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TATISTIK\DATASET OPD 2023\DISNAKER\"/>
    </mc:Choice>
  </mc:AlternateContent>
  <bookViews>
    <workbookView xWindow="0" yWindow="0" windowWidth="19200" windowHeight="70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2" i="1" l="1"/>
  <c r="F41" i="1"/>
  <c r="F40" i="1"/>
  <c r="F39" i="1"/>
  <c r="F38" i="1"/>
  <c r="F37" i="1"/>
  <c r="F36" i="1"/>
  <c r="F35" i="1"/>
  <c r="F33" i="1"/>
  <c r="F32" i="1"/>
  <c r="F31" i="1"/>
  <c r="F30" i="1"/>
  <c r="F29" i="1"/>
  <c r="F28" i="1"/>
  <c r="F27" i="1"/>
  <c r="F26" i="1"/>
  <c r="F25" i="1"/>
  <c r="F24" i="1"/>
  <c r="F21" i="1"/>
  <c r="F20" i="1"/>
  <c r="F19" i="1"/>
  <c r="F18" i="1"/>
  <c r="F17" i="1"/>
  <c r="F16" i="1"/>
  <c r="F15" i="1"/>
  <c r="F14" i="1"/>
  <c r="F13" i="1"/>
  <c r="F12" i="1"/>
  <c r="F9" i="1"/>
  <c r="F8" i="1"/>
  <c r="F7" i="1"/>
  <c r="F6" i="1"/>
  <c r="F5" i="1"/>
  <c r="F4" i="1"/>
  <c r="F3" i="1"/>
  <c r="F2" i="1"/>
  <c r="F42" i="1" s="1"/>
  <c r="F43" i="1" s="1"/>
</calcChain>
</file>

<file path=xl/sharedStrings.xml><?xml version="1.0" encoding="utf-8"?>
<sst xmlns="http://schemas.openxmlformats.org/spreadsheetml/2006/main" count="212" uniqueCount="35">
  <si>
    <t>provinsi</t>
  </si>
  <si>
    <t>kabupaten</t>
  </si>
  <si>
    <t>tahun</t>
  </si>
  <si>
    <t>kecamatan</t>
  </si>
  <si>
    <t>jenis_kelamin</t>
  </si>
  <si>
    <t>jumlah_pencari_kerja_yang_ditempatkan</t>
  </si>
  <si>
    <t>jumlah_pencari_kerja_yang_terdaftar</t>
  </si>
  <si>
    <t>satuan</t>
  </si>
  <si>
    <t>Jawa Timur</t>
  </si>
  <si>
    <t>Nganjuk</t>
  </si>
  <si>
    <t>Bagor</t>
  </si>
  <si>
    <t>Laki-laki</t>
  </si>
  <si>
    <t>orang</t>
  </si>
  <si>
    <t>Perempuan</t>
  </si>
  <si>
    <t>Baron</t>
  </si>
  <si>
    <t>Berbek</t>
  </si>
  <si>
    <t>Gondang</t>
  </si>
  <si>
    <t>Jatikalen</t>
  </si>
  <si>
    <t>Kertosono</t>
  </si>
  <si>
    <t>Lengkong</t>
  </si>
  <si>
    <t>Loceret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</si>
  <si>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</si>
  <si>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</si>
  <si>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</si>
  <si>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</si>
  <si>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</si>
  <si>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</si>
  <si>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</si>
  <si>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</si>
  <si>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</si>
  <si>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</si>
  <si>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</si>
  <si>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Jumlah</t>
  </si>
  <si>
    <t>Pencari Kerja yang Ditempatkan =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</si>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</sst>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_-;\-* #,##0_-;_-* &quot;-&quot;_-;_-@"/>
  </numFmts>
  <fonts count="4" x14ac:knownFonts="1">
    <font>
      <sz val="11"/>
      <color theme="1"/>
      <name val="Calibri"/>
      <family val="2"/>
      <charset val="1"/>
      <scheme val="minor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164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right"/>
    </xf>
    <xf numFmtId="0" fontId="3" fillId="0" borderId="3" xfId="0" applyFont="1" applyBorder="1"/>
    <xf numFmtId="2" fontId="2" fillId="0" borderId="3" xfId="0" applyNumberFormat="1" applyFont="1" applyBorder="1" applyAlignment="1">
      <alignment horizontal="center"/>
    </xf>
    <xf numFmtId="0" fontId="3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workbookViewId="0">
      <selection activeCell="I11" sqref="I11"/>
    </sheetView>
  </sheetViews>
  <sheetFormatPr defaultRowHeight="15" x14ac:dyDescent="0.25"/>
  <cols>
    <col min="1" max="1" width="12.42578125" customWidth="1"/>
    <col min="2" max="2" width="13.28515625" customWidth="1"/>
    <col min="4" max="4" width="14" customWidth="1"/>
    <col min="5" max="5" width="19.140625" customWidth="1"/>
    <col min="6" max="6" width="45.42578125" customWidth="1"/>
    <col min="7" max="7" width="42.42578125" customWidth="1"/>
  </cols>
  <sheetData>
    <row r="1" spans="1:8" ht="30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5.75" x14ac:dyDescent="0.3">
      <c r="A2" s="2" t="s">
        <v>8</v>
      </c>
      <c r="B2" s="2" t="s">
        <v>9</v>
      </c>
      <c r="C2" s="2">
        <v>2023</v>
      </c>
      <c r="D2" s="3" t="s">
        <v>10</v>
      </c>
      <c r="E2" s="2" t="s">
        <v>11</v>
      </c>
      <c r="F2" s="4">
        <f>125-23</f>
        <v>102</v>
      </c>
      <c r="G2" s="5">
        <v>125</v>
      </c>
      <c r="H2" s="2" t="s">
        <v>12</v>
      </c>
    </row>
    <row r="3" spans="1:8" ht="15.75" x14ac:dyDescent="0.3">
      <c r="A3" s="2" t="s">
        <v>8</v>
      </c>
      <c r="B3" s="2" t="s">
        <v>9</v>
      </c>
      <c r="C3" s="2">
        <v>2023</v>
      </c>
      <c r="D3" s="3" t="s">
        <v>10</v>
      </c>
      <c r="E3" s="2" t="s">
        <v>13</v>
      </c>
      <c r="F3" s="4">
        <f>187-32</f>
        <v>155</v>
      </c>
      <c r="G3" s="5">
        <v>187</v>
      </c>
      <c r="H3" s="2" t="s">
        <v>12</v>
      </c>
    </row>
    <row r="4" spans="1:8" ht="15.75" x14ac:dyDescent="0.3">
      <c r="A4" s="2" t="s">
        <v>8</v>
      </c>
      <c r="B4" s="2" t="s">
        <v>9</v>
      </c>
      <c r="C4" s="2">
        <v>2023</v>
      </c>
      <c r="D4" s="3" t="s">
        <v>14</v>
      </c>
      <c r="E4" s="2" t="s">
        <v>11</v>
      </c>
      <c r="F4" s="4">
        <f>87-22</f>
        <v>65</v>
      </c>
      <c r="G4" s="5">
        <v>87</v>
      </c>
      <c r="H4" s="2" t="s">
        <v>12</v>
      </c>
    </row>
    <row r="5" spans="1:8" ht="15.75" x14ac:dyDescent="0.3">
      <c r="A5" s="2" t="s">
        <v>8</v>
      </c>
      <c r="B5" s="2" t="s">
        <v>9</v>
      </c>
      <c r="C5" s="2">
        <v>2023</v>
      </c>
      <c r="D5" s="3" t="s">
        <v>14</v>
      </c>
      <c r="E5" s="2" t="s">
        <v>13</v>
      </c>
      <c r="F5" s="4">
        <f>102-26</f>
        <v>76</v>
      </c>
      <c r="G5" s="5">
        <v>102</v>
      </c>
      <c r="H5" s="2" t="s">
        <v>12</v>
      </c>
    </row>
    <row r="6" spans="1:8" ht="15.75" x14ac:dyDescent="0.3">
      <c r="A6" s="2" t="s">
        <v>8</v>
      </c>
      <c r="B6" s="2" t="s">
        <v>9</v>
      </c>
      <c r="C6" s="2">
        <v>2023</v>
      </c>
      <c r="D6" s="3" t="s">
        <v>15</v>
      </c>
      <c r="E6" s="2" t="s">
        <v>11</v>
      </c>
      <c r="F6" s="4">
        <f>162-21</f>
        <v>141</v>
      </c>
      <c r="G6" s="5">
        <v>162</v>
      </c>
      <c r="H6" s="2" t="s">
        <v>12</v>
      </c>
    </row>
    <row r="7" spans="1:8" ht="15.75" x14ac:dyDescent="0.3">
      <c r="A7" s="2" t="s">
        <v>8</v>
      </c>
      <c r="B7" s="2" t="s">
        <v>9</v>
      </c>
      <c r="C7" s="2">
        <v>2023</v>
      </c>
      <c r="D7" s="3" t="s">
        <v>15</v>
      </c>
      <c r="E7" s="2" t="s">
        <v>13</v>
      </c>
      <c r="F7" s="4">
        <f>253-32</f>
        <v>221</v>
      </c>
      <c r="G7" s="5">
        <v>253</v>
      </c>
      <c r="H7" s="2" t="s">
        <v>12</v>
      </c>
    </row>
    <row r="8" spans="1:8" ht="15.75" x14ac:dyDescent="0.3">
      <c r="A8" s="2" t="s">
        <v>8</v>
      </c>
      <c r="B8" s="2" t="s">
        <v>9</v>
      </c>
      <c r="C8" s="2">
        <v>2023</v>
      </c>
      <c r="D8" s="3" t="s">
        <v>16</v>
      </c>
      <c r="E8" s="2" t="s">
        <v>11</v>
      </c>
      <c r="F8" s="4">
        <f>64-17</f>
        <v>47</v>
      </c>
      <c r="G8" s="5">
        <v>64</v>
      </c>
      <c r="H8" s="2" t="s">
        <v>12</v>
      </c>
    </row>
    <row r="9" spans="1:8" ht="15.75" x14ac:dyDescent="0.3">
      <c r="A9" s="2" t="s">
        <v>8</v>
      </c>
      <c r="B9" s="2" t="s">
        <v>9</v>
      </c>
      <c r="C9" s="2">
        <v>2023</v>
      </c>
      <c r="D9" s="3" t="s">
        <v>16</v>
      </c>
      <c r="E9" s="2" t="s">
        <v>13</v>
      </c>
      <c r="F9" s="4">
        <f>75-22</f>
        <v>53</v>
      </c>
      <c r="G9" s="5">
        <v>75</v>
      </c>
      <c r="H9" s="2" t="s">
        <v>12</v>
      </c>
    </row>
    <row r="10" spans="1:8" ht="15.75" x14ac:dyDescent="0.3">
      <c r="A10" s="2" t="s">
        <v>8</v>
      </c>
      <c r="B10" s="2" t="s">
        <v>9</v>
      </c>
      <c r="C10" s="2">
        <v>2023</v>
      </c>
      <c r="D10" s="3" t="s">
        <v>17</v>
      </c>
      <c r="E10" s="2" t="s">
        <v>11</v>
      </c>
      <c r="F10" s="4">
        <v>6</v>
      </c>
      <c r="G10" s="5">
        <v>8</v>
      </c>
      <c r="H10" s="2" t="s">
        <v>12</v>
      </c>
    </row>
    <row r="11" spans="1:8" ht="15.75" x14ac:dyDescent="0.3">
      <c r="A11" s="2" t="s">
        <v>8</v>
      </c>
      <c r="B11" s="2" t="s">
        <v>9</v>
      </c>
      <c r="C11" s="2">
        <v>2023</v>
      </c>
      <c r="D11" s="3" t="s">
        <v>17</v>
      </c>
      <c r="E11" s="2" t="s">
        <v>13</v>
      </c>
      <c r="F11" s="4">
        <v>3</v>
      </c>
      <c r="G11" s="5">
        <v>4</v>
      </c>
      <c r="H11" s="2" t="s">
        <v>12</v>
      </c>
    </row>
    <row r="12" spans="1:8" ht="15.75" x14ac:dyDescent="0.3">
      <c r="A12" s="2" t="s">
        <v>8</v>
      </c>
      <c r="B12" s="2" t="s">
        <v>9</v>
      </c>
      <c r="C12" s="2">
        <v>2023</v>
      </c>
      <c r="D12" s="3" t="s">
        <v>18</v>
      </c>
      <c r="E12" s="2" t="s">
        <v>11</v>
      </c>
      <c r="F12" s="4">
        <f>71-17</f>
        <v>54</v>
      </c>
      <c r="G12" s="5">
        <v>71</v>
      </c>
      <c r="H12" s="2" t="s">
        <v>12</v>
      </c>
    </row>
    <row r="13" spans="1:8" ht="15.75" x14ac:dyDescent="0.3">
      <c r="A13" s="2" t="s">
        <v>8</v>
      </c>
      <c r="B13" s="2" t="s">
        <v>9</v>
      </c>
      <c r="C13" s="2">
        <v>2023</v>
      </c>
      <c r="D13" s="3" t="s">
        <v>18</v>
      </c>
      <c r="E13" s="2" t="s">
        <v>13</v>
      </c>
      <c r="F13" s="4">
        <f>70-17</f>
        <v>53</v>
      </c>
      <c r="G13" s="5">
        <v>70</v>
      </c>
      <c r="H13" s="2" t="s">
        <v>12</v>
      </c>
    </row>
    <row r="14" spans="1:8" ht="15.75" x14ac:dyDescent="0.3">
      <c r="A14" s="2" t="s">
        <v>8</v>
      </c>
      <c r="B14" s="2" t="s">
        <v>9</v>
      </c>
      <c r="C14" s="2">
        <v>2023</v>
      </c>
      <c r="D14" s="3" t="s">
        <v>19</v>
      </c>
      <c r="E14" s="2" t="s">
        <v>11</v>
      </c>
      <c r="F14" s="4">
        <f>21-10</f>
        <v>11</v>
      </c>
      <c r="G14" s="5">
        <v>21</v>
      </c>
      <c r="H14" s="2" t="s">
        <v>12</v>
      </c>
    </row>
    <row r="15" spans="1:8" ht="15.75" x14ac:dyDescent="0.3">
      <c r="A15" s="2" t="s">
        <v>8</v>
      </c>
      <c r="B15" s="2" t="s">
        <v>9</v>
      </c>
      <c r="C15" s="2">
        <v>2023</v>
      </c>
      <c r="D15" s="3" t="s">
        <v>19</v>
      </c>
      <c r="E15" s="2" t="s">
        <v>13</v>
      </c>
      <c r="F15" s="4">
        <f>40-15</f>
        <v>25</v>
      </c>
      <c r="G15" s="5">
        <v>40</v>
      </c>
      <c r="H15" s="2" t="s">
        <v>12</v>
      </c>
    </row>
    <row r="16" spans="1:8" ht="15.75" x14ac:dyDescent="0.3">
      <c r="A16" s="2" t="s">
        <v>8</v>
      </c>
      <c r="B16" s="2" t="s">
        <v>9</v>
      </c>
      <c r="C16" s="2">
        <v>2023</v>
      </c>
      <c r="D16" s="3" t="s">
        <v>20</v>
      </c>
      <c r="E16" s="2" t="s">
        <v>11</v>
      </c>
      <c r="F16" s="4">
        <f>151-26</f>
        <v>125</v>
      </c>
      <c r="G16" s="5">
        <v>151</v>
      </c>
      <c r="H16" s="2" t="s">
        <v>12</v>
      </c>
    </row>
    <row r="17" spans="1:8" ht="15.75" x14ac:dyDescent="0.3">
      <c r="A17" s="2" t="s">
        <v>8</v>
      </c>
      <c r="B17" s="2" t="s">
        <v>9</v>
      </c>
      <c r="C17" s="2">
        <v>2023</v>
      </c>
      <c r="D17" s="3" t="s">
        <v>20</v>
      </c>
      <c r="E17" s="2" t="s">
        <v>13</v>
      </c>
      <c r="F17" s="4">
        <f>221-30</f>
        <v>191</v>
      </c>
      <c r="G17" s="5">
        <v>221</v>
      </c>
      <c r="H17" s="2" t="s">
        <v>12</v>
      </c>
    </row>
    <row r="18" spans="1:8" ht="15.75" x14ac:dyDescent="0.3">
      <c r="A18" s="2" t="s">
        <v>8</v>
      </c>
      <c r="B18" s="2" t="s">
        <v>9</v>
      </c>
      <c r="C18" s="2">
        <v>2023</v>
      </c>
      <c r="D18" s="3" t="s">
        <v>9</v>
      </c>
      <c r="E18" s="2" t="s">
        <v>11</v>
      </c>
      <c r="F18" s="4">
        <f>141-22</f>
        <v>119</v>
      </c>
      <c r="G18" s="5">
        <v>141</v>
      </c>
      <c r="H18" s="2" t="s">
        <v>12</v>
      </c>
    </row>
    <row r="19" spans="1:8" ht="15.75" x14ac:dyDescent="0.3">
      <c r="A19" s="2" t="s">
        <v>8</v>
      </c>
      <c r="B19" s="2" t="s">
        <v>9</v>
      </c>
      <c r="C19" s="2">
        <v>2023</v>
      </c>
      <c r="D19" s="3" t="s">
        <v>9</v>
      </c>
      <c r="E19" s="2" t="s">
        <v>13</v>
      </c>
      <c r="F19" s="4">
        <f>225-31</f>
        <v>194</v>
      </c>
      <c r="G19" s="5">
        <v>225</v>
      </c>
      <c r="H19" s="2" t="s">
        <v>12</v>
      </c>
    </row>
    <row r="20" spans="1:8" ht="15.75" x14ac:dyDescent="0.3">
      <c r="A20" s="2" t="s">
        <v>8</v>
      </c>
      <c r="B20" s="2" t="s">
        <v>9</v>
      </c>
      <c r="C20" s="2">
        <v>2023</v>
      </c>
      <c r="D20" s="3" t="s">
        <v>21</v>
      </c>
      <c r="E20" s="2" t="s">
        <v>11</v>
      </c>
      <c r="F20" s="4">
        <f>52-15</f>
        <v>37</v>
      </c>
      <c r="G20" s="5">
        <v>52</v>
      </c>
      <c r="H20" s="2" t="s">
        <v>12</v>
      </c>
    </row>
    <row r="21" spans="1:8" ht="15.75" x14ac:dyDescent="0.3">
      <c r="A21" s="2" t="s">
        <v>8</v>
      </c>
      <c r="B21" s="2" t="s">
        <v>9</v>
      </c>
      <c r="C21" s="2">
        <v>2023</v>
      </c>
      <c r="D21" s="3" t="s">
        <v>21</v>
      </c>
      <c r="E21" s="2" t="s">
        <v>13</v>
      </c>
      <c r="F21" s="4">
        <f>84-20</f>
        <v>64</v>
      </c>
      <c r="G21" s="5">
        <v>84</v>
      </c>
      <c r="H21" s="2" t="s">
        <v>12</v>
      </c>
    </row>
    <row r="22" spans="1:8" ht="15.75" x14ac:dyDescent="0.3">
      <c r="A22" s="2" t="s">
        <v>8</v>
      </c>
      <c r="B22" s="2" t="s">
        <v>9</v>
      </c>
      <c r="C22" s="2">
        <v>2023</v>
      </c>
      <c r="D22" s="3" t="s">
        <v>22</v>
      </c>
      <c r="E22" s="2" t="s">
        <v>11</v>
      </c>
      <c r="F22" s="4">
        <v>11</v>
      </c>
      <c r="G22" s="5">
        <v>12</v>
      </c>
      <c r="H22" s="2" t="s">
        <v>12</v>
      </c>
    </row>
    <row r="23" spans="1:8" ht="15.75" x14ac:dyDescent="0.3">
      <c r="A23" s="2" t="s">
        <v>8</v>
      </c>
      <c r="B23" s="2" t="s">
        <v>9</v>
      </c>
      <c r="C23" s="2">
        <v>2023</v>
      </c>
      <c r="D23" s="3" t="s">
        <v>22</v>
      </c>
      <c r="E23" s="2" t="s">
        <v>13</v>
      </c>
      <c r="F23" s="4">
        <v>6</v>
      </c>
      <c r="G23" s="5">
        <v>8</v>
      </c>
      <c r="H23" s="2" t="s">
        <v>12</v>
      </c>
    </row>
    <row r="24" spans="1:8" ht="15.75" x14ac:dyDescent="0.3">
      <c r="A24" s="2" t="s">
        <v>8</v>
      </c>
      <c r="B24" s="2" t="s">
        <v>9</v>
      </c>
      <c r="C24" s="2">
        <v>2023</v>
      </c>
      <c r="D24" s="3" t="s">
        <v>23</v>
      </c>
      <c r="E24" s="2" t="s">
        <v>11</v>
      </c>
      <c r="F24" s="4">
        <f>94-16</f>
        <v>78</v>
      </c>
      <c r="G24" s="5">
        <v>94</v>
      </c>
      <c r="H24" s="2" t="s">
        <v>12</v>
      </c>
    </row>
    <row r="25" spans="1:8" ht="15.75" x14ac:dyDescent="0.3">
      <c r="A25" s="2" t="s">
        <v>8</v>
      </c>
      <c r="B25" s="2" t="s">
        <v>9</v>
      </c>
      <c r="C25" s="2">
        <v>2023</v>
      </c>
      <c r="D25" s="3" t="s">
        <v>23</v>
      </c>
      <c r="E25" s="2" t="s">
        <v>13</v>
      </c>
      <c r="F25" s="4">
        <f>120-29</f>
        <v>91</v>
      </c>
      <c r="G25" s="5">
        <v>120</v>
      </c>
      <c r="H25" s="2" t="s">
        <v>12</v>
      </c>
    </row>
    <row r="26" spans="1:8" ht="15.75" x14ac:dyDescent="0.3">
      <c r="A26" s="2" t="s">
        <v>8</v>
      </c>
      <c r="B26" s="2" t="s">
        <v>9</v>
      </c>
      <c r="C26" s="2">
        <v>2023</v>
      </c>
      <c r="D26" s="3" t="s">
        <v>24</v>
      </c>
      <c r="E26" s="2" t="s">
        <v>11</v>
      </c>
      <c r="F26" s="4">
        <f>143-16</f>
        <v>127</v>
      </c>
      <c r="G26" s="5">
        <v>143</v>
      </c>
      <c r="H26" s="2" t="s">
        <v>12</v>
      </c>
    </row>
    <row r="27" spans="1:8" ht="15.75" x14ac:dyDescent="0.3">
      <c r="A27" s="2" t="s">
        <v>8</v>
      </c>
      <c r="B27" s="2" t="s">
        <v>9</v>
      </c>
      <c r="C27" s="2">
        <v>2023</v>
      </c>
      <c r="D27" s="3" t="s">
        <v>24</v>
      </c>
      <c r="E27" s="2" t="s">
        <v>13</v>
      </c>
      <c r="F27" s="4">
        <f>215-30</f>
        <v>185</v>
      </c>
      <c r="G27" s="5">
        <v>215</v>
      </c>
      <c r="H27" s="2" t="s">
        <v>12</v>
      </c>
    </row>
    <row r="28" spans="1:8" ht="15.75" x14ac:dyDescent="0.3">
      <c r="A28" s="2" t="s">
        <v>8</v>
      </c>
      <c r="B28" s="2" t="s">
        <v>9</v>
      </c>
      <c r="C28" s="2">
        <v>2023</v>
      </c>
      <c r="D28" s="3" t="s">
        <v>25</v>
      </c>
      <c r="E28" s="2" t="s">
        <v>11</v>
      </c>
      <c r="F28" s="4">
        <f>57-15</f>
        <v>42</v>
      </c>
      <c r="G28" s="5">
        <v>57</v>
      </c>
      <c r="H28" s="2" t="s">
        <v>12</v>
      </c>
    </row>
    <row r="29" spans="1:8" ht="15.75" x14ac:dyDescent="0.3">
      <c r="A29" s="2" t="s">
        <v>8</v>
      </c>
      <c r="B29" s="2" t="s">
        <v>9</v>
      </c>
      <c r="C29" s="2">
        <v>2023</v>
      </c>
      <c r="D29" s="3" t="s">
        <v>25</v>
      </c>
      <c r="E29" s="2" t="s">
        <v>13</v>
      </c>
      <c r="F29" s="4">
        <f>50-11</f>
        <v>39</v>
      </c>
      <c r="G29" s="5">
        <v>50</v>
      </c>
      <c r="H29" s="2" t="s">
        <v>12</v>
      </c>
    </row>
    <row r="30" spans="1:8" ht="15.75" x14ac:dyDescent="0.3">
      <c r="A30" s="2" t="s">
        <v>8</v>
      </c>
      <c r="B30" s="2" t="s">
        <v>9</v>
      </c>
      <c r="C30" s="2">
        <v>2023</v>
      </c>
      <c r="D30" s="3" t="s">
        <v>26</v>
      </c>
      <c r="E30" s="2" t="s">
        <v>11</v>
      </c>
      <c r="F30" s="4">
        <f>82-16</f>
        <v>66</v>
      </c>
      <c r="G30" s="5">
        <v>82</v>
      </c>
      <c r="H30" s="2" t="s">
        <v>12</v>
      </c>
    </row>
    <row r="31" spans="1:8" ht="15.75" x14ac:dyDescent="0.3">
      <c r="A31" s="2" t="s">
        <v>8</v>
      </c>
      <c r="B31" s="2" t="s">
        <v>9</v>
      </c>
      <c r="C31" s="2">
        <v>2023</v>
      </c>
      <c r="D31" s="3" t="s">
        <v>26</v>
      </c>
      <c r="E31" s="2" t="s">
        <v>13</v>
      </c>
      <c r="F31" s="4">
        <f>119-21</f>
        <v>98</v>
      </c>
      <c r="G31" s="5">
        <v>119</v>
      </c>
      <c r="H31" s="2" t="s">
        <v>12</v>
      </c>
    </row>
    <row r="32" spans="1:8" ht="15.75" x14ac:dyDescent="0.3">
      <c r="A32" s="2" t="s">
        <v>8</v>
      </c>
      <c r="B32" s="2" t="s">
        <v>9</v>
      </c>
      <c r="C32" s="2">
        <v>2023</v>
      </c>
      <c r="D32" s="3" t="s">
        <v>27</v>
      </c>
      <c r="E32" s="2" t="s">
        <v>11</v>
      </c>
      <c r="F32" s="4">
        <f>145-20</f>
        <v>125</v>
      </c>
      <c r="G32" s="5">
        <v>145</v>
      </c>
      <c r="H32" s="2" t="s">
        <v>12</v>
      </c>
    </row>
    <row r="33" spans="1:8" ht="15.75" x14ac:dyDescent="0.3">
      <c r="A33" s="2" t="s">
        <v>8</v>
      </c>
      <c r="B33" s="2" t="s">
        <v>9</v>
      </c>
      <c r="C33" s="2">
        <v>2023</v>
      </c>
      <c r="D33" s="3" t="s">
        <v>27</v>
      </c>
      <c r="E33" s="2" t="s">
        <v>13</v>
      </c>
      <c r="F33" s="4">
        <f>168-22</f>
        <v>146</v>
      </c>
      <c r="G33" s="5">
        <v>168</v>
      </c>
      <c r="H33" s="2" t="s">
        <v>12</v>
      </c>
    </row>
    <row r="34" spans="1:8" ht="15.75" x14ac:dyDescent="0.3">
      <c r="A34" s="2" t="s">
        <v>8</v>
      </c>
      <c r="B34" s="2" t="s">
        <v>9</v>
      </c>
      <c r="C34" s="2">
        <v>2023</v>
      </c>
      <c r="D34" s="3" t="s">
        <v>28</v>
      </c>
      <c r="E34" s="2" t="s">
        <v>11</v>
      </c>
      <c r="F34" s="4">
        <v>24</v>
      </c>
      <c r="G34" s="5">
        <v>30</v>
      </c>
      <c r="H34" s="2" t="s">
        <v>12</v>
      </c>
    </row>
    <row r="35" spans="1:8" ht="15.75" x14ac:dyDescent="0.3">
      <c r="A35" s="2" t="s">
        <v>8</v>
      </c>
      <c r="B35" s="2" t="s">
        <v>9</v>
      </c>
      <c r="C35" s="2">
        <v>2023</v>
      </c>
      <c r="D35" s="3" t="s">
        <v>28</v>
      </c>
      <c r="E35" s="2" t="s">
        <v>13</v>
      </c>
      <c r="F35" s="4">
        <f>55-21</f>
        <v>34</v>
      </c>
      <c r="G35" s="5">
        <v>55</v>
      </c>
      <c r="H35" s="2" t="s">
        <v>12</v>
      </c>
    </row>
    <row r="36" spans="1:8" ht="15.75" x14ac:dyDescent="0.3">
      <c r="A36" s="2" t="s">
        <v>8</v>
      </c>
      <c r="B36" s="2" t="s">
        <v>9</v>
      </c>
      <c r="C36" s="2">
        <v>2023</v>
      </c>
      <c r="D36" s="3" t="s">
        <v>29</v>
      </c>
      <c r="E36" s="2" t="s">
        <v>11</v>
      </c>
      <c r="F36" s="4">
        <f>102-23</f>
        <v>79</v>
      </c>
      <c r="G36" s="5">
        <v>102</v>
      </c>
      <c r="H36" s="2" t="s">
        <v>12</v>
      </c>
    </row>
    <row r="37" spans="1:8" ht="15.75" x14ac:dyDescent="0.3">
      <c r="A37" s="2" t="s">
        <v>8</v>
      </c>
      <c r="B37" s="2" t="s">
        <v>9</v>
      </c>
      <c r="C37" s="2">
        <v>2023</v>
      </c>
      <c r="D37" s="3" t="s">
        <v>29</v>
      </c>
      <c r="E37" s="2" t="s">
        <v>13</v>
      </c>
      <c r="F37" s="4">
        <f>161-32</f>
        <v>129</v>
      </c>
      <c r="G37" s="5">
        <v>161</v>
      </c>
      <c r="H37" s="2" t="s">
        <v>12</v>
      </c>
    </row>
    <row r="38" spans="1:8" ht="15.75" x14ac:dyDescent="0.3">
      <c r="A38" s="2" t="s">
        <v>8</v>
      </c>
      <c r="B38" s="2" t="s">
        <v>9</v>
      </c>
      <c r="C38" s="2">
        <v>2023</v>
      </c>
      <c r="D38" s="3" t="s">
        <v>30</v>
      </c>
      <c r="E38" s="2" t="s">
        <v>11</v>
      </c>
      <c r="F38" s="4">
        <f>184-30</f>
        <v>154</v>
      </c>
      <c r="G38" s="5">
        <v>184</v>
      </c>
      <c r="H38" s="2" t="s">
        <v>12</v>
      </c>
    </row>
    <row r="39" spans="1:8" ht="15.75" x14ac:dyDescent="0.3">
      <c r="A39" s="2" t="s">
        <v>8</v>
      </c>
      <c r="B39" s="2" t="s">
        <v>9</v>
      </c>
      <c r="C39" s="2">
        <v>2023</v>
      </c>
      <c r="D39" s="3" t="s">
        <v>30</v>
      </c>
      <c r="E39" s="2" t="s">
        <v>13</v>
      </c>
      <c r="F39" s="4">
        <f>310-35</f>
        <v>275</v>
      </c>
      <c r="G39" s="5">
        <v>310</v>
      </c>
      <c r="H39" s="2" t="s">
        <v>12</v>
      </c>
    </row>
    <row r="40" spans="1:8" ht="15.75" x14ac:dyDescent="0.3">
      <c r="A40" s="2" t="s">
        <v>8</v>
      </c>
      <c r="B40" s="2" t="s">
        <v>9</v>
      </c>
      <c r="C40" s="2">
        <v>2023</v>
      </c>
      <c r="D40" s="3" t="s">
        <v>31</v>
      </c>
      <c r="E40" s="2" t="s">
        <v>11</v>
      </c>
      <c r="F40" s="4">
        <f>71-16</f>
        <v>55</v>
      </c>
      <c r="G40" s="5">
        <v>71</v>
      </c>
      <c r="H40" s="2" t="s">
        <v>12</v>
      </c>
    </row>
    <row r="41" spans="1:8" ht="15.75" x14ac:dyDescent="0.3">
      <c r="A41" s="2" t="s">
        <v>8</v>
      </c>
      <c r="B41" s="2" t="s">
        <v>9</v>
      </c>
      <c r="C41" s="2">
        <v>2023</v>
      </c>
      <c r="D41" s="3" t="s">
        <v>31</v>
      </c>
      <c r="E41" s="2" t="s">
        <v>13</v>
      </c>
      <c r="F41" s="4">
        <f>90-20</f>
        <v>70</v>
      </c>
      <c r="G41" s="5">
        <v>90</v>
      </c>
      <c r="H41" s="2" t="s">
        <v>12</v>
      </c>
    </row>
    <row r="42" spans="1:8" ht="15.75" x14ac:dyDescent="0.3">
      <c r="A42" s="6" t="s">
        <v>32</v>
      </c>
      <c r="B42" s="7"/>
      <c r="C42" s="7"/>
      <c r="D42" s="7"/>
      <c r="E42" s="8"/>
      <c r="F42" s="9">
        <f t="shared" ref="F42:G42" si="0">SUM(F2:F41)</f>
        <v>3576</v>
      </c>
      <c r="G42" s="9">
        <f t="shared" si="0"/>
        <v>4359</v>
      </c>
      <c r="H42" s="2" t="s">
        <v>12</v>
      </c>
    </row>
    <row r="43" spans="1:8" ht="15.75" x14ac:dyDescent="0.3">
      <c r="A43" s="10" t="s">
        <v>33</v>
      </c>
      <c r="B43" s="11"/>
      <c r="C43" s="11"/>
      <c r="D43" s="11"/>
      <c r="E43" s="11"/>
      <c r="F43" s="12">
        <f>(F42/G42)*100</f>
        <v>82.037164487267717</v>
      </c>
      <c r="G43" s="13"/>
      <c r="H43" s="8" t="s">
        <v>34</v>
      </c>
    </row>
  </sheetData>
  <mergeCells count="2">
    <mergeCell ref="A43:E43"/>
    <mergeCell ref="F43:G4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2024-02-15T04:52:24Z</dcterms:created>
  <dcterms:modified xsi:type="dcterms:W3CDTF">2024-02-15T04:53:47Z</dcterms:modified>
</cp:coreProperties>
</file>