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025"/>
  <workbookPr codeName="ThisWorkbook" defaultThemeVersion="124226"/>
  <mc:AlternateContent xmlns:mc="http://schemas.openxmlformats.org/markup-compatibility/2006">
    <mc:Choice Requires="x15">
      <x15ac:absPath xmlns:x15ac="http://schemas.microsoft.com/office/spreadsheetml/2010/11/ac" url="C:\Users\LENOVO\Documents\2024\DATA STATISTIK SEKTORAL\Data Spasial\Data Metadata Spasial\12. PUPR\Jembatan\"/>
    </mc:Choice>
  </mc:AlternateContent>
  <xr:revisionPtr revIDLastSave="0" documentId="13_ncr:1_{4266605A-49C6-4542-9F2D-975860A4787A}" xr6:coauthVersionLast="47" xr6:coauthVersionMax="47" xr10:uidLastSave="{00000000-0000-0000-0000-000000000000}"/>
  <bookViews>
    <workbookView xWindow="-120" yWindow="-120" windowWidth="20640" windowHeight="11160" tabRatio="791" firstSheet="28" activeTab="28" xr2:uid="{00000000-000D-0000-FFFF-FFFF00000000}"/>
  </bookViews>
  <sheets>
    <sheet name="Tosari" sheetId="10" state="hidden" r:id="rId1"/>
    <sheet name="Pasrepan" sheetId="11" state="hidden" r:id="rId2"/>
    <sheet name="Kejayan" sheetId="12" state="hidden" r:id="rId3"/>
    <sheet name="Wonorejo" sheetId="13" state="hidden" r:id="rId4"/>
    <sheet name="Beji" sheetId="17" state="hidden" r:id="rId5"/>
    <sheet name="Bangil" sheetId="6" state="hidden" r:id="rId6"/>
    <sheet name="Rembang" sheetId="18" state="hidden" r:id="rId7"/>
    <sheet name="Rejoso" sheetId="21" state="hidden" r:id="rId8"/>
    <sheet name="Winongan" sheetId="22" state="hidden" r:id="rId9"/>
    <sheet name="Grati" sheetId="23" state="hidden" r:id="rId10"/>
    <sheet name="nguling" sheetId="24" state="hidden" r:id="rId11"/>
    <sheet name="Bagor" sheetId="33" state="hidden" r:id="rId12"/>
    <sheet name="Wilangan" sheetId="32" state="hidden" r:id="rId13"/>
    <sheet name="Nganjuk" sheetId="35" state="hidden" r:id="rId14"/>
    <sheet name="Berbek" sheetId="36" state="hidden" r:id="rId15"/>
    <sheet name="Loceret" sheetId="37" state="hidden" r:id="rId16"/>
    <sheet name="Sukomoro" sheetId="39" state="hidden" r:id="rId17"/>
    <sheet name="Pace" sheetId="40" state="hidden" r:id="rId18"/>
    <sheet name="Tanjunganom" sheetId="41" state="hidden" r:id="rId19"/>
    <sheet name="Prambon" sheetId="42" state="hidden" r:id="rId20"/>
    <sheet name="Ngronggot" sheetId="43" state="hidden" r:id="rId21"/>
    <sheet name="Baron" sheetId="45" state="hidden" r:id="rId22"/>
    <sheet name="Rejoso (R)" sheetId="51" state="hidden" r:id="rId23"/>
    <sheet name="Lengkong" sheetId="46" state="hidden" r:id="rId24"/>
    <sheet name="Gondang" sheetId="47" state="hidden" r:id="rId25"/>
    <sheet name="Ngluyu" sheetId="48" state="hidden" r:id="rId26"/>
    <sheet name="Patianrowo" sheetId="49" state="hidden" r:id="rId27"/>
    <sheet name="Jatikalen" sheetId="50" state="hidden" r:id="rId28"/>
    <sheet name="Sawahan" sheetId="119" r:id="rId29"/>
    <sheet name="Sukapura (4)" sheetId="96" state="hidden" r:id="rId30"/>
    <sheet name="Kosong" sheetId="71" state="hidden" r:id="rId31"/>
    <sheet name="KRANGGAN" sheetId="89" state="hidden" r:id="rId32"/>
    <sheet name="KRANGGAN (2)" sheetId="76" state="hidden" r:id="rId33"/>
    <sheet name="KRANGGAN (3)" sheetId="79" state="hidden" r:id="rId34"/>
    <sheet name="KRANGGAN (4)" sheetId="86" state="hidden" r:id="rId35"/>
    <sheet name="MAGERSARI" sheetId="90" state="hidden" r:id="rId36"/>
    <sheet name="MAGERSARI (2)" sheetId="77" state="hidden" r:id="rId37"/>
    <sheet name="MAGERSARI (3)" sheetId="80" state="hidden" r:id="rId38"/>
    <sheet name="MAGERSARI (4)" sheetId="87" state="hidden" r:id="rId39"/>
    <sheet name="PRAJURIT KULON" sheetId="92" state="hidden" r:id="rId40"/>
    <sheet name="PRAJURIT KULON (2)" sheetId="78" state="hidden" r:id="rId41"/>
    <sheet name="PRAJURIT KULON (3)" sheetId="81" state="hidden" r:id="rId42"/>
    <sheet name="PRAJURIT KULON (4)" sheetId="88" state="hidden" r:id="rId43"/>
  </sheets>
  <externalReferences>
    <externalReference r:id="rId44"/>
    <externalReference r:id="rId45"/>
    <externalReference r:id="rId46"/>
  </externalReferences>
  <definedNames>
    <definedName name="_xlnm._FilterDatabase" localSheetId="11" hidden="1">Bagor!$C$9:$AB$66</definedName>
    <definedName name="_xlnm._FilterDatabase" localSheetId="21" hidden="1">Baron!$C$9:$AB$44</definedName>
    <definedName name="_xlnm._FilterDatabase" localSheetId="14" hidden="1">Berbek!$C$9:$AB$102</definedName>
    <definedName name="_xlnm._FilterDatabase" localSheetId="24" hidden="1">Gondang!$C$9:$AB$108</definedName>
    <definedName name="_xlnm._FilterDatabase" localSheetId="27" hidden="1">Jatikalen!$C$9:$AB$46</definedName>
    <definedName name="_xlnm._FilterDatabase" localSheetId="30" hidden="1">Kosong!$C$9:$AD$80</definedName>
    <definedName name="_xlnm._FilterDatabase" localSheetId="23" hidden="1">Lengkong!$C$9:$AB$64</definedName>
    <definedName name="_xlnm._FilterDatabase" localSheetId="15" hidden="1">Loceret!$C$9:$AB$138</definedName>
    <definedName name="_xlnm._FilterDatabase" localSheetId="13" hidden="1">Nganjuk!$C$9:$AB$58</definedName>
    <definedName name="_xlnm._FilterDatabase" localSheetId="25" hidden="1">Ngluyu!$C$9:$AB$20</definedName>
    <definedName name="_xlnm._FilterDatabase" localSheetId="20" hidden="1">Ngronggot!$C$9:$AB$98</definedName>
    <definedName name="_xlnm._FilterDatabase" localSheetId="17" hidden="1">Pace!$C$9:$AB$74</definedName>
    <definedName name="_xlnm._FilterDatabase" localSheetId="26" hidden="1">Patianrowo!$C$9:$AB$34</definedName>
    <definedName name="_xlnm._FilterDatabase" localSheetId="19" hidden="1">Prambon!$C$9:$AB$98</definedName>
    <definedName name="_xlnm._FilterDatabase" localSheetId="22" hidden="1">'Rejoso (R)'!$C$9:$AB$109</definedName>
    <definedName name="_xlnm._FilterDatabase" localSheetId="28" hidden="1">Sawahan!$A$9:$AA$82</definedName>
    <definedName name="_xlnm._FilterDatabase" localSheetId="16" hidden="1">Sukomoro!$C$9:$AB$116</definedName>
    <definedName name="_xlnm._FilterDatabase" localSheetId="18" hidden="1">Tanjunganom!$C$9:$AB$108</definedName>
    <definedName name="_xlnm._FilterDatabase" localSheetId="12" hidden="1">Wilangan!$C$9:$AB$36</definedName>
    <definedName name="_xlnm.Print_Area" localSheetId="11">Bagor!$C$1:$AB$85</definedName>
    <definedName name="_xlnm.Print_Area" localSheetId="5">Bangil!$A$1:$Y$93</definedName>
    <definedName name="_xlnm.Print_Area" localSheetId="21">Baron!$C$1:$AB$69</definedName>
    <definedName name="_xlnm.Print_Area" localSheetId="14">Berbek!$C$1:$AC$121</definedName>
    <definedName name="_xlnm.Print_Area" localSheetId="24">Gondang!$C$1:$AB$127</definedName>
    <definedName name="_xlnm.Print_Area" localSheetId="27">Jatikalen!$C$1:$AB$71</definedName>
    <definedName name="_xlnm.Print_Area" localSheetId="30">Kosong!$B$1:$AE$105</definedName>
    <definedName name="_xlnm.Print_Area" localSheetId="31">KRANGGAN!$B$3:$AH$328</definedName>
    <definedName name="_xlnm.Print_Area" localSheetId="32">'KRANGGAN (2)'!$B$3:$AG$95</definedName>
    <definedName name="_xlnm.Print_Area" localSheetId="33">'KRANGGAN (3)'!$B$3:$AG$120</definedName>
    <definedName name="_xlnm.Print_Area" localSheetId="34">'KRANGGAN (4)'!$B$3:$G$120</definedName>
    <definedName name="_xlnm.Print_Area" localSheetId="23">Lengkong!$C$1:$AB$88</definedName>
    <definedName name="_xlnm.Print_Area" localSheetId="15">Loceret!$C$1:$AB$157</definedName>
    <definedName name="_xlnm.Print_Area" localSheetId="35">MAGERSARI!$B$3:$AH$328</definedName>
    <definedName name="_xlnm.Print_Area" localSheetId="36">'MAGERSARI (2)'!$B$3:$AG$140</definedName>
    <definedName name="_xlnm.Print_Area" localSheetId="37">'MAGERSARI (3)'!$B$3:$AG$140</definedName>
    <definedName name="_xlnm.Print_Area" localSheetId="38">'MAGERSARI (4)'!$B$3:$G$138</definedName>
    <definedName name="_xlnm.Print_Area" localSheetId="13">Nganjuk!$C$1:$AB$77</definedName>
    <definedName name="_xlnm.Print_Area" localSheetId="25">Ngluyu!$C$1:$AB$45</definedName>
    <definedName name="_xlnm.Print_Area" localSheetId="20">Ngronggot!$C$1:$AB$117</definedName>
    <definedName name="_xlnm.Print_Area" localSheetId="17">Pace!$C$1:$AB$99</definedName>
    <definedName name="_xlnm.Print_Area" localSheetId="26">Patianrowo!$C$1:$AB$60</definedName>
    <definedName name="_xlnm.Print_Area" localSheetId="39">'PRAJURIT KULON'!$B$3:$AH$328</definedName>
    <definedName name="_xlnm.Print_Area" localSheetId="40">'PRAJURIT KULON (2)'!$B$3:$AG$128</definedName>
    <definedName name="_xlnm.Print_Area" localSheetId="41">'PRAJURIT KULON (3)'!$B$3:$AG$128</definedName>
    <definedName name="_xlnm.Print_Area" localSheetId="42">'PRAJURIT KULON (4)'!$B$3:$G$128</definedName>
    <definedName name="_xlnm.Print_Area" localSheetId="19">Prambon!$C$1:$AB$117</definedName>
    <definedName name="_xlnm.Print_Area" localSheetId="22">'Rejoso (R)'!$C$1:$AB$128</definedName>
    <definedName name="_xlnm.Print_Area" localSheetId="28">Sawahan!$A$1:$AF$125</definedName>
    <definedName name="_xlnm.Print_Area" localSheetId="29">'Sukapura (4)'!$B$1:$AH$468</definedName>
    <definedName name="_xlnm.Print_Area" localSheetId="16">Sukomoro!$C$1:$AB$140</definedName>
    <definedName name="_xlnm.Print_Area" localSheetId="18">Tanjunganom!$C$1:$AB$143</definedName>
    <definedName name="_xlnm.Print_Area" localSheetId="12">Wilangan!$C$1:$AB$54</definedName>
    <definedName name="_xlnm.Print_Titles" localSheetId="11">Bagor!$1:$9</definedName>
    <definedName name="_xlnm.Print_Titles" localSheetId="21">Baron!$1:$9</definedName>
    <definedName name="_xlnm.Print_Titles" localSheetId="14">Berbek!$1:$9</definedName>
    <definedName name="_xlnm.Print_Titles" localSheetId="24">Gondang!$1:$9</definedName>
    <definedName name="_xlnm.Print_Titles" localSheetId="27">Jatikalen!$1:$9</definedName>
    <definedName name="_xlnm.Print_Titles" localSheetId="30">Kosong!$1:$9</definedName>
    <definedName name="_xlnm.Print_Titles" localSheetId="31">KRANGGAN!$3:$6</definedName>
    <definedName name="_xlnm.Print_Titles" localSheetId="32">'KRANGGAN (2)'!$3:$6</definedName>
    <definedName name="_xlnm.Print_Titles" localSheetId="33">'KRANGGAN (3)'!$3:$6</definedName>
    <definedName name="_xlnm.Print_Titles" localSheetId="34">'KRANGGAN (4)'!$3:$6</definedName>
    <definedName name="_xlnm.Print_Titles" localSheetId="23">Lengkong!$1:$9</definedName>
    <definedName name="_xlnm.Print_Titles" localSheetId="15">Loceret!$1:$9</definedName>
    <definedName name="_xlnm.Print_Titles" localSheetId="35">MAGERSARI!$3:$6</definedName>
    <definedName name="_xlnm.Print_Titles" localSheetId="36">'MAGERSARI (2)'!$3:$6</definedName>
    <definedName name="_xlnm.Print_Titles" localSheetId="37">'MAGERSARI (3)'!$3:$6</definedName>
    <definedName name="_xlnm.Print_Titles" localSheetId="38">'MAGERSARI (4)'!$3:$6</definedName>
    <definedName name="_xlnm.Print_Titles" localSheetId="13">Nganjuk!$1:$9</definedName>
    <definedName name="_xlnm.Print_Titles" localSheetId="25">Ngluyu!$1:$9</definedName>
    <definedName name="_xlnm.Print_Titles" localSheetId="20">Ngronggot!$1:$9</definedName>
    <definedName name="_xlnm.Print_Titles" localSheetId="17">Pace!$1:$9</definedName>
    <definedName name="_xlnm.Print_Titles" localSheetId="26">Patianrowo!$1:$9</definedName>
    <definedName name="_xlnm.Print_Titles" localSheetId="39">'PRAJURIT KULON'!$3:$6</definedName>
    <definedName name="_xlnm.Print_Titles" localSheetId="40">'PRAJURIT KULON (2)'!$3:$6</definedName>
    <definedName name="_xlnm.Print_Titles" localSheetId="41">'PRAJURIT KULON (3)'!$3:$6</definedName>
    <definedName name="_xlnm.Print_Titles" localSheetId="42">'PRAJURIT KULON (4)'!$3:$6</definedName>
    <definedName name="_xlnm.Print_Titles" localSheetId="19">Prambon!$1:$9</definedName>
    <definedName name="_xlnm.Print_Titles" localSheetId="22">'Rejoso (R)'!$1:$9</definedName>
    <definedName name="_xlnm.Print_Titles" localSheetId="28">Sawahan!$1:$9</definedName>
    <definedName name="_xlnm.Print_Titles" localSheetId="29">'Sukapura (4)'!$6:$9</definedName>
    <definedName name="_xlnm.Print_Titles" localSheetId="16">Sukomoro!$1:$9</definedName>
    <definedName name="_xlnm.Print_Titles" localSheetId="18">Tanjunganom!$1:$9</definedName>
    <definedName name="_xlnm.Print_Titles" localSheetId="12">Wilangan!$1:$9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2" i="119" l="1"/>
  <c r="E14" i="119" s="1"/>
  <c r="E16" i="119" s="1"/>
  <c r="E18" i="119" s="1"/>
  <c r="E20" i="119" s="1"/>
  <c r="E22" i="119" s="1"/>
  <c r="E24" i="119" s="1"/>
  <c r="E26" i="119" s="1"/>
  <c r="E28" i="119" s="1"/>
  <c r="E30" i="119" s="1"/>
  <c r="E32" i="119" s="1"/>
  <c r="E34" i="119" s="1"/>
  <c r="E36" i="119" s="1"/>
  <c r="E38" i="119" s="1"/>
  <c r="E40" i="119" s="1"/>
  <c r="E42" i="119" s="1"/>
  <c r="E44" i="119" s="1"/>
  <c r="E46" i="119" s="1"/>
  <c r="E48" i="119" s="1"/>
  <c r="E50" i="119" s="1"/>
  <c r="E52" i="119" s="1"/>
  <c r="E54" i="119" s="1"/>
  <c r="E56" i="119" s="1"/>
  <c r="E58" i="119" s="1"/>
  <c r="E60" i="119" s="1"/>
  <c r="E62" i="119" s="1"/>
  <c r="E64" i="119" s="1"/>
  <c r="E66" i="119" s="1"/>
  <c r="E68" i="119" s="1"/>
  <c r="E70" i="119" s="1"/>
  <c r="E72" i="119" s="1"/>
  <c r="E74" i="119" s="1"/>
  <c r="E76" i="119" s="1"/>
  <c r="E78" i="119" s="1"/>
  <c r="E80" i="119" s="1"/>
  <c r="E82" i="119" s="1"/>
  <c r="E84" i="119" s="1"/>
  <c r="E86" i="119" s="1"/>
  <c r="E88" i="119" s="1"/>
  <c r="E90" i="119" s="1"/>
  <c r="E92" i="119" s="1"/>
  <c r="E94" i="119" s="1"/>
  <c r="E96" i="119" s="1"/>
  <c r="J401" i="96" l="1"/>
  <c r="J316" i="96"/>
  <c r="J298" i="96"/>
  <c r="F11" i="96"/>
  <c r="F12" i="96" s="1"/>
  <c r="F13" i="96" s="1"/>
  <c r="F14" i="96" s="1"/>
  <c r="F15" i="96" s="1"/>
  <c r="F17" i="96" s="1"/>
  <c r="F18" i="96" s="1"/>
  <c r="F19" i="96" s="1"/>
  <c r="F20" i="96" s="1"/>
  <c r="F21" i="96" s="1"/>
  <c r="F23" i="96" s="1"/>
  <c r="F24" i="96" s="1"/>
  <c r="F26" i="96" s="1"/>
  <c r="F27" i="96" s="1"/>
  <c r="F28" i="96" s="1"/>
  <c r="F29" i="96" s="1"/>
  <c r="G121" i="71" l="1"/>
  <c r="E126" i="71"/>
  <c r="N123" i="92" l="1"/>
  <c r="N117" i="92"/>
  <c r="M85" i="92"/>
  <c r="N79" i="92"/>
  <c r="M79" i="92" s="1"/>
  <c r="D1" i="92"/>
  <c r="N123" i="90"/>
  <c r="N117" i="90"/>
  <c r="M85" i="90"/>
  <c r="N79" i="90"/>
  <c r="M79" i="90" s="1"/>
  <c r="D1" i="90"/>
  <c r="N123" i="89"/>
  <c r="N117" i="89"/>
  <c r="M85" i="89"/>
  <c r="N79" i="89"/>
  <c r="M79" i="89" s="1"/>
  <c r="D1" i="89"/>
  <c r="F102" i="88" l="1"/>
  <c r="F103" i="88"/>
  <c r="F101" i="88"/>
  <c r="F73" i="88"/>
  <c r="F71" i="88"/>
  <c r="F59" i="88"/>
  <c r="F57" i="88"/>
  <c r="F49" i="88"/>
  <c r="F44" i="88"/>
  <c r="F45" i="88"/>
  <c r="F46" i="88"/>
  <c r="F47" i="88"/>
  <c r="F43" i="88"/>
  <c r="F31" i="88"/>
  <c r="F29" i="88"/>
  <c r="F25" i="88"/>
  <c r="F21" i="88"/>
  <c r="F18" i="88"/>
  <c r="F19" i="88"/>
  <c r="F17" i="88"/>
  <c r="F13" i="88"/>
  <c r="F8" i="88"/>
  <c r="F9" i="88"/>
  <c r="F7" i="88"/>
  <c r="F113" i="87"/>
  <c r="F107" i="87"/>
  <c r="F102" i="87"/>
  <c r="F103" i="87"/>
  <c r="F101" i="87"/>
  <c r="F99" i="87"/>
  <c r="F97" i="87"/>
  <c r="F93" i="87"/>
  <c r="F91" i="87"/>
  <c r="F83" i="87"/>
  <c r="F81" i="87"/>
  <c r="F65" i="87"/>
  <c r="F63" i="87"/>
  <c r="F57" i="87"/>
  <c r="F53" i="87"/>
  <c r="F51" i="87"/>
  <c r="F45" i="87"/>
  <c r="F43" i="87"/>
  <c r="F40" i="87"/>
  <c r="F41" i="87"/>
  <c r="F39" i="87"/>
  <c r="F32" i="87"/>
  <c r="F33" i="87"/>
  <c r="F34" i="87"/>
  <c r="F35" i="87"/>
  <c r="F36" i="87"/>
  <c r="F37" i="87"/>
  <c r="F31" i="87"/>
  <c r="F29" i="87"/>
  <c r="F12" i="87"/>
  <c r="F13" i="87"/>
  <c r="F14" i="87"/>
  <c r="F15" i="87"/>
  <c r="F16" i="87"/>
  <c r="F17" i="87"/>
  <c r="F11" i="87"/>
  <c r="F90" i="86"/>
  <c r="F91" i="86"/>
  <c r="F89" i="86"/>
  <c r="F87" i="86"/>
  <c r="F67" i="86"/>
  <c r="F75" i="86"/>
  <c r="F63" i="86"/>
  <c r="F61" i="86"/>
  <c r="F53" i="86"/>
  <c r="F51" i="86"/>
  <c r="F47" i="86"/>
  <c r="F27" i="86"/>
  <c r="F21" i="86"/>
  <c r="F15" i="86"/>
  <c r="F13" i="86"/>
  <c r="F8" i="86"/>
  <c r="F9" i="86"/>
  <c r="F7" i="86"/>
  <c r="C1" i="88" l="1"/>
  <c r="C1" i="87"/>
  <c r="C1" i="86"/>
  <c r="M25" i="81" l="1"/>
  <c r="D1" i="81"/>
  <c r="L37" i="80"/>
  <c r="M31" i="80"/>
  <c r="L31" i="80" s="1"/>
  <c r="D1" i="80"/>
  <c r="M63" i="79"/>
  <c r="D1" i="79"/>
  <c r="M25" i="78" l="1"/>
  <c r="D1" i="78"/>
  <c r="L37" i="77"/>
  <c r="M31" i="77"/>
  <c r="L31" i="77" s="1"/>
  <c r="D1" i="77"/>
  <c r="M63" i="76"/>
  <c r="D1" i="76"/>
  <c r="AO25" i="71" l="1"/>
  <c r="AQ84" i="71" l="1"/>
  <c r="AQ85" i="71" s="1"/>
  <c r="AO84" i="71"/>
  <c r="AE90" i="71" l="1"/>
  <c r="AH91" i="71" s="1"/>
  <c r="AE64" i="71" l="1"/>
  <c r="AF64" i="71" s="1"/>
  <c r="AE58" i="71"/>
  <c r="AF58" i="71" s="1"/>
  <c r="AE56" i="71"/>
  <c r="AF56" i="71" s="1"/>
  <c r="AE48" i="71"/>
  <c r="AF48" i="71" s="1"/>
  <c r="AE46" i="71"/>
  <c r="AF46" i="71" s="1"/>
  <c r="I52" i="35" l="1"/>
  <c r="I50" i="35"/>
  <c r="I14" i="35"/>
  <c r="G3" i="36"/>
  <c r="AD48" i="36"/>
  <c r="AD50" i="36"/>
  <c r="AD52" i="36"/>
  <c r="AC52" i="42"/>
  <c r="AD52" i="42" s="1"/>
  <c r="AC78" i="42"/>
  <c r="AD78" i="42" s="1"/>
  <c r="AC76" i="42"/>
  <c r="AD76" i="42" s="1"/>
  <c r="AC74" i="42"/>
  <c r="AD74" i="42" s="1"/>
  <c r="AC72" i="42"/>
  <c r="AD72" i="42" s="1"/>
  <c r="AC80" i="42"/>
  <c r="AD80" i="42" s="1"/>
  <c r="AD34" i="45"/>
  <c r="I46" i="50"/>
  <c r="I44" i="50"/>
  <c r="AD58" i="35"/>
  <c r="AC48" i="35"/>
  <c r="AD48" i="35" s="1"/>
  <c r="AD46" i="35"/>
  <c r="AC46" i="35"/>
  <c r="AC44" i="35"/>
  <c r="AD44" i="35" s="1"/>
  <c r="AD16" i="35"/>
  <c r="AD10" i="35"/>
  <c r="I12" i="35" s="1"/>
  <c r="AD66" i="33"/>
  <c r="AD64" i="33"/>
  <c r="AC64" i="33"/>
  <c r="AD62" i="33"/>
  <c r="AD60" i="33"/>
  <c r="AC60" i="33"/>
  <c r="AC58" i="33"/>
  <c r="AD58" i="33" s="1"/>
  <c r="AD56" i="33"/>
  <c r="AD54" i="33"/>
  <c r="AD52" i="33"/>
  <c r="AD50" i="33"/>
  <c r="AD48" i="33"/>
  <c r="AD46" i="33"/>
  <c r="AC46" i="33"/>
  <c r="AC44" i="33"/>
  <c r="AD44" i="33" s="1"/>
  <c r="AD42" i="33"/>
  <c r="AD40" i="33"/>
  <c r="AC40" i="33"/>
  <c r="AD36" i="32"/>
  <c r="AD34" i="32"/>
  <c r="AD32" i="32"/>
  <c r="AD30" i="32"/>
  <c r="AD28" i="32"/>
  <c r="AD26" i="32"/>
  <c r="AC26" i="32"/>
  <c r="AD102" i="36"/>
  <c r="AD100" i="36"/>
  <c r="AC98" i="36"/>
  <c r="AD98" i="36" s="1"/>
  <c r="AD96" i="36"/>
  <c r="AD94" i="36"/>
  <c r="AD92" i="36"/>
  <c r="AD90" i="36"/>
  <c r="AD88" i="36"/>
  <c r="AC88" i="36"/>
  <c r="AC86" i="36"/>
  <c r="AD86" i="36" s="1"/>
  <c r="AD84" i="36"/>
  <c r="AD82" i="36"/>
  <c r="AC82" i="36"/>
  <c r="I80" i="36"/>
  <c r="AC78" i="36"/>
  <c r="AD78" i="36" s="1"/>
  <c r="AC76" i="36"/>
  <c r="AD76" i="36" s="1"/>
  <c r="AD74" i="36"/>
  <c r="AD72" i="36"/>
  <c r="AD70" i="36"/>
  <c r="AD68" i="36"/>
  <c r="AC68" i="36"/>
  <c r="AD66" i="36"/>
  <c r="AC66" i="36"/>
  <c r="AD64" i="36"/>
  <c r="AD62" i="36"/>
  <c r="AD60" i="36"/>
  <c r="AC60" i="36"/>
  <c r="AC58" i="36"/>
  <c r="AD58" i="36" s="1"/>
  <c r="AD56" i="36"/>
  <c r="AD54" i="36"/>
  <c r="AD46" i="36"/>
  <c r="AD38" i="36"/>
  <c r="AD36" i="36"/>
  <c r="AC34" i="36"/>
  <c r="AD34" i="36" s="1"/>
  <c r="AC32" i="36"/>
  <c r="AD32" i="36" s="1"/>
  <c r="AD30" i="36"/>
  <c r="AD28" i="36"/>
  <c r="AD26" i="36"/>
  <c r="AD24" i="36"/>
  <c r="AC24" i="36"/>
  <c r="AC22" i="36"/>
  <c r="AD22" i="36" s="1"/>
  <c r="AD20" i="36"/>
  <c r="AD18" i="36"/>
  <c r="AC18" i="36"/>
  <c r="AD16" i="36"/>
  <c r="AD14" i="36"/>
  <c r="AD12" i="36"/>
  <c r="AC12" i="36"/>
  <c r="AD138" i="37"/>
  <c r="AD136" i="37"/>
  <c r="AC136" i="37"/>
  <c r="AC134" i="37"/>
  <c r="AD134" i="37" s="1"/>
  <c r="AC132" i="37"/>
  <c r="AD132" i="37" s="1"/>
  <c r="AC130" i="37"/>
  <c r="AD130" i="37" s="1"/>
  <c r="AC128" i="37"/>
  <c r="AD128" i="37" s="1"/>
  <c r="AD126" i="37"/>
  <c r="AD124" i="37"/>
  <c r="AC124" i="37"/>
  <c r="AD122" i="37"/>
  <c r="AD120" i="37"/>
  <c r="AD118" i="37"/>
  <c r="AC118" i="37"/>
  <c r="AC116" i="37"/>
  <c r="AD116" i="37" s="1"/>
  <c r="AD114" i="37"/>
  <c r="AD112" i="37"/>
  <c r="AC112" i="37"/>
  <c r="AD110" i="37"/>
  <c r="AD108" i="37"/>
  <c r="AD106" i="37"/>
  <c r="AD104" i="37"/>
  <c r="AC104" i="37"/>
  <c r="AC102" i="37"/>
  <c r="AD102" i="37" s="1"/>
  <c r="AD100" i="37"/>
  <c r="AC100" i="37"/>
  <c r="AC98" i="37"/>
  <c r="AD98" i="37" s="1"/>
  <c r="AD96" i="37"/>
  <c r="AD94" i="37"/>
  <c r="AD92" i="37"/>
  <c r="AD90" i="37"/>
  <c r="AD88" i="37"/>
  <c r="AD86" i="37"/>
  <c r="AD84" i="37"/>
  <c r="AC84" i="37"/>
  <c r="AD54" i="37"/>
  <c r="I54" i="37" s="1"/>
  <c r="AD52" i="37"/>
  <c r="AD50" i="37"/>
  <c r="AD48" i="37"/>
  <c r="AC48" i="37"/>
  <c r="AD42" i="37"/>
  <c r="AC34" i="37"/>
  <c r="AD34" i="37" s="1"/>
  <c r="AC32" i="37"/>
  <c r="AD32" i="37" s="1"/>
  <c r="AD30" i="37"/>
  <c r="AD28" i="37"/>
  <c r="AC28" i="37"/>
  <c r="AD26" i="37"/>
  <c r="AD24" i="37"/>
  <c r="AC24" i="37"/>
  <c r="AC22" i="37"/>
  <c r="AD22" i="37" s="1"/>
  <c r="AC20" i="37"/>
  <c r="AD20" i="37" s="1"/>
  <c r="AC16" i="37"/>
  <c r="AD16" i="37" s="1"/>
  <c r="AC14" i="37"/>
  <c r="AD14" i="37" s="1"/>
  <c r="AD12" i="37"/>
  <c r="AD10" i="37"/>
  <c r="AC10" i="37"/>
  <c r="AC100" i="39"/>
  <c r="AD100" i="39" s="1"/>
  <c r="AD68" i="40"/>
  <c r="AC104" i="41"/>
  <c r="AD104" i="41" s="1"/>
  <c r="AC96" i="41"/>
  <c r="AD96" i="41" s="1"/>
  <c r="AC62" i="41"/>
  <c r="AD62" i="41" s="1"/>
  <c r="AD66" i="51"/>
  <c r="AD60" i="46"/>
  <c r="I60" i="46" s="1"/>
  <c r="AD62" i="46"/>
  <c r="I62" i="46" s="1"/>
  <c r="AD106" i="47"/>
  <c r="I108" i="47" s="1"/>
  <c r="AD102" i="47"/>
  <c r="I102" i="47" s="1"/>
  <c r="AD100" i="47"/>
  <c r="I100" i="47" s="1"/>
  <c r="AD98" i="47"/>
  <c r="I98" i="47" s="1"/>
  <c r="AD96" i="47"/>
  <c r="I96" i="47" s="1"/>
  <c r="AD92" i="47"/>
  <c r="I94" i="47" s="1"/>
  <c r="AD88" i="47"/>
  <c r="I90" i="47" s="1"/>
  <c r="AD82" i="47"/>
  <c r="I82" i="47" s="1"/>
  <c r="AD80" i="47"/>
  <c r="I80" i="47" s="1"/>
  <c r="AD78" i="47"/>
  <c r="I78" i="47" s="1"/>
  <c r="AD76" i="47"/>
  <c r="I76" i="47" s="1"/>
  <c r="AD74" i="47"/>
  <c r="I74" i="47" s="1"/>
  <c r="AD64" i="47"/>
  <c r="I70" i="47" s="1"/>
  <c r="AD62" i="47"/>
  <c r="I62" i="47" s="1"/>
  <c r="AD60" i="47"/>
  <c r="I60" i="47" s="1"/>
  <c r="AD58" i="47"/>
  <c r="I58" i="47" s="1"/>
  <c r="AD56" i="47"/>
  <c r="I56" i="47" s="1"/>
  <c r="AD54" i="47"/>
  <c r="I54" i="47" s="1"/>
  <c r="AD52" i="47"/>
  <c r="I52" i="47" s="1"/>
  <c r="AD50" i="47"/>
  <c r="I50" i="47" s="1"/>
  <c r="AD48" i="47"/>
  <c r="I48" i="47" s="1"/>
  <c r="AD46" i="47"/>
  <c r="I46" i="47" s="1"/>
  <c r="AD44" i="47"/>
  <c r="I44" i="47" s="1"/>
  <c r="AD42" i="47"/>
  <c r="I42" i="47" s="1"/>
  <c r="AD34" i="47"/>
  <c r="I36" i="47" s="1"/>
  <c r="AD28" i="47"/>
  <c r="I32" i="47" s="1"/>
  <c r="AD24" i="47"/>
  <c r="AF26" i="47" s="1"/>
  <c r="AD18" i="47"/>
  <c r="I18" i="47" s="1"/>
  <c r="AD20" i="49"/>
  <c r="I20" i="49" s="1"/>
  <c r="AD32" i="45"/>
  <c r="I32" i="45" s="1"/>
  <c r="AD18" i="49"/>
  <c r="I18" i="49" s="1"/>
  <c r="AD16" i="49"/>
  <c r="I16" i="49" s="1"/>
  <c r="AD16" i="51"/>
  <c r="I18" i="51" s="1"/>
  <c r="AD22" i="51"/>
  <c r="I26" i="51" s="1"/>
  <c r="AD38" i="51"/>
  <c r="I38" i="51" s="1"/>
  <c r="AD40" i="51"/>
  <c r="I40" i="51" s="1"/>
  <c r="AD42" i="51"/>
  <c r="I42" i="51" s="1"/>
  <c r="AD44" i="51"/>
  <c r="I44" i="51" s="1"/>
  <c r="AD89" i="51"/>
  <c r="I91" i="51" s="1"/>
  <c r="AD105" i="51"/>
  <c r="I105" i="51" s="1"/>
  <c r="AD99" i="51"/>
  <c r="AD70" i="51"/>
  <c r="AD76" i="51"/>
  <c r="I78" i="51" s="1"/>
  <c r="AD79" i="51"/>
  <c r="I81" i="51" s="1"/>
  <c r="AD103" i="51"/>
  <c r="AD60" i="51"/>
  <c r="I60" i="51" s="1"/>
  <c r="AD62" i="51"/>
  <c r="I64" i="51" s="1"/>
  <c r="AD52" i="51"/>
  <c r="I58" i="51" s="1"/>
  <c r="AD95" i="51"/>
  <c r="AD83" i="51"/>
  <c r="I83" i="51" s="1"/>
  <c r="AD87" i="51"/>
  <c r="I87" i="51" s="1"/>
  <c r="AD46" i="51"/>
  <c r="I46" i="51" s="1"/>
  <c r="AD48" i="51"/>
  <c r="I48" i="51" s="1"/>
  <c r="AD50" i="51"/>
  <c r="I50" i="51" s="1"/>
  <c r="AD40" i="50"/>
  <c r="I40" i="50" s="1"/>
  <c r="AD44" i="50"/>
  <c r="AD30" i="50"/>
  <c r="I30" i="50" s="1"/>
  <c r="AD32" i="50"/>
  <c r="I32" i="50" s="1"/>
  <c r="AD34" i="50"/>
  <c r="I34" i="50" s="1"/>
  <c r="AD36" i="50"/>
  <c r="I36" i="50" s="1"/>
  <c r="AD38" i="50"/>
  <c r="I38" i="50" s="1"/>
  <c r="AD10" i="50"/>
  <c r="I10" i="50" s="1"/>
  <c r="AF10" i="50"/>
  <c r="AD12" i="50"/>
  <c r="I12" i="50" s="1"/>
  <c r="AD14" i="50"/>
  <c r="I14" i="50" s="1"/>
  <c r="AD16" i="50"/>
  <c r="I16" i="50" s="1"/>
  <c r="AD18" i="50"/>
  <c r="I18" i="50" s="1"/>
  <c r="AD20" i="50"/>
  <c r="I20" i="50" s="1"/>
  <c r="AD22" i="50"/>
  <c r="I22" i="50" s="1"/>
  <c r="AD24" i="50"/>
  <c r="I24" i="50" s="1"/>
  <c r="AD26" i="50"/>
  <c r="I26" i="50" s="1"/>
  <c r="AD28" i="50"/>
  <c r="I28" i="50" s="1"/>
  <c r="AD10" i="49"/>
  <c r="I10" i="49" s="1"/>
  <c r="AD32" i="49"/>
  <c r="I32" i="49" s="1"/>
  <c r="AD26" i="49"/>
  <c r="I26" i="49" s="1"/>
  <c r="AD34" i="49"/>
  <c r="I34" i="49" s="1"/>
  <c r="AD18" i="48"/>
  <c r="I18" i="48" s="1"/>
  <c r="AD20" i="48"/>
  <c r="I20" i="48" s="1"/>
  <c r="AD12" i="46"/>
  <c r="I12" i="46" s="1"/>
  <c r="AD40" i="46"/>
  <c r="I40" i="46" s="1"/>
  <c r="AD58" i="46"/>
  <c r="I58" i="46" s="1"/>
  <c r="AD48" i="46"/>
  <c r="I50" i="46" s="1"/>
  <c r="AD36" i="46"/>
  <c r="I38" i="46" s="1"/>
  <c r="AD52" i="46"/>
  <c r="AD18" i="46"/>
  <c r="I18" i="46" s="1"/>
  <c r="AD20" i="46"/>
  <c r="I20" i="46" s="1"/>
  <c r="AD22" i="46"/>
  <c r="I22" i="46" s="1"/>
  <c r="AD64" i="46"/>
  <c r="I64" i="46" s="1"/>
  <c r="AD24" i="46"/>
  <c r="I24" i="46" s="1"/>
  <c r="AD26" i="46"/>
  <c r="I26" i="46" s="1"/>
  <c r="AD28" i="46"/>
  <c r="I28" i="46" s="1"/>
  <c r="AD30" i="46"/>
  <c r="I30" i="46" s="1"/>
  <c r="AD32" i="46"/>
  <c r="I32" i="46" s="1"/>
  <c r="AD34" i="46"/>
  <c r="I34" i="46" s="1"/>
  <c r="AD10" i="45"/>
  <c r="I12" i="45" s="1"/>
  <c r="AD14" i="45"/>
  <c r="I14" i="45" s="1"/>
  <c r="AD16" i="45"/>
  <c r="I16" i="45" s="1"/>
  <c r="AD18" i="45"/>
  <c r="I18" i="45" s="1"/>
  <c r="AD20" i="45"/>
  <c r="I20" i="45" s="1"/>
  <c r="AD22" i="45"/>
  <c r="I22" i="45" s="1"/>
  <c r="AD24" i="45"/>
  <c r="I24" i="45" s="1"/>
  <c r="AC44" i="45"/>
  <c r="AD44" i="45" s="1"/>
  <c r="AC38" i="45"/>
  <c r="AD38" i="45" s="1"/>
  <c r="AC42" i="45"/>
  <c r="AD42" i="45" s="1"/>
  <c r="AC82" i="43"/>
  <c r="AD82" i="43" s="1"/>
  <c r="AC98" i="43"/>
  <c r="AD98" i="43" s="1"/>
  <c r="AC76" i="43"/>
  <c r="AD76" i="43" s="1"/>
  <c r="AC78" i="43"/>
  <c r="AD78" i="43" s="1"/>
  <c r="AC56" i="43"/>
  <c r="AD56" i="43" s="1"/>
  <c r="AC64" i="43"/>
  <c r="AD64" i="43" s="1"/>
  <c r="AC66" i="43"/>
  <c r="AD66" i="43" s="1"/>
  <c r="AC68" i="43"/>
  <c r="AD68" i="43" s="1"/>
  <c r="AC70" i="43"/>
  <c r="AD70" i="43" s="1"/>
  <c r="AC72" i="43"/>
  <c r="AD72" i="43" s="1"/>
  <c r="AC74" i="43"/>
  <c r="AD74" i="43" s="1"/>
  <c r="AC90" i="43"/>
  <c r="AD90" i="43" s="1"/>
  <c r="AC42" i="43"/>
  <c r="AD42" i="43" s="1"/>
  <c r="AC44" i="43"/>
  <c r="AD44" i="43" s="1"/>
  <c r="AC46" i="43"/>
  <c r="AD46" i="43" s="1"/>
  <c r="AC12" i="43"/>
  <c r="AD12" i="43" s="1"/>
  <c r="AC14" i="43"/>
  <c r="AD14" i="43" s="1"/>
  <c r="AC16" i="43"/>
  <c r="AD16" i="43" s="1"/>
  <c r="AC18" i="43"/>
  <c r="AD18" i="43" s="1"/>
  <c r="AC20" i="43"/>
  <c r="AD20" i="43" s="1"/>
  <c r="AC22" i="43"/>
  <c r="AD22" i="43" s="1"/>
  <c r="AC24" i="43"/>
  <c r="AD24" i="43" s="1"/>
  <c r="AC80" i="43"/>
  <c r="AD80" i="43" s="1"/>
  <c r="AC48" i="43"/>
  <c r="AD48" i="43" s="1"/>
  <c r="AC52" i="43"/>
  <c r="AD52" i="43" s="1"/>
  <c r="AC54" i="43"/>
  <c r="AD54" i="43" s="1"/>
  <c r="AC50" i="43"/>
  <c r="AD50" i="43" s="1"/>
  <c r="AC62" i="43"/>
  <c r="AD62" i="43" s="1"/>
  <c r="AC96" i="43"/>
  <c r="AD96" i="43" s="1"/>
  <c r="AC58" i="43"/>
  <c r="AD58" i="43" s="1"/>
  <c r="AC60" i="43"/>
  <c r="AD60" i="43" s="1"/>
  <c r="AC26" i="43"/>
  <c r="AD26" i="43" s="1"/>
  <c r="AC28" i="43"/>
  <c r="AD28" i="43" s="1"/>
  <c r="AC30" i="43"/>
  <c r="AD30" i="43" s="1"/>
  <c r="AC32" i="43"/>
  <c r="AD32" i="43" s="1"/>
  <c r="AC34" i="43"/>
  <c r="AD34" i="43" s="1"/>
  <c r="AC84" i="43"/>
  <c r="AD84" i="43" s="1"/>
  <c r="AC38" i="43"/>
  <c r="AD38" i="43" s="1"/>
  <c r="AC40" i="43"/>
  <c r="AD40" i="43" s="1"/>
  <c r="AC36" i="43"/>
  <c r="AD36" i="43" s="1"/>
  <c r="AC38" i="42"/>
  <c r="AD38" i="42" s="1"/>
  <c r="AC66" i="42"/>
  <c r="AD66" i="42" s="1"/>
  <c r="AC68" i="42"/>
  <c r="AD68" i="42" s="1"/>
  <c r="AC70" i="42"/>
  <c r="AD70" i="42" s="1"/>
  <c r="AC86" i="42"/>
  <c r="AD86" i="42" s="1"/>
  <c r="AC60" i="42"/>
  <c r="AD60" i="42" s="1"/>
  <c r="AC62" i="42"/>
  <c r="AD62" i="42" s="1"/>
  <c r="AC64" i="42"/>
  <c r="AD64" i="42" s="1"/>
  <c r="AC56" i="42"/>
  <c r="AD56" i="42" s="1"/>
  <c r="AC58" i="42"/>
  <c r="AD58" i="42" s="1"/>
  <c r="AC50" i="42"/>
  <c r="AD50" i="42" s="1"/>
  <c r="AC48" i="42"/>
  <c r="AD48" i="42" s="1"/>
  <c r="AC92" i="42"/>
  <c r="AD92" i="42" s="1"/>
  <c r="AD42" i="42"/>
  <c r="AC26" i="42"/>
  <c r="AD26" i="42" s="1"/>
  <c r="AC28" i="42"/>
  <c r="AD28" i="42" s="1"/>
  <c r="AC30" i="42"/>
  <c r="AD30" i="42" s="1"/>
  <c r="AC16" i="42"/>
  <c r="AD16" i="42" s="1"/>
  <c r="AC18" i="42"/>
  <c r="AD18" i="42" s="1"/>
  <c r="AC94" i="42"/>
  <c r="AD94" i="42" s="1"/>
  <c r="AC20" i="42"/>
  <c r="AD20" i="42" s="1"/>
  <c r="AC22" i="42"/>
  <c r="AD22" i="42" s="1"/>
  <c r="AC12" i="42"/>
  <c r="AD12" i="42" s="1"/>
  <c r="AC14" i="42"/>
  <c r="AD14" i="42" s="1"/>
  <c r="AC44" i="42"/>
  <c r="AD44" i="42" s="1"/>
  <c r="AC46" i="42"/>
  <c r="AD46" i="42" s="1"/>
  <c r="AC32" i="42"/>
  <c r="AD32" i="42" s="1"/>
  <c r="AC10" i="42"/>
  <c r="AD10" i="42" s="1"/>
  <c r="AC88" i="42"/>
  <c r="AD88" i="42" s="1"/>
  <c r="AC90" i="42"/>
  <c r="AD90" i="42" s="1"/>
  <c r="AC54" i="42"/>
  <c r="AD54" i="42" s="1"/>
  <c r="AC40" i="42"/>
  <c r="AD40" i="42" s="1"/>
  <c r="AC36" i="42"/>
  <c r="AD36" i="42" s="1"/>
  <c r="AC34" i="42"/>
  <c r="AD34" i="42" s="1"/>
  <c r="AC24" i="42"/>
  <c r="AD24" i="42" s="1"/>
  <c r="AC96" i="42"/>
  <c r="AD96" i="42" s="1"/>
  <c r="AC98" i="42"/>
  <c r="AD98" i="42" s="1"/>
  <c r="AD10" i="41"/>
  <c r="I10" i="41" s="1"/>
  <c r="AD12" i="41"/>
  <c r="I12" i="41" s="1"/>
  <c r="AD14" i="41"/>
  <c r="I14" i="41" s="1"/>
  <c r="I16" i="41"/>
  <c r="AD28" i="41"/>
  <c r="AD30" i="41"/>
  <c r="AC52" i="41"/>
  <c r="AD52" i="41" s="1"/>
  <c r="AD32" i="41"/>
  <c r="AD34" i="41"/>
  <c r="AD36" i="41"/>
  <c r="AC68" i="41"/>
  <c r="AD68" i="41" s="1"/>
  <c r="AC64" i="41"/>
  <c r="AD64" i="41" s="1"/>
  <c r="AC18" i="41"/>
  <c r="AD24" i="41" s="1"/>
  <c r="AC60" i="41"/>
  <c r="AD60" i="41" s="1"/>
  <c r="AC56" i="41"/>
  <c r="AD58" i="41" s="1"/>
  <c r="AC40" i="41"/>
  <c r="AD40" i="41" s="1"/>
  <c r="AC54" i="41"/>
  <c r="AD54" i="41" s="1"/>
  <c r="AC46" i="41"/>
  <c r="AD50" i="41" s="1"/>
  <c r="AC70" i="41"/>
  <c r="AD70" i="41" s="1"/>
  <c r="AC98" i="41"/>
  <c r="AD98" i="41" s="1"/>
  <c r="AC100" i="41"/>
  <c r="AD100" i="41" s="1"/>
  <c r="AC102" i="41"/>
  <c r="AD102" i="41" s="1"/>
  <c r="AC92" i="41"/>
  <c r="AD92" i="41" s="1"/>
  <c r="AC94" i="41"/>
  <c r="AD94" i="41" s="1"/>
  <c r="AC84" i="41"/>
  <c r="AD84" i="41" s="1"/>
  <c r="AC86" i="41"/>
  <c r="AD86" i="41" s="1"/>
  <c r="AC88" i="41"/>
  <c r="AD88" i="41" s="1"/>
  <c r="AC76" i="41"/>
  <c r="AD76" i="41" s="1"/>
  <c r="AC90" i="41"/>
  <c r="AD90" i="41" s="1"/>
  <c r="AC78" i="41"/>
  <c r="AD78" i="41" s="1"/>
  <c r="AC108" i="41"/>
  <c r="AD108" i="41" s="1"/>
  <c r="AC72" i="41"/>
  <c r="AD72" i="41" s="1"/>
  <c r="AC42" i="41"/>
  <c r="AD42" i="41" s="1"/>
  <c r="AC44" i="41"/>
  <c r="AD44" i="41" s="1"/>
  <c r="AC38" i="41"/>
  <c r="AD38" i="41" s="1"/>
  <c r="AD10" i="40"/>
  <c r="AD12" i="40"/>
  <c r="AC34" i="40"/>
  <c r="AD36" i="40" s="1"/>
  <c r="AC42" i="40"/>
  <c r="AD42" i="40" s="1"/>
  <c r="AC44" i="40"/>
  <c r="AD44" i="40" s="1"/>
  <c r="AC14" i="40"/>
  <c r="AD14" i="40" s="1"/>
  <c r="AC64" i="40"/>
  <c r="AD64" i="40" s="1"/>
  <c r="AC60" i="40"/>
  <c r="AD60" i="40" s="1"/>
  <c r="AC58" i="40"/>
  <c r="AD58" i="40" s="1"/>
  <c r="AC74" i="40"/>
  <c r="AD74" i="40" s="1"/>
  <c r="AC70" i="40"/>
  <c r="AD70" i="40" s="1"/>
  <c r="AD72" i="40"/>
  <c r="AC56" i="40"/>
  <c r="AD56" i="40" s="1"/>
  <c r="AC50" i="40"/>
  <c r="AD50" i="40" s="1"/>
  <c r="AC52" i="40"/>
  <c r="AD52" i="40" s="1"/>
  <c r="AC54" i="40"/>
  <c r="AD54" i="40" s="1"/>
  <c r="AC16" i="40"/>
  <c r="AD16" i="40" s="1"/>
  <c r="AC20" i="40"/>
  <c r="AD20" i="40" s="1"/>
  <c r="AC22" i="40"/>
  <c r="AD22" i="40" s="1"/>
  <c r="AC24" i="40"/>
  <c r="AD24" i="40" s="1"/>
  <c r="AC32" i="40"/>
  <c r="AD32" i="40" s="1"/>
  <c r="AC18" i="40"/>
  <c r="AD18" i="40" s="1"/>
  <c r="AC26" i="40"/>
  <c r="AD26" i="40" s="1"/>
  <c r="AC28" i="40"/>
  <c r="AD28" i="40" s="1"/>
  <c r="AC30" i="40"/>
  <c r="AD30" i="40" s="1"/>
  <c r="AD12" i="39"/>
  <c r="I14" i="39" s="1"/>
  <c r="AD18" i="39"/>
  <c r="I20" i="39" s="1"/>
  <c r="AD24" i="39"/>
  <c r="I26" i="39" s="1"/>
  <c r="AD36" i="39"/>
  <c r="I36" i="39" s="1"/>
  <c r="AD66" i="39"/>
  <c r="I40" i="39" s="1"/>
  <c r="AD46" i="39"/>
  <c r="I46" i="39" s="1"/>
  <c r="AD48" i="39"/>
  <c r="I48" i="39" s="1"/>
  <c r="AD50" i="39"/>
  <c r="I50" i="39" s="1"/>
  <c r="AD54" i="39"/>
  <c r="I54" i="39" s="1"/>
  <c r="AD56" i="39"/>
  <c r="I56" i="39" s="1"/>
  <c r="AD60" i="39"/>
  <c r="I60" i="39" s="1"/>
  <c r="AD64" i="39"/>
  <c r="AC72" i="39"/>
  <c r="AD78" i="39" s="1"/>
  <c r="AC108" i="39"/>
  <c r="AD108" i="39" s="1"/>
  <c r="AC102" i="39"/>
  <c r="AD102" i="39" s="1"/>
  <c r="AC98" i="39"/>
  <c r="AD98" i="39" s="1"/>
  <c r="AC80" i="39"/>
  <c r="AD90" i="39" s="1"/>
  <c r="AC92" i="39"/>
  <c r="AD94" i="39" s="1"/>
  <c r="AC104" i="39"/>
  <c r="AD106" i="39" s="1"/>
  <c r="AD68" i="39"/>
  <c r="AD70" i="39"/>
  <c r="AD110" i="39"/>
  <c r="I110" i="39" s="1"/>
  <c r="AD114" i="39"/>
  <c r="I114" i="39" s="1"/>
  <c r="I10" i="33"/>
  <c r="AD12" i="33"/>
  <c r="I12" i="33" s="1"/>
  <c r="AD14" i="33"/>
  <c r="I14" i="33" s="1"/>
  <c r="AD18" i="33"/>
  <c r="I18" i="33" s="1"/>
  <c r="AD20" i="33"/>
  <c r="I20" i="33" s="1"/>
  <c r="AD22" i="33"/>
  <c r="I22" i="33" s="1"/>
  <c r="AD24" i="33"/>
  <c r="I24" i="33" s="1"/>
  <c r="AD26" i="33"/>
  <c r="I26" i="33" s="1"/>
  <c r="AD30" i="33"/>
  <c r="I30" i="33" s="1"/>
  <c r="AD32" i="33"/>
  <c r="AD34" i="33"/>
  <c r="AC38" i="33"/>
  <c r="AD38" i="33" s="1"/>
  <c r="AD14" i="32"/>
  <c r="I14" i="32" s="1"/>
  <c r="AD16" i="32"/>
  <c r="I16" i="32" s="1"/>
  <c r="AD18" i="32"/>
  <c r="I18" i="32" s="1"/>
  <c r="AD20" i="32"/>
  <c r="I20" i="32" s="1"/>
  <c r="AD22" i="32"/>
  <c r="I22" i="32" s="1"/>
  <c r="J93" i="6"/>
  <c r="J92" i="6"/>
  <c r="J91" i="6"/>
  <c r="J90" i="6"/>
  <c r="J89" i="6"/>
  <c r="J88" i="6"/>
  <c r="J87" i="6"/>
  <c r="J86" i="6"/>
  <c r="J85" i="6"/>
  <c r="J84" i="6"/>
  <c r="J83" i="6"/>
  <c r="J82" i="6"/>
  <c r="J81" i="6"/>
  <c r="J80" i="6"/>
  <c r="J79" i="6"/>
  <c r="J78" i="6"/>
  <c r="J77" i="6"/>
  <c r="J76" i="6"/>
  <c r="J75" i="6"/>
  <c r="J65" i="6"/>
  <c r="J64" i="6"/>
  <c r="J63" i="6"/>
  <c r="J62" i="6"/>
  <c r="J58" i="6"/>
  <c r="J57" i="6"/>
  <c r="J56" i="6"/>
  <c r="J55" i="6"/>
  <c r="J54" i="6"/>
  <c r="J53" i="6"/>
  <c r="J52" i="6"/>
  <c r="J51" i="6"/>
  <c r="J50" i="6"/>
  <c r="J49" i="6"/>
  <c r="J48" i="6"/>
  <c r="J47" i="6"/>
  <c r="J46" i="6"/>
  <c r="J45" i="6"/>
  <c r="J44" i="6"/>
  <c r="J43" i="6"/>
  <c r="J42" i="6"/>
  <c r="J40" i="6"/>
  <c r="J39" i="6"/>
  <c r="J38" i="6"/>
  <c r="J37" i="6"/>
  <c r="J36" i="6"/>
  <c r="J35" i="6"/>
  <c r="J34" i="6"/>
  <c r="J33" i="6"/>
  <c r="J32" i="6"/>
  <c r="J31" i="6"/>
  <c r="J30" i="6"/>
  <c r="J29" i="6"/>
  <c r="J28" i="6"/>
  <c r="J27" i="6"/>
  <c r="J26" i="6"/>
  <c r="J25" i="6"/>
  <c r="J24" i="6"/>
  <c r="J23" i="6"/>
  <c r="J22" i="6"/>
  <c r="J21" i="6"/>
  <c r="J20" i="6"/>
  <c r="J19" i="6"/>
  <c r="J18" i="6"/>
  <c r="J17" i="6"/>
  <c r="J16" i="6"/>
  <c r="J15" i="6"/>
  <c r="J14" i="6"/>
  <c r="J13" i="6"/>
  <c r="J12" i="6"/>
  <c r="J11" i="6"/>
  <c r="J10" i="6"/>
  <c r="I54" i="51" l="1"/>
  <c r="I56" i="51"/>
  <c r="I20" i="47"/>
  <c r="I36" i="46"/>
  <c r="I28" i="49"/>
  <c r="AD48" i="41"/>
  <c r="I46" i="46"/>
  <c r="AD104" i="39"/>
  <c r="I22" i="49"/>
  <c r="AD46" i="41"/>
  <c r="I14" i="46"/>
  <c r="I112" i="39"/>
  <c r="I26" i="45"/>
  <c r="I76" i="51"/>
  <c r="I42" i="50"/>
  <c r="I52" i="51"/>
  <c r="I30" i="47"/>
  <c r="I92" i="47"/>
  <c r="I24" i="51"/>
  <c r="I89" i="51"/>
  <c r="I22" i="39"/>
  <c r="AD72" i="39"/>
  <c r="I62" i="51"/>
  <c r="I79" i="51"/>
  <c r="AD66" i="40"/>
  <c r="I28" i="47"/>
  <c r="I64" i="47"/>
  <c r="I24" i="47"/>
  <c r="I32" i="39"/>
  <c r="I66" i="47"/>
  <c r="I40" i="47"/>
  <c r="I26" i="47"/>
  <c r="I18" i="39"/>
  <c r="I10" i="45"/>
  <c r="I106" i="47"/>
  <c r="I22" i="51"/>
  <c r="I38" i="47"/>
  <c r="I24" i="49"/>
  <c r="I16" i="46"/>
  <c r="I42" i="46"/>
  <c r="I48" i="46"/>
  <c r="I44" i="46"/>
  <c r="I16" i="51"/>
  <c r="I34" i="47"/>
  <c r="I72" i="47"/>
  <c r="I88" i="47"/>
  <c r="AD18" i="37"/>
  <c r="I107" i="51"/>
  <c r="I68" i="47"/>
  <c r="AD86" i="39"/>
  <c r="I66" i="39"/>
  <c r="AD18" i="41"/>
  <c r="I24" i="32"/>
  <c r="AD66" i="41"/>
  <c r="I30" i="39"/>
  <c r="I34" i="39"/>
  <c r="I24" i="39"/>
  <c r="I28" i="39"/>
  <c r="AD84" i="39"/>
  <c r="AD88" i="39"/>
  <c r="AD92" i="39"/>
  <c r="I10" i="35"/>
  <c r="AD38" i="40"/>
  <c r="AD22" i="41"/>
  <c r="AD40" i="40"/>
  <c r="AD56" i="41"/>
  <c r="I16" i="39"/>
  <c r="AD74" i="39"/>
  <c r="AD20" i="41"/>
  <c r="AD62" i="40"/>
  <c r="I16" i="33"/>
  <c r="I42" i="39"/>
  <c r="AD76" i="39"/>
  <c r="AD80" i="39"/>
  <c r="I30" i="49"/>
  <c r="AD82" i="39"/>
  <c r="I44" i="39"/>
  <c r="I12" i="39"/>
  <c r="AD26" i="41"/>
  <c r="AD96" i="39"/>
  <c r="I116" i="39"/>
  <c r="AD34" i="40"/>
</calcChain>
</file>

<file path=xl/sharedStrings.xml><?xml version="1.0" encoding="utf-8"?>
<sst xmlns="http://schemas.openxmlformats.org/spreadsheetml/2006/main" count="28014" uniqueCount="3594">
  <si>
    <t>Kemantrenrejo-Segoropuro</t>
  </si>
  <si>
    <t>Tenggilisrejo-Sadengrejo</t>
  </si>
  <si>
    <t>Ketegan-Darah</t>
  </si>
  <si>
    <t>Suklan-Kedawung kulon</t>
  </si>
  <si>
    <t>Pateguran-Pandean</t>
  </si>
  <si>
    <t>Tambaklekok-Rejoso</t>
  </si>
  <si>
    <t>Ngemplak-Toyaning</t>
  </si>
  <si>
    <t>Telbuk-Toyaning</t>
  </si>
  <si>
    <t>Rejoso kidul-Sa'ar</t>
  </si>
  <si>
    <t>Rejoso kidul-Bantengan</t>
  </si>
  <si>
    <t>Kawisrejo-Telebuk</t>
  </si>
  <si>
    <t>Sadengrejo-Pandan rejo</t>
  </si>
  <si>
    <t>Manikrejo-Rejoso Kidul</t>
  </si>
  <si>
    <t>Kedungbako-Pesu</t>
  </si>
  <si>
    <t>Jarangan-Pandean</t>
  </si>
  <si>
    <t>Lingkaran-Rejoso Lor</t>
  </si>
  <si>
    <t>Sekarputih-Tanjung</t>
  </si>
  <si>
    <t>Talang</t>
  </si>
  <si>
    <t>Winongan</t>
  </si>
  <si>
    <t>Bandaran</t>
  </si>
  <si>
    <t>Umbulan</t>
  </si>
  <si>
    <t>Lemah abang</t>
  </si>
  <si>
    <t>Sidepan</t>
  </si>
  <si>
    <t>Lebak 1</t>
  </si>
  <si>
    <t>Lebak 2</t>
  </si>
  <si>
    <t>Tenggilis-Penataan</t>
  </si>
  <si>
    <t>Talang-Penataan</t>
  </si>
  <si>
    <t>Winongan-Umbulan</t>
  </si>
  <si>
    <t>Bandaran-Pancur</t>
  </si>
  <si>
    <t>Umbulan-Kedungrejo</t>
  </si>
  <si>
    <t>Kedungrejo-Karangtengah</t>
  </si>
  <si>
    <t>Banyubiru-Sruwi</t>
  </si>
  <si>
    <t>Lemah abang-Minggir</t>
  </si>
  <si>
    <t>Mendalan-Menyarik</t>
  </si>
  <si>
    <t>Prodo-Karangpandan</t>
  </si>
  <si>
    <t>Lebak-Prodo</t>
  </si>
  <si>
    <t>Lebak-Sidepan</t>
  </si>
  <si>
    <t>Sidepan-Menyarik</t>
  </si>
  <si>
    <t>Trewung</t>
  </si>
  <si>
    <t>Ngopak</t>
  </si>
  <si>
    <t>Grati</t>
  </si>
  <si>
    <t>Cukurgondang</t>
  </si>
  <si>
    <t>Plososari</t>
  </si>
  <si>
    <t>Sumber anyar</t>
  </si>
  <si>
    <t>Cukur gondang</t>
  </si>
  <si>
    <t>Bandilan</t>
  </si>
  <si>
    <t>Parasan</t>
  </si>
  <si>
    <t>Sumberdawesari</t>
  </si>
  <si>
    <t>Pasar Winongan</t>
  </si>
  <si>
    <t>Trewung-Menangas</t>
  </si>
  <si>
    <t>Ngopak-Kedawung</t>
  </si>
  <si>
    <t>Grati-Trewung</t>
  </si>
  <si>
    <t>Semambung-Sumurwaru</t>
  </si>
  <si>
    <t>Cukurgondang-Bandilan</t>
  </si>
  <si>
    <t>Plososari-Cukurgondang</t>
  </si>
  <si>
    <t>Sumber anyar-Cukurgondang</t>
  </si>
  <si>
    <t>Cukur gondang-Wot galih</t>
  </si>
  <si>
    <t>Jembatan Kedungpadang 3</t>
  </si>
  <si>
    <t>242.1</t>
  </si>
  <si>
    <t>18.0242.1.001</t>
  </si>
  <si>
    <t>U83</t>
  </si>
  <si>
    <t>Jbt Sembiroto</t>
  </si>
  <si>
    <t>261.2</t>
  </si>
  <si>
    <t>Jbt Jogomerto</t>
  </si>
  <si>
    <t>Jbt Jogomerto II</t>
  </si>
  <si>
    <t>18.9071.001</t>
  </si>
  <si>
    <t>18.9071.002</t>
  </si>
  <si>
    <t>18.9070.2.001</t>
  </si>
  <si>
    <t>U9187</t>
  </si>
  <si>
    <t>P9187</t>
  </si>
  <si>
    <t>U9240</t>
  </si>
  <si>
    <t>P9183/U9184</t>
  </si>
  <si>
    <t>U9242</t>
  </si>
  <si>
    <t>Trewung-Karangjati</t>
  </si>
  <si>
    <t>Plososari-Trewung</t>
  </si>
  <si>
    <t>Bandilan-Sumberdawe</t>
  </si>
  <si>
    <t>Parasan-Kedawung wetan</t>
  </si>
  <si>
    <t>Sumberdawesari-Plososari</t>
  </si>
  <si>
    <t>Pasar Winongan-Kedawung kulon</t>
  </si>
  <si>
    <t>Mangkrengan-Buntalan</t>
  </si>
  <si>
    <t>Bandaran-Kambingan rejo</t>
  </si>
  <si>
    <t>Plososari-Welulang</t>
  </si>
  <si>
    <t>Trewung-Karanglo</t>
  </si>
  <si>
    <t>Watestani-Sanganom</t>
  </si>
  <si>
    <t>Sedarum-Kedawang</t>
  </si>
  <si>
    <t>Nguling</t>
  </si>
  <si>
    <t>KECAMATAN</t>
  </si>
  <si>
    <t>Tipe Penye-berangan</t>
  </si>
  <si>
    <t>Tipe/ Kondisi (Gunakan Kode Standar di K10L)</t>
  </si>
  <si>
    <t>: TOSARI</t>
  </si>
  <si>
    <t>: PASREPAN</t>
  </si>
  <si>
    <t xml:space="preserve">KECAMATAN </t>
  </si>
  <si>
    <t>: KEJAYAN</t>
  </si>
  <si>
    <t>: WONOREJO</t>
  </si>
  <si>
    <t>:  BEJI</t>
  </si>
  <si>
    <t>:  BANGIL</t>
  </si>
  <si>
    <t>:  REMBANG</t>
  </si>
  <si>
    <t>:  REJOSO</t>
  </si>
  <si>
    <t>:  WINONGAN</t>
  </si>
  <si>
    <t>:  GRATI</t>
  </si>
  <si>
    <t>:  NGULING</t>
  </si>
  <si>
    <t>Hal</t>
  </si>
  <si>
    <t>Dari</t>
  </si>
  <si>
    <t>: 3</t>
  </si>
  <si>
    <t>: 1</t>
  </si>
  <si>
    <t>: 2</t>
  </si>
  <si>
    <t>Panjang (km)</t>
  </si>
  <si>
    <t>Jegong</t>
  </si>
  <si>
    <t>Tretekong</t>
  </si>
  <si>
    <t>Kali Gempol</t>
  </si>
  <si>
    <t>Kali Kere</t>
  </si>
  <si>
    <t>Kali Salamrojo</t>
  </si>
  <si>
    <t>Kali Keplok</t>
  </si>
  <si>
    <t>Kuncir</t>
  </si>
  <si>
    <t>SU</t>
  </si>
  <si>
    <t>Kali Karangrejo</t>
  </si>
  <si>
    <t>Kali Widas</t>
  </si>
  <si>
    <t>Kali Secang</t>
  </si>
  <si>
    <t>Kali Sedayu</t>
  </si>
  <si>
    <t>Pesudukuh I</t>
  </si>
  <si>
    <t>Pesudukuh II</t>
  </si>
  <si>
    <t>Jatirejo</t>
  </si>
  <si>
    <t>Jatirejo II</t>
  </si>
  <si>
    <t>Kali Pojok</t>
  </si>
  <si>
    <t>Kali Selo</t>
  </si>
  <si>
    <t>Kali Plumpung</t>
  </si>
  <si>
    <t>Kali Bulung</t>
  </si>
  <si>
    <t>Kali Paron</t>
  </si>
  <si>
    <t>Kali Juwet</t>
  </si>
  <si>
    <t>Siwalan II</t>
  </si>
  <si>
    <t>Kali Sengon</t>
  </si>
  <si>
    <t>Sumber Urip</t>
  </si>
  <si>
    <t>Kali Sumber Urip II</t>
  </si>
  <si>
    <t>Kali Tunggak</t>
  </si>
  <si>
    <t>Kali Pengkol</t>
  </si>
  <si>
    <t>Kali Brayung</t>
  </si>
  <si>
    <t>Kali Bulu</t>
  </si>
  <si>
    <t>Kali Grajagan</t>
  </si>
  <si>
    <t>Kuncir II</t>
  </si>
  <si>
    <t>Balongrejo</t>
  </si>
  <si>
    <t>Guyangan</t>
  </si>
  <si>
    <t>Pilang Bangun</t>
  </si>
  <si>
    <t>Kali Balongrejo</t>
  </si>
  <si>
    <t>Kali Kere II</t>
  </si>
  <si>
    <t>Bandung</t>
  </si>
  <si>
    <t>Kali Bujel</t>
  </si>
  <si>
    <t>Kacangan 1</t>
  </si>
  <si>
    <t>Kacangan 2</t>
  </si>
  <si>
    <t>Bendil</t>
  </si>
  <si>
    <t>Kedung Mulyo</t>
  </si>
  <si>
    <t>Candi</t>
  </si>
  <si>
    <t>Kali Gejagan</t>
  </si>
  <si>
    <t>Kali Buntung</t>
  </si>
  <si>
    <t>Sonopatik</t>
  </si>
  <si>
    <t>Kali Kanalan</t>
  </si>
  <si>
    <t>Kali Teken Glagahan</t>
  </si>
  <si>
    <t>Kali Sumber Windu</t>
  </si>
  <si>
    <t xml:space="preserve">Sengkul </t>
  </si>
  <si>
    <t>Kacangan</t>
  </si>
  <si>
    <t>Kauman</t>
  </si>
  <si>
    <t>Kedung Gerit kanan</t>
  </si>
  <si>
    <t>Ngrawan</t>
  </si>
  <si>
    <t>Candirejo</t>
  </si>
  <si>
    <t>Sombron</t>
  </si>
  <si>
    <t>Sekaran</t>
  </si>
  <si>
    <t>Patihan</t>
  </si>
  <si>
    <t>Loceret</t>
  </si>
  <si>
    <t>Kwagelan</t>
  </si>
  <si>
    <t>Sukorejo</t>
  </si>
  <si>
    <t>Semeru</t>
  </si>
  <si>
    <t>Sukomoro</t>
  </si>
  <si>
    <t>Sukomoro II</t>
  </si>
  <si>
    <t>Sukomoro III</t>
  </si>
  <si>
    <t>Sumengko</t>
  </si>
  <si>
    <t>Kepanjen</t>
  </si>
  <si>
    <t>Kecubung</t>
  </si>
  <si>
    <t>Kali Ploso</t>
  </si>
  <si>
    <t>Kali Klitik</t>
  </si>
  <si>
    <t>Bodor</t>
  </si>
  <si>
    <t>Bodor II</t>
  </si>
  <si>
    <t>Babadan</t>
  </si>
  <si>
    <t>Banaran</t>
  </si>
  <si>
    <t>Nglaban</t>
  </si>
  <si>
    <t>Kali Ganung</t>
  </si>
  <si>
    <t>Jbt. Kapas</t>
  </si>
  <si>
    <t>Jbt. Bungur</t>
  </si>
  <si>
    <t>Jbt. Bungur II</t>
  </si>
  <si>
    <t>Jbt. Bungur III</t>
  </si>
  <si>
    <t>Jbt. Butaran</t>
  </si>
  <si>
    <t>Jbt. Sumengko</t>
  </si>
  <si>
    <t>Jbt. Sumengko II</t>
  </si>
  <si>
    <t>Jbt. Sonobekel</t>
  </si>
  <si>
    <t>Jbt. Sonobekel II</t>
  </si>
  <si>
    <t>Jbt. Ngadirejo</t>
  </si>
  <si>
    <t>Jbt. Banjaranyar</t>
  </si>
  <si>
    <t>Jbt. Banjaranyar II</t>
  </si>
  <si>
    <t>Jbt. Banjaranyar III</t>
  </si>
  <si>
    <t>Jbt. Sidoharjo</t>
  </si>
  <si>
    <t>Jbt. Nglundo I</t>
  </si>
  <si>
    <t>Jbt. Nglundo II</t>
  </si>
  <si>
    <t>Jbt. Nglundo III</t>
  </si>
  <si>
    <t>Jbt. Blitaran</t>
  </si>
  <si>
    <t>Jbt. Kali Patusan</t>
  </si>
  <si>
    <t>Jbt. Getas</t>
  </si>
  <si>
    <t>Jbt. Getas II</t>
  </si>
  <si>
    <t>Jbt. Kali Baduk</t>
  </si>
  <si>
    <t>Jbt. Malangsari</t>
  </si>
  <si>
    <t>Jbt. Wates</t>
  </si>
  <si>
    <t>Jbt. Warujayeng</t>
  </si>
  <si>
    <t>Jbt. Patusan</t>
  </si>
  <si>
    <t>Jbt. Karya Bakti</t>
  </si>
  <si>
    <t>Jbt. Sidoharjo II</t>
  </si>
  <si>
    <t>Jbt. Kali Kedung Gerit</t>
  </si>
  <si>
    <t>Jbt. Berbek</t>
  </si>
  <si>
    <t>Jbt. Mlilir</t>
  </si>
  <si>
    <t>Jbt. Mlilir II</t>
  </si>
  <si>
    <t>Jbt. Mlilir III</t>
  </si>
  <si>
    <t>Jbt. Gayu</t>
  </si>
  <si>
    <t>Jbt. Gayu II</t>
  </si>
  <si>
    <t>Jbt.Ngepeh</t>
  </si>
  <si>
    <t>Jbt.Buk Peni</t>
  </si>
  <si>
    <t>Jbt.Bendungrejo</t>
  </si>
  <si>
    <t>Jbt.Bandes</t>
  </si>
  <si>
    <t>Jbt.Bendung Ngrambe</t>
  </si>
  <si>
    <t>Jbt.Kali Pare</t>
  </si>
  <si>
    <t>Jbt.Karansono</t>
  </si>
  <si>
    <t>Jbt.Karansono II</t>
  </si>
  <si>
    <t>Jbt.Bajulan</t>
  </si>
  <si>
    <t>Jbt.Sumbernongko</t>
  </si>
  <si>
    <t>Jbt.Bajulan II</t>
  </si>
  <si>
    <t>Jbt.Bajulan III</t>
  </si>
  <si>
    <t>Jbt.Joho</t>
  </si>
  <si>
    <t>Jbt.Joho II</t>
  </si>
  <si>
    <t>Jbt.Jatigreges</t>
  </si>
  <si>
    <t>Jbt.Jatigreges II</t>
  </si>
  <si>
    <t>Jbt.Pacekulon</t>
  </si>
  <si>
    <t>Jbt.Pule</t>
  </si>
  <si>
    <t>Jbt.Genjeng</t>
  </si>
  <si>
    <t>Jbt.Genjeng II</t>
  </si>
  <si>
    <t>Jbt.Genjeng III</t>
  </si>
  <si>
    <t>Jbt.Gondang</t>
  </si>
  <si>
    <t>Jbt.Karangsono</t>
  </si>
  <si>
    <t>Jbt.Karangsono II</t>
  </si>
  <si>
    <t>Jbt.Kali Putih</t>
  </si>
  <si>
    <t>Jbt.Rorokuning</t>
  </si>
  <si>
    <t>Jbt.Jampes</t>
  </si>
  <si>
    <t>Jbt.Cerme</t>
  </si>
  <si>
    <t>Jbt.Buk Gondang</t>
  </si>
  <si>
    <t>Jbt.Gemenggeng</t>
  </si>
  <si>
    <t>Jbt.Jetis</t>
  </si>
  <si>
    <t>Jbt.Sanan</t>
  </si>
  <si>
    <t>Jbt.Sanan II</t>
  </si>
  <si>
    <t>Jbt.Kedungbajul</t>
  </si>
  <si>
    <t>Jbt.kalibaris</t>
  </si>
  <si>
    <t>Jbt.Sanan III</t>
  </si>
  <si>
    <t>Jbt.Kedungombo</t>
  </si>
  <si>
    <t>Jbt.Kedungombo II</t>
  </si>
  <si>
    <t>Jbt.Kedungombo III</t>
  </si>
  <si>
    <t>Jbt.Sugihwaras</t>
  </si>
  <si>
    <t>Jbt.Bandung</t>
  </si>
  <si>
    <t>Jbt.Gondanglegi</t>
  </si>
  <si>
    <t>Jbt.Mojoagung</t>
  </si>
  <si>
    <t>Jbt.Mojoagung II</t>
  </si>
  <si>
    <t>Jbt.Singkalanganyar</t>
  </si>
  <si>
    <t>Jbt.Singkalanganyar II</t>
  </si>
  <si>
    <t>Jbt.Baleturi</t>
  </si>
  <si>
    <t>Jbt.Tegaron</t>
  </si>
  <si>
    <t>Jbt.Tanjungtani</t>
  </si>
  <si>
    <t>Jbt.Watudandang</t>
  </si>
  <si>
    <t>Jbt.Rowoharjo</t>
  </si>
  <si>
    <t>Jbt.Sugihwaras II</t>
  </si>
  <si>
    <t>Jbt.Sonoageng</t>
  </si>
  <si>
    <t>Jbt.Cengkok</t>
  </si>
  <si>
    <t>Jbt.Tanjungkalang</t>
  </si>
  <si>
    <t>Jbt.Tanjungkalang II</t>
  </si>
  <si>
    <t>Jbt.Banjarsari</t>
  </si>
  <si>
    <t>Jbt.Keludan</t>
  </si>
  <si>
    <t>Jbt.Keludan II</t>
  </si>
  <si>
    <t>Jbt.Keludan III</t>
  </si>
  <si>
    <t>Jbt.Sonoageng II</t>
  </si>
  <si>
    <t>Jbt.Kebonagung</t>
  </si>
  <si>
    <t>Jbt.Sumberkepuh</t>
  </si>
  <si>
    <t>Jbt.Sumberkepuh II</t>
  </si>
  <si>
    <t>Jbt.Sidoharo</t>
  </si>
  <si>
    <t>Jbt.Kampungbaru</t>
  </si>
  <si>
    <t>Jbt.Kampungbaru II</t>
  </si>
  <si>
    <t>L</t>
  </si>
  <si>
    <t>Jbt.Klurahan</t>
  </si>
  <si>
    <t>Jbt.Banjarsari II</t>
  </si>
  <si>
    <t>Jbt.Ngronggot</t>
  </si>
  <si>
    <t>Jbt.Ngronggot II</t>
  </si>
  <si>
    <t>Jbt.Mojokendil</t>
  </si>
  <si>
    <t>Jbt.Mojokendil II</t>
  </si>
  <si>
    <t>Jbt.Mojokendil III</t>
  </si>
  <si>
    <t>Jbt.Juwet</t>
  </si>
  <si>
    <t>Jbt.Betet</t>
  </si>
  <si>
    <t>Jbt.Kurungrejo</t>
  </si>
  <si>
    <t>Jbt.Sembung</t>
  </si>
  <si>
    <t>Jbt.Ngrenggot</t>
  </si>
  <si>
    <t>Jbt.Kelutan</t>
  </si>
  <si>
    <t>Jbt.Ngronggot III</t>
  </si>
  <si>
    <t>Jbt.Sanggrahan</t>
  </si>
  <si>
    <t>Jbt.Sanggrahan II</t>
  </si>
  <si>
    <t>Jbt.Tegaron II</t>
  </si>
  <si>
    <t>Jbt.Gondanglegi II</t>
  </si>
  <si>
    <t>Jbt.Warujayeng</t>
  </si>
  <si>
    <t>Jbt.Tanjunganom</t>
  </si>
  <si>
    <t>Jbt.Kapas</t>
  </si>
  <si>
    <t>Jbt.Kapas II</t>
  </si>
  <si>
    <t>Jbt Betet</t>
  </si>
  <si>
    <t>Jbt Klurahan</t>
  </si>
  <si>
    <t>Jbt Kalianyar</t>
  </si>
  <si>
    <t>Jbt Kalianyar II</t>
  </si>
  <si>
    <t>Jbt Trayang</t>
  </si>
  <si>
    <t>Jbt Drenges</t>
  </si>
  <si>
    <t>Jbt Gebongkerep</t>
  </si>
  <si>
    <t>Jbt Baron</t>
  </si>
  <si>
    <t>Jbt Sambiroto</t>
  </si>
  <si>
    <t>Jbt Kloran</t>
  </si>
  <si>
    <t>Jbt Baron II</t>
  </si>
  <si>
    <t>Jbt Kedungrejo</t>
  </si>
  <si>
    <t>Jbt Dadapan</t>
  </si>
  <si>
    <t>Jbt Dadapan II</t>
  </si>
  <si>
    <t>Jbt Sumberrejo</t>
  </si>
  <si>
    <t>Tanjungrejo</t>
  </si>
  <si>
    <t>:  NGANJUK</t>
  </si>
  <si>
    <t>Tamanan - Tritik</t>
  </si>
  <si>
    <t>Jembatan Tamanan a</t>
  </si>
  <si>
    <t>Jembatan Tamanan c</t>
  </si>
  <si>
    <t>Jembatan Tritik a</t>
  </si>
  <si>
    <t>Jembatan Tritik b</t>
  </si>
  <si>
    <t>Jembatan Tritik c</t>
  </si>
  <si>
    <t>Tritik - Sambikerep</t>
  </si>
  <si>
    <t>Jembatan Brangkal</t>
  </si>
  <si>
    <t>Jembatan Kali Mili</t>
  </si>
  <si>
    <t>Jembatan Irigasi Ngudikan</t>
  </si>
  <si>
    <t>Jembatan Ngudikan</t>
  </si>
  <si>
    <t>Mojorembun - Ngadiboyo</t>
  </si>
  <si>
    <t>Jembatan Bulurejo</t>
  </si>
  <si>
    <t>Gemenggeng - Sidokare</t>
  </si>
  <si>
    <t>Jembatan Gemenggeng</t>
  </si>
  <si>
    <t>Jembatan Gemenggeng 2</t>
  </si>
  <si>
    <t>Jembatan Kali Tawang</t>
  </si>
  <si>
    <t>Jembatan Bangle</t>
  </si>
  <si>
    <t>Jembatan Bangle 2</t>
  </si>
  <si>
    <t>Jembatan Bangle 3</t>
  </si>
  <si>
    <t>Jembatan Prayungan</t>
  </si>
  <si>
    <t>Jembatan Prayungan 2</t>
  </si>
  <si>
    <t>Jembatan Prayungan 3</t>
  </si>
  <si>
    <t>Jembatan Prayungan 4</t>
  </si>
  <si>
    <t>Jembatan Kedungpadang 2</t>
  </si>
  <si>
    <t>Jembatan Puhkerep</t>
  </si>
  <si>
    <t>Jembatan Penceng</t>
  </si>
  <si>
    <t>Nglinggo - Mojoseto</t>
  </si>
  <si>
    <t>Jembatan Desa Mojoseto</t>
  </si>
  <si>
    <t>Karangsemi - Balonggebang</t>
  </si>
  <si>
    <t>Jembatan Desa Karangsemi</t>
  </si>
  <si>
    <t>Jembatan Tawang</t>
  </si>
  <si>
    <t>Jembatan Ja'an</t>
  </si>
  <si>
    <t>Werungotok - Pehserut</t>
  </si>
  <si>
    <t>Jembatan Pehserut</t>
  </si>
  <si>
    <t>Jembatan Irigasi Pehserut</t>
  </si>
  <si>
    <t>Jembatan Irigasi Pehserut 2</t>
  </si>
  <si>
    <t>Jembatan Pehserut 2</t>
  </si>
  <si>
    <t>Jembatan Bagor Wetan</t>
  </si>
  <si>
    <t>TP</t>
  </si>
  <si>
    <t>Jembatan Gebang Nglinggo</t>
  </si>
  <si>
    <t>Demangan - Kedungrejo</t>
  </si>
  <si>
    <t>Jembatan Kedungrejo</t>
  </si>
  <si>
    <t>Jembatan Irigasi Kali Ulo</t>
  </si>
  <si>
    <t>Jembatan Kali Ulo</t>
  </si>
  <si>
    <t>Jembatan Widas</t>
  </si>
  <si>
    <t>Jembatan Putren</t>
  </si>
  <si>
    <t>Jekek - Mabung</t>
  </si>
  <si>
    <t>Jembatan Katerban 3</t>
  </si>
  <si>
    <t>Jembatan Katerban 4</t>
  </si>
  <si>
    <t>Mabung - Katerban</t>
  </si>
  <si>
    <t>Jembatan Katerban 5</t>
  </si>
  <si>
    <t>Katerban - Bukur</t>
  </si>
  <si>
    <t>Jembatan Katerban 6</t>
  </si>
  <si>
    <t>Jembatan Katerban 7</t>
  </si>
  <si>
    <t>Jembatan Dung Mlaten</t>
  </si>
  <si>
    <t>Sawahan - Sumbersono</t>
  </si>
  <si>
    <t>Jembatan Ds. Sawahan</t>
  </si>
  <si>
    <t>Jembatan Ds.Sumbersono</t>
  </si>
  <si>
    <t>Jembatan Irigasi Jatikalen</t>
  </si>
  <si>
    <t>Jembatan Gantung Jatikalen</t>
  </si>
  <si>
    <t>Jembatan Sidodadi</t>
  </si>
  <si>
    <t>Jembatan Irigasi Tirtobinangun</t>
  </si>
  <si>
    <t>Rejoso - Rejoso</t>
  </si>
  <si>
    <t>Jembatan Rejoso</t>
  </si>
  <si>
    <t>Jembatan Kali Ngrowo</t>
  </si>
  <si>
    <t>Jembatan Desa Jintel</t>
  </si>
  <si>
    <t>Jembatan Desa Jintel 2</t>
  </si>
  <si>
    <t>Jembatan Desa Campur</t>
  </si>
  <si>
    <t>Jembatan Kali Godeg</t>
  </si>
  <si>
    <t>Jembatan Kedunggaleh</t>
  </si>
  <si>
    <t>Jembatan Kedunggaleh 2</t>
  </si>
  <si>
    <t>Jembatan DAM Ngudikan</t>
  </si>
  <si>
    <t>Jembatan Patianrowo 2</t>
  </si>
  <si>
    <t>Jembatan Babadan Irigasi</t>
  </si>
  <si>
    <t>Jembatan Pisang</t>
  </si>
  <si>
    <t>Jembatan Irigasi Pisang</t>
  </si>
  <si>
    <t>Jembatan Nglawak</t>
  </si>
  <si>
    <t>Jembatan Irigasi Kedungrejo</t>
  </si>
  <si>
    <t>Jembatan DAM Bagor Wetan</t>
  </si>
  <si>
    <t>Jembatan Irigasi Sukomoro</t>
  </si>
  <si>
    <t>Jembatan Irigasi Bungur</t>
  </si>
  <si>
    <t>Jembatan Irigasi Bungur 2</t>
  </si>
  <si>
    <t>Jembatan Irigasi Bungur 3</t>
  </si>
  <si>
    <t>Jembatan Kedungsoko</t>
  </si>
  <si>
    <t>03</t>
  </si>
  <si>
    <t>Jembatan Senggowar</t>
  </si>
  <si>
    <t>06</t>
  </si>
  <si>
    <t>Ngangkatan 2</t>
  </si>
  <si>
    <t>Jembatan Kali Jintel</t>
  </si>
  <si>
    <t>Jembatan Kalianyar</t>
  </si>
  <si>
    <t>Jembatan Musir Lor</t>
  </si>
  <si>
    <t>08</t>
  </si>
  <si>
    <t>Jembatan Ngangkatan 2</t>
  </si>
  <si>
    <t>Jembatan Talang</t>
  </si>
  <si>
    <t>Jembatan Talang 1</t>
  </si>
  <si>
    <t>Gondang Kulon - Ngangkatan</t>
  </si>
  <si>
    <t>Jembatan Kali Gondang</t>
  </si>
  <si>
    <t>Jembatan Kali Talun</t>
  </si>
  <si>
    <t>Jembatan Kali Talun 2</t>
  </si>
  <si>
    <t>Jembatan Kali Talun 3</t>
  </si>
  <si>
    <t>Jembatan Kali Ngangkatan 3</t>
  </si>
  <si>
    <t>Jembatan Kali Ngangkatan 4</t>
  </si>
  <si>
    <t>Jembatan Tinampuh</t>
  </si>
  <si>
    <t>Jembatan Klagen</t>
  </si>
  <si>
    <t>Jembatan Jatirejo</t>
  </si>
  <si>
    <t>Jembatan Jatirejo 2</t>
  </si>
  <si>
    <t>Klagen - Sugihwaras</t>
  </si>
  <si>
    <t>Jembatan Kali Sasak</t>
  </si>
  <si>
    <t>Jembatan Kali Mungkung</t>
  </si>
  <si>
    <t>Ngrengket - Ngrami</t>
  </si>
  <si>
    <t>Jembatan Bagor</t>
  </si>
  <si>
    <t>Ngrengket - Ngangkatan</t>
  </si>
  <si>
    <t>Jembatan Mlorah</t>
  </si>
  <si>
    <t>Jembatan Ngangkatan</t>
  </si>
  <si>
    <t>:   Tanah  Biasa</t>
  </si>
  <si>
    <t>:  LOCERET</t>
  </si>
  <si>
    <t>:  BERBEK</t>
  </si>
  <si>
    <t>:  BAGOR</t>
  </si>
  <si>
    <t>:  WILANGAN</t>
  </si>
  <si>
    <t>:  TANJUNGANOM</t>
  </si>
  <si>
    <t>:  JATIKALEN</t>
  </si>
  <si>
    <t>:  PATIANROWO</t>
  </si>
  <si>
    <t>:  NGLUYU</t>
  </si>
  <si>
    <t>:  GONDANG</t>
  </si>
  <si>
    <t>:  LENGKONG</t>
  </si>
  <si>
    <t>:  BARON</t>
  </si>
  <si>
    <t>:  NGRONGGOT</t>
  </si>
  <si>
    <t>:  PRAMBON</t>
  </si>
  <si>
    <t>:  PACE</t>
  </si>
  <si>
    <t>:  SUKOMORO</t>
  </si>
  <si>
    <t>Ngudikan - Mancon</t>
  </si>
  <si>
    <t>Jembatan Desa Mancon</t>
  </si>
  <si>
    <t>Jembatan Desa Ngudikan</t>
  </si>
  <si>
    <t>Jembatan Bagor Kulon</t>
  </si>
  <si>
    <t>Jembatan Begadung</t>
  </si>
  <si>
    <t>Jembatan Mangundikaran</t>
  </si>
  <si>
    <t>Jembatan Babadan</t>
  </si>
  <si>
    <t>Jembatan Patianrowo Baru</t>
  </si>
  <si>
    <t>Jembatan Patianrowo Lama</t>
  </si>
  <si>
    <t>Jembatan Mlaten</t>
  </si>
  <si>
    <t>Jembatan Depok</t>
  </si>
  <si>
    <t>Ngrami - Sukomoro</t>
  </si>
  <si>
    <t>Jembatan Irigasi Ngrami</t>
  </si>
  <si>
    <t>Jembatan Irigasi Ngrami 2</t>
  </si>
  <si>
    <t>Jembatan Kali Pehserut</t>
  </si>
  <si>
    <t>Jembatan Kali Pehserut 2</t>
  </si>
  <si>
    <t>Jembatan Sukomoro</t>
  </si>
  <si>
    <t>Jembatan Sukomoro 2</t>
  </si>
  <si>
    <t>Jembatan Kali Nglundo</t>
  </si>
  <si>
    <t>Jembatan Kali Nglundo 2</t>
  </si>
  <si>
    <t>Jembatan Kali Nglundo 3</t>
  </si>
  <si>
    <t>Jembatan Kali Sopatran</t>
  </si>
  <si>
    <t>Jembatan Kali Bringin</t>
  </si>
  <si>
    <t>Jembatan Kali Bringin 2</t>
  </si>
  <si>
    <t>Jembatan Kali Bringin 3</t>
  </si>
  <si>
    <t>Jembatan Kali Mojoseto</t>
  </si>
  <si>
    <t>Jembatan Kali Mojoseto 2</t>
  </si>
  <si>
    <t>Jembatan Kali Nglinggo</t>
  </si>
  <si>
    <t>Jembatan Kali Nglinggo 2</t>
  </si>
  <si>
    <t>Kedungsoko - Nglundo</t>
  </si>
  <si>
    <t>Jembatan Kali Gondang Kulon</t>
  </si>
  <si>
    <t>Jembatan Kali Pandean</t>
  </si>
  <si>
    <t>Jembatan Kali Pandean 2</t>
  </si>
  <si>
    <t>Jembatan Balonggebang 1</t>
  </si>
  <si>
    <t>Jembatan Balonggebang 2</t>
  </si>
  <si>
    <t>Jembatan Balonggebang 3</t>
  </si>
  <si>
    <t>Jembatan Kali Ngujung</t>
  </si>
  <si>
    <t>Jembatan Kali Ngujung 2</t>
  </si>
  <si>
    <t>Jembatan Kali Ngujung 3</t>
  </si>
  <si>
    <t>Jembatan Kali Ngujung 4</t>
  </si>
  <si>
    <t>Jembatan Kali Kedunggalih</t>
  </si>
  <si>
    <t>Jembatan Kali Senjayan</t>
  </si>
  <si>
    <t>Jembatan Karangsemi</t>
  </si>
  <si>
    <t>Jembatan Sumberagung</t>
  </si>
  <si>
    <t>Jembatan Sumberagung 2</t>
  </si>
  <si>
    <t>Jembatan Sumberagung 3</t>
  </si>
  <si>
    <t>Jembatan Ja'an 2</t>
  </si>
  <si>
    <t>Jembatan Kali Nglempoh</t>
  </si>
  <si>
    <t>Jembatan Kali Ketandan</t>
  </si>
  <si>
    <t>Jembatan Kali Ketandan 2</t>
  </si>
  <si>
    <t>Jembatan Prayungan 5</t>
  </si>
  <si>
    <t>Jembatan Waung</t>
  </si>
  <si>
    <t>Jembatan Waung 2</t>
  </si>
  <si>
    <t>Jembatan Patianrowo</t>
  </si>
  <si>
    <t>Jembatan Begendeng</t>
  </si>
  <si>
    <t>Jembatan Lumpangkuwik</t>
  </si>
  <si>
    <t>Jembatan Lumpangkuwik 2</t>
  </si>
  <si>
    <t>Jembatan Dawuhan</t>
  </si>
  <si>
    <t>Jembatan Dawuhan 2</t>
  </si>
  <si>
    <t>Jembatan Bangsri</t>
  </si>
  <si>
    <t>Jembatan Kalituri 2</t>
  </si>
  <si>
    <t>Petak - Banaran Kulon</t>
  </si>
  <si>
    <t>Jembatan Kali Petak 1</t>
  </si>
  <si>
    <t>Jembatan Kali Widas 2</t>
  </si>
  <si>
    <t>Jembatan Kali Petak 2</t>
  </si>
  <si>
    <t>Lengkong - Sumberkepuh</t>
  </si>
  <si>
    <t>Jembatan Kali Lengkong</t>
  </si>
  <si>
    <t>Jembatan Ngringin</t>
  </si>
  <si>
    <t>Jembatan Kali Tok Buntung</t>
  </si>
  <si>
    <t>Jembatan Waduk Sumberkepuh</t>
  </si>
  <si>
    <t>Pandean - Nglinggo</t>
  </si>
  <si>
    <t>Jembatan Pandean 1</t>
  </si>
  <si>
    <t>Jembatan Pandean 2</t>
  </si>
  <si>
    <t>Jembatan Kalipanas</t>
  </si>
  <si>
    <t>Jembatan Sambirobyong</t>
  </si>
  <si>
    <t>Jembatan Jekek</t>
  </si>
  <si>
    <t>Jembatan Katerban</t>
  </si>
  <si>
    <t>Jembatan Katerban 2</t>
  </si>
  <si>
    <t>Jembatan Kali Kendalrejo</t>
  </si>
  <si>
    <t>Jembatan Kali Josuman</t>
  </si>
  <si>
    <t>Jembatan Mojorembun 1</t>
  </si>
  <si>
    <t>Jembatan Mojorembun 2</t>
  </si>
  <si>
    <t>Jembatan Mojorembun 3</t>
  </si>
  <si>
    <t>Jembatan Mojorembun 4</t>
  </si>
  <si>
    <t>Jembatan Banaran Kulon</t>
  </si>
  <si>
    <t>Banjarejo - Musirlor</t>
  </si>
  <si>
    <t>Jembatan Banjarejo</t>
  </si>
  <si>
    <t>Jembatan Irigasi Musirlor</t>
  </si>
  <si>
    <t>Jembatan Syphone 3</t>
  </si>
  <si>
    <t>Jembatan Sugihwaras</t>
  </si>
  <si>
    <t>Jembatan Sugihwaras 2</t>
  </si>
  <si>
    <t>Jembatan Desa Jambi</t>
  </si>
  <si>
    <t>Ngujung - Losari</t>
  </si>
  <si>
    <t>Jembatan Pohbeli</t>
  </si>
  <si>
    <t>Jambatan Kali Losari 1</t>
  </si>
  <si>
    <t>Jambatan Kali Losari 2</t>
  </si>
  <si>
    <t>Jambatan Kali Losari 3</t>
  </si>
  <si>
    <t>Jembatan Plosorejo</t>
  </si>
  <si>
    <t>Jembatan Kali Beng</t>
  </si>
  <si>
    <t>Jembatan Munung</t>
  </si>
  <si>
    <t>Jembatan Dawuhan 3</t>
  </si>
  <si>
    <t>Jembatan Pangkuwik</t>
  </si>
  <si>
    <t>Jembatan Pangkuwik 2</t>
  </si>
  <si>
    <t>Jembatan Jati</t>
  </si>
  <si>
    <t>Jembatan Pleset</t>
  </si>
  <si>
    <t>Jembatan Duikerdoro</t>
  </si>
  <si>
    <t>Jembatan Ngasem</t>
  </si>
  <si>
    <t>Jembatan Wong Ayu</t>
  </si>
  <si>
    <t>Jembatan Kedungmlaten</t>
  </si>
  <si>
    <t>Jembatan Mlaten 1</t>
  </si>
  <si>
    <t>Jembatan Mlaten 2</t>
  </si>
  <si>
    <t>Jembatan Jegrek</t>
  </si>
  <si>
    <t>Jembatan Jegrek 2</t>
  </si>
  <si>
    <t>Jembatan Balong Bojo</t>
  </si>
  <si>
    <t>Jembatan Lengkong</t>
  </si>
  <si>
    <t>Jembatan Lengkong Widas</t>
  </si>
  <si>
    <t>Jembatan Bukur</t>
  </si>
  <si>
    <t>Jembatan Bukur 2</t>
  </si>
  <si>
    <t>Jembatan Kemaduh</t>
  </si>
  <si>
    <t>18.0001.001</t>
  </si>
  <si>
    <t>18.0001.002</t>
  </si>
  <si>
    <t>No. ID</t>
  </si>
  <si>
    <t>18.0003.001</t>
  </si>
  <si>
    <t>18.0004.001</t>
  </si>
  <si>
    <t>18.0004.002</t>
  </si>
  <si>
    <t>18.0004.003</t>
  </si>
  <si>
    <t>18.0004.004</t>
  </si>
  <si>
    <t>18.0005.001</t>
  </si>
  <si>
    <t>18.0005.002</t>
  </si>
  <si>
    <t>18.0007.001</t>
  </si>
  <si>
    <t>18.0020.001</t>
  </si>
  <si>
    <t>18.0020.002</t>
  </si>
  <si>
    <t>18.0021.001</t>
  </si>
  <si>
    <t>18.0022.001</t>
  </si>
  <si>
    <t>18.0006.001</t>
  </si>
  <si>
    <t>18.0027.001</t>
  </si>
  <si>
    <t>18.0029.001</t>
  </si>
  <si>
    <t>18.0029.002</t>
  </si>
  <si>
    <t>18.0029.003</t>
  </si>
  <si>
    <t>18.0030.001</t>
  </si>
  <si>
    <t>18.0030.002</t>
  </si>
  <si>
    <t>18.0030.003</t>
  </si>
  <si>
    <t>18.0030.004</t>
  </si>
  <si>
    <t>18.0030.005</t>
  </si>
  <si>
    <t>18.0030.006</t>
  </si>
  <si>
    <t>18.0031.001</t>
  </si>
  <si>
    <t>18.0031.002</t>
  </si>
  <si>
    <t>18.0033.001</t>
  </si>
  <si>
    <t>18.0034.001</t>
  </si>
  <si>
    <t>18.0036.001</t>
  </si>
  <si>
    <t>18.0036.002</t>
  </si>
  <si>
    <t>Jembatan Kedunglimar</t>
  </si>
  <si>
    <t>18.0040.001</t>
  </si>
  <si>
    <t>18.0042.001</t>
  </si>
  <si>
    <t>18.0042.002</t>
  </si>
  <si>
    <t>18.0047.001</t>
  </si>
  <si>
    <t>Jembatan Brantas</t>
  </si>
  <si>
    <t>Jembatan Ngrengket</t>
  </si>
  <si>
    <t>18.0050.001</t>
  </si>
  <si>
    <t>Jembatan Kali Sumberjo</t>
  </si>
  <si>
    <t>18.0051.001</t>
  </si>
  <si>
    <t>18.0051.002</t>
  </si>
  <si>
    <t>18.0051.003</t>
  </si>
  <si>
    <t>18.0051.004</t>
  </si>
  <si>
    <t>18.0051.005</t>
  </si>
  <si>
    <t>18.0054.001</t>
  </si>
  <si>
    <t>18.0054.002</t>
  </si>
  <si>
    <t>18.0064.001</t>
  </si>
  <si>
    <t>18.0066.001</t>
  </si>
  <si>
    <t>18.0066.002</t>
  </si>
  <si>
    <t>18,0071,001</t>
  </si>
  <si>
    <t>18,0071,002</t>
  </si>
  <si>
    <t>18,0071,003</t>
  </si>
  <si>
    <t>18,0071,004</t>
  </si>
  <si>
    <t>18,0071,005</t>
  </si>
  <si>
    <t>18,0071,006</t>
  </si>
  <si>
    <t>18,0071,007</t>
  </si>
  <si>
    <t>18,0071,008</t>
  </si>
  <si>
    <t>18,0071,009</t>
  </si>
  <si>
    <t>18,0071,010</t>
  </si>
  <si>
    <t>18,0072,005</t>
  </si>
  <si>
    <t>18,0076,001</t>
  </si>
  <si>
    <t>18,0078,001</t>
  </si>
  <si>
    <t>18,0078,002</t>
  </si>
  <si>
    <t>Jembatan Kali Petak 3</t>
  </si>
  <si>
    <t>18,0080,001</t>
  </si>
  <si>
    <t>18,0080,002</t>
  </si>
  <si>
    <t>18,0082,001</t>
  </si>
  <si>
    <t>18,0083,001</t>
  </si>
  <si>
    <t>18,0092,001</t>
  </si>
  <si>
    <t>18,0093,001</t>
  </si>
  <si>
    <t>18,0093,002</t>
  </si>
  <si>
    <t>123.1</t>
  </si>
  <si>
    <t>Munung-Ngasem</t>
  </si>
  <si>
    <t>18.0123.1.001</t>
  </si>
  <si>
    <t>18.0123.1.002</t>
  </si>
  <si>
    <t>18.0123.1.003</t>
  </si>
  <si>
    <t>18.0123.1.004</t>
  </si>
  <si>
    <t>18.0123.1.005</t>
  </si>
  <si>
    <t>18.0123.1.006</t>
  </si>
  <si>
    <t>18.0123.1.007</t>
  </si>
  <si>
    <t>18.0123.1.008</t>
  </si>
  <si>
    <t>18.0123.1.009</t>
  </si>
  <si>
    <t>18.0123.1.010</t>
  </si>
  <si>
    <t>Lumpangkuwik-Ngampel</t>
  </si>
  <si>
    <t>180.0138.001</t>
  </si>
  <si>
    <t>180.0138.002</t>
  </si>
  <si>
    <t>180.0138.003</t>
  </si>
  <si>
    <t>180.0138.004</t>
  </si>
  <si>
    <t>Dawuhan-Munung</t>
  </si>
  <si>
    <t>180.0139.001</t>
  </si>
  <si>
    <t>142.1</t>
  </si>
  <si>
    <t>Jatikalen-Kramattunggak</t>
  </si>
  <si>
    <t>18.0142.1.001</t>
  </si>
  <si>
    <t>18.0142.1.002</t>
  </si>
  <si>
    <t>162.3</t>
  </si>
  <si>
    <t>Begendeng-Ngampel</t>
  </si>
  <si>
    <t>Bukur-Bukur</t>
  </si>
  <si>
    <t>8.2</t>
  </si>
  <si>
    <t>18.0008.2.001</t>
  </si>
  <si>
    <t>142.2</t>
  </si>
  <si>
    <t>Rowomarto-Tirtobinangun</t>
  </si>
  <si>
    <t>18.0142.2.003</t>
  </si>
  <si>
    <t>18.0142.2.004</t>
  </si>
  <si>
    <t>145.1</t>
  </si>
  <si>
    <t>Lengkong-Bukur</t>
  </si>
  <si>
    <t>145.2</t>
  </si>
  <si>
    <t>Nglaban - Bukur</t>
  </si>
  <si>
    <t>18.0145.2.003</t>
  </si>
  <si>
    <t>18.0145.2.004</t>
  </si>
  <si>
    <t>145.3</t>
  </si>
  <si>
    <t>Garu - Kemaduh</t>
  </si>
  <si>
    <t>18.0145.3.005</t>
  </si>
  <si>
    <t>Babdan - Ngronggot</t>
  </si>
  <si>
    <t>18.0147.001</t>
  </si>
  <si>
    <t>18.0147.002</t>
  </si>
  <si>
    <t>18.0147.003</t>
  </si>
  <si>
    <t>Nglaban - Pisang</t>
  </si>
  <si>
    <t>18.0149.001</t>
  </si>
  <si>
    <t>18.0149.002</t>
  </si>
  <si>
    <t>18.0149.003</t>
  </si>
  <si>
    <t>161.2</t>
  </si>
  <si>
    <t>Pisang - Pecuk</t>
  </si>
  <si>
    <t>18.0161.2.001</t>
  </si>
  <si>
    <t>162.2</t>
  </si>
  <si>
    <t>Lestari - Tirtobinangun</t>
  </si>
  <si>
    <t>18.0162.2.003</t>
  </si>
  <si>
    <t>108.2</t>
  </si>
  <si>
    <t>Ngluyu - Ngluyu</t>
  </si>
  <si>
    <t>18.0108.2.003</t>
  </si>
  <si>
    <t>18.0108.2.004</t>
  </si>
  <si>
    <t>18.0108.2.005</t>
  </si>
  <si>
    <t>18.0108.2.006</t>
  </si>
  <si>
    <t>Jembatan Kedungkayon</t>
  </si>
  <si>
    <t>Jembatan Ngluyu 2</t>
  </si>
  <si>
    <t xml:space="preserve">Jembatan Ngluyu </t>
  </si>
  <si>
    <t>Jembatan Tjumpleng</t>
  </si>
  <si>
    <t>Ngluyu - Cabean</t>
  </si>
  <si>
    <t>18.0112.001</t>
  </si>
  <si>
    <t>18.0112.002</t>
  </si>
  <si>
    <t>28.2</t>
  </si>
  <si>
    <t>Bts Kec. Gondang - Bringin</t>
  </si>
  <si>
    <t>39.2</t>
  </si>
  <si>
    <t>18.0028.2.004</t>
  </si>
  <si>
    <t>18.0028.2.005</t>
  </si>
  <si>
    <t>18.0028.2.006</t>
  </si>
  <si>
    <t>18.0028.2.007</t>
  </si>
  <si>
    <t>Paldaplang - Josuman</t>
  </si>
  <si>
    <t>45.2</t>
  </si>
  <si>
    <t>Bts Kec. Gondang - Gondang</t>
  </si>
  <si>
    <t>18.0045.2.002</t>
  </si>
  <si>
    <t>Paldaplang - Kedunggulun</t>
  </si>
  <si>
    <t>Karangsemi - Sumberejo</t>
  </si>
  <si>
    <t>18.0052.1.001</t>
  </si>
  <si>
    <t>18.0052.1.002</t>
  </si>
  <si>
    <t>18.0052.1.003</t>
  </si>
  <si>
    <t>18.0052.1.004</t>
  </si>
  <si>
    <t>Kwagean - Dk. Jajar</t>
  </si>
  <si>
    <t>18.0227.001</t>
  </si>
  <si>
    <t>18.0227.002</t>
  </si>
  <si>
    <t>Candirejo - Kwagean</t>
  </si>
  <si>
    <t>18.0228.001</t>
  </si>
  <si>
    <t>18.0229.001</t>
  </si>
  <si>
    <t>18.0229.002</t>
  </si>
  <si>
    <t>Tanjungrejo - Sekaran</t>
  </si>
  <si>
    <t>Sukorejo - Tanjungrejo</t>
  </si>
  <si>
    <t>18.0233.001</t>
  </si>
  <si>
    <t>Kwagean - Sekaran</t>
  </si>
  <si>
    <t>18.0235.001</t>
  </si>
  <si>
    <t>Sekaran - Patihan</t>
  </si>
  <si>
    <t>18.0236.001</t>
  </si>
  <si>
    <t>18.0236.002</t>
  </si>
  <si>
    <t>Nglaban - Ngunut</t>
  </si>
  <si>
    <t>18.0237.001</t>
  </si>
  <si>
    <t>18.0237.002</t>
  </si>
  <si>
    <t>Kenep - Nglaban</t>
  </si>
  <si>
    <t>18.0238.001</t>
  </si>
  <si>
    <t>Kenep - Putuk Rejo</t>
  </si>
  <si>
    <t>18.0239.001</t>
  </si>
  <si>
    <t>18.0352.2.002</t>
  </si>
  <si>
    <t>Bajulan - Macanan</t>
  </si>
  <si>
    <t>18.0355.1.001</t>
  </si>
  <si>
    <t>18.0355.1.002</t>
  </si>
  <si>
    <t>18.0355.1.003</t>
  </si>
  <si>
    <t>Loceret - Ngrawan</t>
  </si>
  <si>
    <t>18.0361.001</t>
  </si>
  <si>
    <t>Sugihwaras - Magersari</t>
  </si>
  <si>
    <t>18.0362.001</t>
  </si>
  <si>
    <t>18.0362.002</t>
  </si>
  <si>
    <t>18.0362.003</t>
  </si>
  <si>
    <t>18.0362.004</t>
  </si>
  <si>
    <t>18.0362.005</t>
  </si>
  <si>
    <t>18.0362.006</t>
  </si>
  <si>
    <t>18.0362.007</t>
  </si>
  <si>
    <t>Bajulan - Magersari</t>
  </si>
  <si>
    <t>18.0363.001</t>
  </si>
  <si>
    <t>Karangsono - Dk. Karangsono</t>
  </si>
  <si>
    <t>18.0364.1.001</t>
  </si>
  <si>
    <t>18.0365.001</t>
  </si>
  <si>
    <t>Genjeng - Tukul</t>
  </si>
  <si>
    <t>18.0366.001</t>
  </si>
  <si>
    <t>18.0366.002</t>
  </si>
  <si>
    <t>18.0366.003</t>
  </si>
  <si>
    <t>Gabah - Macanan</t>
  </si>
  <si>
    <t>18.0367.001</t>
  </si>
  <si>
    <t>Ngepeh - Bendungrejo</t>
  </si>
  <si>
    <t>18.0368.001</t>
  </si>
  <si>
    <t>18.0368.002</t>
  </si>
  <si>
    <t>Ngepeh - Ngrawan</t>
  </si>
  <si>
    <t>18.0369.001</t>
  </si>
  <si>
    <t>Macanan - Ngepeh</t>
  </si>
  <si>
    <t>18.0370.001</t>
  </si>
  <si>
    <t>18.0370.002</t>
  </si>
  <si>
    <t>18.0370.003</t>
  </si>
  <si>
    <t>Mojoranu - Ngepeh</t>
  </si>
  <si>
    <t>18.0372.001</t>
  </si>
  <si>
    <t>18.0372.002</t>
  </si>
  <si>
    <t>Nglarangan - Ds. Congol</t>
  </si>
  <si>
    <t>18.0375.001</t>
  </si>
  <si>
    <t>Gejagan - Candirejo</t>
  </si>
  <si>
    <t>18.0414.001</t>
  </si>
  <si>
    <t>Candirejo - Tempel-Panasan</t>
  </si>
  <si>
    <t>18.0415.1.001</t>
  </si>
  <si>
    <t>Loceret - Teken Glagah</t>
  </si>
  <si>
    <t>Teken Glagah - Patranrejo</t>
  </si>
  <si>
    <t>18.0418.001</t>
  </si>
  <si>
    <t>18.0419.1.001</t>
  </si>
  <si>
    <t>18.0419.1.002</t>
  </si>
  <si>
    <t>Genjeng - Geneng</t>
  </si>
  <si>
    <t>Kacangan - Teken Glagahan</t>
  </si>
  <si>
    <t>18.0376.1.001</t>
  </si>
  <si>
    <t>18.0376.1.002</t>
  </si>
  <si>
    <t>18.0376.1.003</t>
  </si>
  <si>
    <t>Bendungrejo - Mlilir</t>
  </si>
  <si>
    <t>Sambirobyong - Sambirobyong</t>
  </si>
  <si>
    <t>Berbek - Gayu</t>
  </si>
  <si>
    <t>Berbek - Berbek</t>
  </si>
  <si>
    <t>Nitis - Bendungrejo</t>
  </si>
  <si>
    <t>18.0379.1.001</t>
  </si>
  <si>
    <t>18.0378.001</t>
  </si>
  <si>
    <t>18.0378.002</t>
  </si>
  <si>
    <t>18.0380.001</t>
  </si>
  <si>
    <t>18.0380.002</t>
  </si>
  <si>
    <t>18.0380.003</t>
  </si>
  <si>
    <t>18.0380.004</t>
  </si>
  <si>
    <t>18.0381.001</t>
  </si>
  <si>
    <t>18.0382.001</t>
  </si>
  <si>
    <t>18.0383.2.003</t>
  </si>
  <si>
    <t>Kuncir - Sonopatik</t>
  </si>
  <si>
    <t>Gemenggeng - Mungkung</t>
  </si>
  <si>
    <t>18.0064.2.001</t>
  </si>
  <si>
    <t>64.2</t>
  </si>
  <si>
    <t>Waung - Kandeg</t>
  </si>
  <si>
    <t>Baron - Kwajon</t>
  </si>
  <si>
    <t>Baron - Jekek</t>
  </si>
  <si>
    <t>Barengan - Pilangbango</t>
  </si>
  <si>
    <t>Bandung - Sugihwaras</t>
  </si>
  <si>
    <t>Bancar/Singkalanganyar - Tanjungtani</t>
  </si>
  <si>
    <t>Sugihwaras - Gading</t>
  </si>
  <si>
    <t>Combre/Gondanglegi - Bancar/Singkalanganyar</t>
  </si>
  <si>
    <t>Kampungbaru - Ketangi</t>
  </si>
  <si>
    <t>Jogomerto - Pilangbango</t>
  </si>
  <si>
    <t>Sumberkepuh - Kedungombo</t>
  </si>
  <si>
    <t>Sumberkepuh - Kedungwaru</t>
  </si>
  <si>
    <t>Cerme - Mangunsari</t>
  </si>
  <si>
    <t>Sugihwaras - Ngepeh</t>
  </si>
  <si>
    <t>Genjeng - Macanan</t>
  </si>
  <si>
    <t>Ngepeh - Loceret</t>
  </si>
  <si>
    <t>Wonotakan - Berbek</t>
  </si>
  <si>
    <t>Kedungampel - Kedungampel</t>
  </si>
  <si>
    <t>Salamrejo - Jegles</t>
  </si>
  <si>
    <t>Ngrawan - Berbek</t>
  </si>
  <si>
    <t>Tanggungan - Gejangan</t>
  </si>
  <si>
    <t>Meruntus - Kuncir</t>
  </si>
  <si>
    <t>Kedungdowo - Kedungdowo</t>
  </si>
  <si>
    <t>Kramat - Ganungkidul</t>
  </si>
  <si>
    <t>Mangundikaran - Ploso</t>
  </si>
  <si>
    <t>Ganung - Kramat</t>
  </si>
  <si>
    <t>Kramat - Tanjungrejo</t>
  </si>
  <si>
    <t>Kramat - Kramat</t>
  </si>
  <si>
    <t>Kauman - Kauman</t>
  </si>
  <si>
    <t xml:space="preserve">Kauman - Bogo </t>
  </si>
  <si>
    <t>Payaman - Cangkringan</t>
  </si>
  <si>
    <t>Payaman - Kartoharjo</t>
  </si>
  <si>
    <t>Citarum - Citarum</t>
  </si>
  <si>
    <t>Serayu - Perum Mangundikaran</t>
  </si>
  <si>
    <t>Kartoharjo - Kauman</t>
  </si>
  <si>
    <t>Ringinanom - Sugihwaras</t>
  </si>
  <si>
    <t>Dsn.Lungurjaya - Dsn. Tempura</t>
  </si>
  <si>
    <t>Sekarputih - Guyangan</t>
  </si>
  <si>
    <t>Cangkringan - Sekarputih</t>
  </si>
  <si>
    <t>Banaran Kulon - Sukoharjo</t>
  </si>
  <si>
    <t>Ngujung - Karangsemi</t>
  </si>
  <si>
    <t>Patranrejo - Patanrejo</t>
  </si>
  <si>
    <t>Kacangan - Sengkut</t>
  </si>
  <si>
    <t>Sengkut - Kacangan</t>
  </si>
  <si>
    <t>18.0389.1.001</t>
  </si>
  <si>
    <t>18.0389.1.002</t>
  </si>
  <si>
    <t>18.0393.2.007</t>
  </si>
  <si>
    <t>18.0393.2.008</t>
  </si>
  <si>
    <t>18.0393.2.009</t>
  </si>
  <si>
    <t>18.0393.2.010</t>
  </si>
  <si>
    <t>18.0412.2.002</t>
  </si>
  <si>
    <t>18.0423.001</t>
  </si>
  <si>
    <t>18.0424.001</t>
  </si>
  <si>
    <t>18.0424.002</t>
  </si>
  <si>
    <t>18.0424.003</t>
  </si>
  <si>
    <t>Tanggungan - Sonopatik</t>
  </si>
  <si>
    <t>Kacangan - Cepoko</t>
  </si>
  <si>
    <t>Sumberurip - Dk. Jebon</t>
  </si>
  <si>
    <t>Sumberurip - Bulu</t>
  </si>
  <si>
    <t>Girirejo - Bulu</t>
  </si>
  <si>
    <t>Grajakan - Bulu</t>
  </si>
  <si>
    <t>Girirejo - Sumberurip</t>
  </si>
  <si>
    <t>Tiripan - Ds. Sumberurip</t>
  </si>
  <si>
    <t>Tiripan - Tiripan</t>
  </si>
  <si>
    <t>18.0426.001</t>
  </si>
  <si>
    <t>18.0428.001</t>
  </si>
  <si>
    <t>18.0428.002</t>
  </si>
  <si>
    <t>18.0428.003</t>
  </si>
  <si>
    <t>18.0428.004</t>
  </si>
  <si>
    <t>18.0430.001</t>
  </si>
  <si>
    <t>18.0431.001</t>
  </si>
  <si>
    <t>18.0434.001</t>
  </si>
  <si>
    <t>18.0435.001</t>
  </si>
  <si>
    <t>18.0435.002</t>
  </si>
  <si>
    <t>18.0438.001</t>
  </si>
  <si>
    <t>18.0440.001</t>
  </si>
  <si>
    <t>18.0440.002</t>
  </si>
  <si>
    <t>18.0440.003</t>
  </si>
  <si>
    <t>18.0440.004</t>
  </si>
  <si>
    <t>18.0440.005</t>
  </si>
  <si>
    <t>18.9092.001</t>
  </si>
  <si>
    <t>18.9094.2.002</t>
  </si>
  <si>
    <t>18.9093.001</t>
  </si>
  <si>
    <t>18,0079.2,004</t>
  </si>
  <si>
    <t>Ngudikan - Dungbang</t>
  </si>
  <si>
    <t>Sukoharjo - Tukdadap</t>
  </si>
  <si>
    <t>Ngudikan - Putuk</t>
  </si>
  <si>
    <t>Bedrek - Sudimoroharjo</t>
  </si>
  <si>
    <t>Wilangan - Sudimoroharjo</t>
  </si>
  <si>
    <t>Bagor Kulon - Ngudikan</t>
  </si>
  <si>
    <t>18,0437.2,001</t>
  </si>
  <si>
    <t>18,0437.2,002</t>
  </si>
  <si>
    <t>18,0451.1,001</t>
  </si>
  <si>
    <t>18,0451.1,002</t>
  </si>
  <si>
    <t>18,0451.1,003</t>
  </si>
  <si>
    <t>18,0451.1,004</t>
  </si>
  <si>
    <t>Gemenggeng - Tawang</t>
  </si>
  <si>
    <t>Kerep - Kidul</t>
  </si>
  <si>
    <t>Mojorembun - Banaran Kulon</t>
  </si>
  <si>
    <t>Gandu - Balangrejo</t>
  </si>
  <si>
    <t>Pesudukuh - Sekarputih</t>
  </si>
  <si>
    <t>Sedayu - Wates</t>
  </si>
  <si>
    <t>Girirejo - Selorejo</t>
  </si>
  <si>
    <t>Ngumpul - Paron</t>
  </si>
  <si>
    <t>Bagor - Ngumpul</t>
  </si>
  <si>
    <t>Sugihwaras - Mojokandel</t>
  </si>
  <si>
    <t>18.9038.1.001</t>
  </si>
  <si>
    <t>18.9038.1.002</t>
  </si>
  <si>
    <t>Krajan Dua - Jegles</t>
  </si>
  <si>
    <t>18.0290.002</t>
  </si>
  <si>
    <t>18.0295.002</t>
  </si>
  <si>
    <t>18.0295.001</t>
  </si>
  <si>
    <t>18.0467.002</t>
  </si>
  <si>
    <t>18.0304.002</t>
  </si>
  <si>
    <t>18.9087.001</t>
  </si>
  <si>
    <t>18.9087.002</t>
  </si>
  <si>
    <t>18.9088.001</t>
  </si>
  <si>
    <t>18.0342.002</t>
  </si>
  <si>
    <t>18.0342.003</t>
  </si>
  <si>
    <t>18.0342.004</t>
  </si>
  <si>
    <t>348.1</t>
  </si>
  <si>
    <t>Jbt. Sumber Ayu</t>
  </si>
  <si>
    <t>18.0348.1.001</t>
  </si>
  <si>
    <t>18.0348.1.002</t>
  </si>
  <si>
    <t>Jbt. Mlandangan</t>
  </si>
  <si>
    <t>18.0355.2.004</t>
  </si>
  <si>
    <t>18.0353.001</t>
  </si>
  <si>
    <t>18.0353.002</t>
  </si>
  <si>
    <t>18.0045.1.001</t>
  </si>
  <si>
    <t>18.0049.1.001</t>
  </si>
  <si>
    <t>18.0169.1.001</t>
  </si>
  <si>
    <t>18.0174.1.001</t>
  </si>
  <si>
    <t>18.0174.1.002</t>
  </si>
  <si>
    <t>18.0172.1.001</t>
  </si>
  <si>
    <t>Ploso - Jatirejo</t>
  </si>
  <si>
    <t>Jatirejo - Jatirejo</t>
  </si>
  <si>
    <t>Ploso - Ploso</t>
  </si>
  <si>
    <t>18.0172.2.002</t>
  </si>
  <si>
    <t>18.0409.001</t>
  </si>
  <si>
    <t>18.0412.1.001</t>
  </si>
  <si>
    <t>18.0413.2.001</t>
  </si>
  <si>
    <t>70.1</t>
  </si>
  <si>
    <t>Gondang - Pulo</t>
  </si>
  <si>
    <t>18,0070.1,001</t>
  </si>
  <si>
    <t>Gondang - Ngujung</t>
  </si>
  <si>
    <t>72.1</t>
  </si>
  <si>
    <t>18,0072.1,001</t>
  </si>
  <si>
    <t>18,0072.1,002</t>
  </si>
  <si>
    <t>18,0072.1,003</t>
  </si>
  <si>
    <t>18,0072.1,004</t>
  </si>
  <si>
    <t>Ngujung - Ja'an</t>
  </si>
  <si>
    <t>18.0107.001</t>
  </si>
  <si>
    <t>18.0107.002</t>
  </si>
  <si>
    <t>18.0107.003</t>
  </si>
  <si>
    <t>18.0107.004</t>
  </si>
  <si>
    <t>LINTASAN/TIPE PENYEBERANGAN (4)</t>
  </si>
  <si>
    <t>TIPE BANGUNAN ATAS (8)</t>
  </si>
  <si>
    <t>ASAL BANGUNAN ATAS (10)</t>
  </si>
  <si>
    <t>TIPE PONDASI (16)</t>
  </si>
  <si>
    <t>TIPE KEPALA JEMBATAN/PILAR (19)</t>
  </si>
  <si>
    <t>BAHAN dan/atau BANGUNAN PELENGKAP (9,12,14,17,20)</t>
  </si>
  <si>
    <t xml:space="preserve">J N  </t>
  </si>
  <si>
    <t>: Jalan</t>
  </si>
  <si>
    <t xml:space="preserve">  B   </t>
  </si>
  <si>
    <t>:   Gorong - gorong  Kotak</t>
  </si>
  <si>
    <t xml:space="preserve">  W</t>
  </si>
  <si>
    <t>:   Acrow / Bailey</t>
  </si>
  <si>
    <t xml:space="preserve">  CA</t>
  </si>
  <si>
    <t>:   Cakar  Ayam</t>
  </si>
  <si>
    <t xml:space="preserve">  K</t>
  </si>
  <si>
    <t>:   Kayu</t>
  </si>
  <si>
    <t xml:space="preserve">K A  </t>
  </si>
  <si>
    <t>: Kereta api</t>
  </si>
  <si>
    <t xml:space="preserve">  Y </t>
  </si>
  <si>
    <t>:   Gorong - gorong  Pipa</t>
  </si>
  <si>
    <t xml:space="preserve">  A</t>
  </si>
  <si>
    <t>:   Australia</t>
  </si>
  <si>
    <t xml:space="preserve">  LS</t>
  </si>
  <si>
    <t>:   Langsung</t>
  </si>
  <si>
    <t xml:space="preserve">  KEPALA  JEMBATAN</t>
  </si>
  <si>
    <t xml:space="preserve">  S</t>
  </si>
  <si>
    <t>:   Pasangan  Bata</t>
  </si>
  <si>
    <t xml:space="preserve">S  </t>
  </si>
  <si>
    <t>: Sungai</t>
  </si>
  <si>
    <t xml:space="preserve">  T </t>
  </si>
  <si>
    <t>:   Gantung</t>
  </si>
  <si>
    <t xml:space="preserve">  B</t>
  </si>
  <si>
    <t>:   Belanda  Baru</t>
  </si>
  <si>
    <t xml:space="preserve">  TP</t>
  </si>
  <si>
    <t>:   Tiang  Pancang</t>
  </si>
  <si>
    <t xml:space="preserve">  A  </t>
  </si>
  <si>
    <t xml:space="preserve">:   Kep  ( Cap ) </t>
  </si>
  <si>
    <t xml:space="preserve">  M</t>
  </si>
  <si>
    <t>:   Pasangan  Batu</t>
  </si>
  <si>
    <t xml:space="preserve">L   </t>
  </si>
  <si>
    <t>: Lain-lain</t>
  </si>
  <si>
    <t xml:space="preserve">  W  </t>
  </si>
  <si>
    <t>:   Sokongan - Gantungan</t>
  </si>
  <si>
    <t xml:space="preserve">  D</t>
  </si>
  <si>
    <t>:   Belanda  Lama</t>
  </si>
  <si>
    <t xml:space="preserve">  PB</t>
  </si>
  <si>
    <t>:   Bore Pile</t>
  </si>
  <si>
    <t>:   Dinding  Penuh</t>
  </si>
  <si>
    <t xml:space="preserve">  G</t>
  </si>
  <si>
    <t>:   Bronjong dan Sejenisnya</t>
  </si>
  <si>
    <t xml:space="preserve">  G </t>
  </si>
  <si>
    <t>:   Gelagar</t>
  </si>
  <si>
    <t xml:space="preserve">   I</t>
  </si>
  <si>
    <t>:   Indonesia</t>
  </si>
  <si>
    <t xml:space="preserve">  SU</t>
  </si>
  <si>
    <t>:   Sumuran</t>
  </si>
  <si>
    <t xml:space="preserve">  H</t>
  </si>
  <si>
    <t>:   Pasangan  Batu  Kosong</t>
  </si>
  <si>
    <t>KONDISI (11,13,15,18,21)</t>
  </si>
  <si>
    <t>:   Gelagar  Komposit</t>
  </si>
  <si>
    <t xml:space="preserve">  J</t>
  </si>
  <si>
    <t>:   Jepang</t>
  </si>
  <si>
    <t xml:space="preserve">  TU</t>
  </si>
  <si>
    <t>:   Tiang  Ulir</t>
  </si>
  <si>
    <t xml:space="preserve">  P I L A R</t>
  </si>
  <si>
    <t>:   Beton  Tidak  Bertulang</t>
  </si>
  <si>
    <t xml:space="preserve">                                 0     :</t>
  </si>
  <si>
    <t>baik sekali</t>
  </si>
  <si>
    <t xml:space="preserve">  L</t>
  </si>
  <si>
    <t>:   Balok  Pelengkung</t>
  </si>
  <si>
    <t xml:space="preserve">  U</t>
  </si>
  <si>
    <t>:   Kalender  Hamilton</t>
  </si>
  <si>
    <t xml:space="preserve">  BR</t>
  </si>
  <si>
    <t>:   Kawat  Bronjong</t>
  </si>
  <si>
    <t xml:space="preserve">  C</t>
  </si>
  <si>
    <t>:   Kep  ( Cap )</t>
  </si>
  <si>
    <t xml:space="preserve">  T</t>
  </si>
  <si>
    <t>:   Beton  Bertulang</t>
  </si>
  <si>
    <t xml:space="preserve">                                 1     :</t>
  </si>
  <si>
    <t>rusak ringan, memerlukan pemeliharaan secara rutin</t>
  </si>
  <si>
    <t xml:space="preserve">  E</t>
  </si>
  <si>
    <t>:   Pelengkung</t>
  </si>
  <si>
    <t xml:space="preserve">     (  Inggris  )</t>
  </si>
  <si>
    <t xml:space="preserve">  LL</t>
  </si>
  <si>
    <t>:   Lain - lain</t>
  </si>
  <si>
    <t xml:space="preserve">  P</t>
  </si>
  <si>
    <t>:   Beton  Pratekan</t>
  </si>
  <si>
    <t xml:space="preserve">                                 2     :</t>
  </si>
  <si>
    <t>rusak, perbaikan berkala</t>
  </si>
  <si>
    <t>:   Plat</t>
  </si>
  <si>
    <t>:   Austria</t>
  </si>
  <si>
    <t>:   Satu  Kolom</t>
  </si>
  <si>
    <t>:   Baja</t>
  </si>
  <si>
    <t xml:space="preserve">                                 3     :</t>
  </si>
  <si>
    <t>Jembatan Begendeng 2</t>
  </si>
  <si>
    <t>18.0162.3.002</t>
  </si>
  <si>
    <t>18.0162.3.003</t>
  </si>
  <si>
    <t>18.0039.2.001</t>
  </si>
  <si>
    <t>18.0096.1.001</t>
  </si>
  <si>
    <t>18.0070.2.002</t>
  </si>
  <si>
    <t>18.0070.2.003</t>
  </si>
  <si>
    <t>18.0070.2.004</t>
  </si>
  <si>
    <t>18.0070.2.005</t>
  </si>
  <si>
    <t>18.0070.2.006</t>
  </si>
  <si>
    <t>18.0091.1.001</t>
  </si>
  <si>
    <t>18.0091.1.002</t>
  </si>
  <si>
    <t>rusak berat, perbaikan secepatnya dalam kurun waktu 1 tahun</t>
  </si>
  <si>
    <t xml:space="preserve">  R</t>
  </si>
  <si>
    <t>:   Rangka</t>
  </si>
  <si>
    <t/>
  </si>
  <si>
    <t xml:space="preserve">    (  Semi  Permanen  )</t>
  </si>
  <si>
    <t>:   Dua  Kolom</t>
  </si>
  <si>
    <t>:   Lantai  Baja  Bergelombang</t>
  </si>
  <si>
    <t xml:space="preserve">                                 4     :</t>
  </si>
  <si>
    <t>kritis, penanganan segera</t>
  </si>
  <si>
    <t>:   Jembatan Sementara</t>
  </si>
  <si>
    <t>:   Tiga  Kolom  atau  Penuh</t>
  </si>
  <si>
    <t xml:space="preserve">  Y</t>
  </si>
  <si>
    <t>:   Pipa  Baja  Diisi  Beton</t>
  </si>
  <si>
    <t xml:space="preserve">                                 5     :</t>
  </si>
  <si>
    <t>jembtaan runtuh</t>
  </si>
  <si>
    <t xml:space="preserve">  FX</t>
  </si>
  <si>
    <t>:   Ferry</t>
  </si>
  <si>
    <t>:   Lain - Lain</t>
  </si>
  <si>
    <t>:   Aluminium</t>
  </si>
  <si>
    <t xml:space="preserve">  KX</t>
  </si>
  <si>
    <t>:   Lintasan  Kereta-api</t>
  </si>
  <si>
    <t>:   Neoprene / Karet</t>
  </si>
  <si>
    <t xml:space="preserve">  WX</t>
  </si>
  <si>
    <t>:   Lintasan  Basah</t>
  </si>
  <si>
    <t xml:space="preserve">    (  Trans Panel  )</t>
  </si>
  <si>
    <t xml:space="preserve">  F</t>
  </si>
  <si>
    <t>:   Teflon</t>
  </si>
  <si>
    <t xml:space="preserve">  V</t>
  </si>
  <si>
    <t>:   P  V  C</t>
  </si>
  <si>
    <t xml:space="preserve">    (  Permanen  )</t>
  </si>
  <si>
    <t xml:space="preserve">  X</t>
  </si>
  <si>
    <t>:   Geotextile</t>
  </si>
  <si>
    <t xml:space="preserve">  O</t>
  </si>
  <si>
    <t>:   Tanah  Biasa / Lempung atau Timbunan</t>
  </si>
  <si>
    <t>:   Aspal</t>
  </si>
  <si>
    <t>:   Kerikil / Pasir</t>
  </si>
  <si>
    <t>:   Macadam</t>
  </si>
  <si>
    <t>Gondang - Jumpleng</t>
  </si>
  <si>
    <t>108.1</t>
  </si>
  <si>
    <t>18.0108.1.001</t>
  </si>
  <si>
    <t>18.0108.1.002</t>
  </si>
  <si>
    <t>Jembatan Senggowar 2</t>
  </si>
  <si>
    <t>9007.2</t>
  </si>
  <si>
    <t>Gubang Timur - Josuman</t>
  </si>
  <si>
    <t>18.9007.2.002</t>
  </si>
  <si>
    <t>Mojoseto - Karangsemi</t>
  </si>
  <si>
    <t>18.9014.001</t>
  </si>
  <si>
    <t>18.9014.002</t>
  </si>
  <si>
    <t>Ketawang - Ja'an</t>
  </si>
  <si>
    <t>18.9015.001</t>
  </si>
  <si>
    <t>18.9015.002</t>
  </si>
  <si>
    <t>18.9016.001</t>
  </si>
  <si>
    <t>18.9017.001</t>
  </si>
  <si>
    <t>18.9018.001</t>
  </si>
  <si>
    <t>18.9018.002</t>
  </si>
  <si>
    <t>18.9018.003</t>
  </si>
  <si>
    <t>Jembatan Desa Nglinggo</t>
  </si>
  <si>
    <t>Balongglagah - Ngrambek</t>
  </si>
  <si>
    <t>18.9019.001</t>
  </si>
  <si>
    <t>18.9019.002</t>
  </si>
  <si>
    <t>18,0072.2,006</t>
  </si>
  <si>
    <t>72.2</t>
  </si>
  <si>
    <t>Ja'an - Lengkong</t>
  </si>
  <si>
    <t>113.2</t>
  </si>
  <si>
    <t>Sumbermiri - Ketandan</t>
  </si>
  <si>
    <t>18.0113.2.001</t>
  </si>
  <si>
    <t>18.0113.2.002</t>
  </si>
  <si>
    <t>18.0113.2.003</t>
  </si>
  <si>
    <t>18.0145.1.001</t>
  </si>
  <si>
    <t>18.0145.1.002</t>
  </si>
  <si>
    <t>18.0122.001</t>
  </si>
  <si>
    <t>18.0122.002</t>
  </si>
  <si>
    <t>18.0122.004</t>
  </si>
  <si>
    <t>18.0122.005</t>
  </si>
  <si>
    <t>Sumberkepuh - Kedungrejo</t>
  </si>
  <si>
    <t>123.2</t>
  </si>
  <si>
    <t>Kedungmlaten - Lengkong</t>
  </si>
  <si>
    <t>18.0123.2.011</t>
  </si>
  <si>
    <t>18.0123.2.012</t>
  </si>
  <si>
    <t>18.0123.2.013</t>
  </si>
  <si>
    <t>18.0123.2.014</t>
  </si>
  <si>
    <t>18.0123.2.015</t>
  </si>
  <si>
    <t>18.0123.2.016</t>
  </si>
  <si>
    <t>Sawahan - Kedungrejo</t>
  </si>
  <si>
    <t>18.0128.001</t>
  </si>
  <si>
    <t>18.0128.002</t>
  </si>
  <si>
    <t>Balongasem - Lengki</t>
  </si>
  <si>
    <t>18.0132.001</t>
  </si>
  <si>
    <t>18.0132.002</t>
  </si>
  <si>
    <t>18.0132.003</t>
  </si>
  <si>
    <t>18.0132.004</t>
  </si>
  <si>
    <t>18.0133.001</t>
  </si>
  <si>
    <t>18.0133.002</t>
  </si>
  <si>
    <t>134.1</t>
  </si>
  <si>
    <t>Sumberkepuh - Perning</t>
  </si>
  <si>
    <t>18.0134.1.001</t>
  </si>
  <si>
    <t>18.0134.1.002</t>
  </si>
  <si>
    <t>18.0134.1.003</t>
  </si>
  <si>
    <t>Jembatan Lohgawe</t>
  </si>
  <si>
    <t>Jembatan Sumbersono</t>
  </si>
  <si>
    <t>Lengkong - Kedungingas</t>
  </si>
  <si>
    <t>18.0143.001</t>
  </si>
  <si>
    <t>49.3</t>
  </si>
  <si>
    <t>18.0049.3.004</t>
  </si>
  <si>
    <t>18.0049.3.005</t>
  </si>
  <si>
    <t>3.5</t>
  </si>
  <si>
    <t>Mlorah - Jatirejo</t>
  </si>
  <si>
    <t>Ngangkatan - Rejoso</t>
  </si>
  <si>
    <t>70.2</t>
  </si>
  <si>
    <t>91.1</t>
  </si>
  <si>
    <t>Mojorembun - Bts Kec. Bagor</t>
  </si>
  <si>
    <t>96.1</t>
  </si>
  <si>
    <t>125.2</t>
  </si>
  <si>
    <t>Malangsari - Warujayeng</t>
  </si>
  <si>
    <t>18.0125.2.001</t>
  </si>
  <si>
    <t>18.0125.2.002</t>
  </si>
  <si>
    <t>18.0125.2.003</t>
  </si>
  <si>
    <t>18.0125.2.004</t>
  </si>
  <si>
    <t>18.0125.2.005</t>
  </si>
  <si>
    <t>165.2</t>
  </si>
  <si>
    <t>Sonobekel - Ngadirejo</t>
  </si>
  <si>
    <t>18.0165.2.007</t>
  </si>
  <si>
    <t>18.0165.2.008</t>
  </si>
  <si>
    <t>169.2</t>
  </si>
  <si>
    <t>Banjaranyar - Sidoharjo</t>
  </si>
  <si>
    <t>18.0169.2.002</t>
  </si>
  <si>
    <t>18.0169.2.003</t>
  </si>
  <si>
    <t>18.0169.2.004</t>
  </si>
  <si>
    <t>Warujayeng - Kedungrejo</t>
  </si>
  <si>
    <t>18.0176.001</t>
  </si>
  <si>
    <t>18.0179.001</t>
  </si>
  <si>
    <t>Banjaranyar - Blimbing</t>
  </si>
  <si>
    <t>Jogomerto - Jogomerto</t>
  </si>
  <si>
    <t>18.0185.001</t>
  </si>
  <si>
    <t>18.0185.002</t>
  </si>
  <si>
    <t>Ngadirejo - Warujayeng</t>
  </si>
  <si>
    <t>18.0190.001</t>
  </si>
  <si>
    <t>18.0190.002</t>
  </si>
  <si>
    <t>18.0190.003</t>
  </si>
  <si>
    <t>Ngadirejo -Banjaranyar</t>
  </si>
  <si>
    <t>18.0192.001</t>
  </si>
  <si>
    <t>Banjaranyar - Sumberagung</t>
  </si>
  <si>
    <t>18.0193.001</t>
  </si>
  <si>
    <t>Sidoharjo - Mukuh</t>
  </si>
  <si>
    <t>18.0194.001</t>
  </si>
  <si>
    <t>18.0194.002</t>
  </si>
  <si>
    <t>Warujayeng - Patran</t>
  </si>
  <si>
    <t>18.0195.001</t>
  </si>
  <si>
    <t>Banjaranyar - Wates</t>
  </si>
  <si>
    <t>18.0196.001</t>
  </si>
  <si>
    <t>Getas - Sonobekel</t>
  </si>
  <si>
    <t>18.0197.001</t>
  </si>
  <si>
    <t>18.0197.002</t>
  </si>
  <si>
    <t>Sonobekel - Getas</t>
  </si>
  <si>
    <t>18.0199.001</t>
  </si>
  <si>
    <t>18.0201.001</t>
  </si>
  <si>
    <t>261.1</t>
  </si>
  <si>
    <t>Warujayeng - Tanjung</t>
  </si>
  <si>
    <t>18.0261.1.001</t>
  </si>
  <si>
    <t>Kampungbaru - Takat</t>
  </si>
  <si>
    <t>18.0290.001</t>
  </si>
  <si>
    <t>Tanjunganom - Joyomerto</t>
  </si>
  <si>
    <t>18.0292.001</t>
  </si>
  <si>
    <t>Sidoharjo - Kampungbaru</t>
  </si>
  <si>
    <t>18.0301.001</t>
  </si>
  <si>
    <t>18.0301.002</t>
  </si>
  <si>
    <t>18.0301.003</t>
  </si>
  <si>
    <t>303.2</t>
  </si>
  <si>
    <t>Kebunagung - Gambyok</t>
  </si>
  <si>
    <t>18.0303.2.003</t>
  </si>
  <si>
    <t>18.0303.2.004</t>
  </si>
  <si>
    <t>18.0303.2.005</t>
  </si>
  <si>
    <t>Wonosari - Jajar</t>
  </si>
  <si>
    <t>316.1</t>
  </si>
  <si>
    <t>Gajahbelur  - Bulurejo</t>
  </si>
  <si>
    <t>18.0316.1.001</t>
  </si>
  <si>
    <t>18.0316.1.002</t>
  </si>
  <si>
    <t>18.0316.1.003</t>
  </si>
  <si>
    <t>Kebunagung - Bani</t>
  </si>
  <si>
    <t>18.0467.001</t>
  </si>
  <si>
    <t>Tanjunganom - Dipantimur</t>
  </si>
  <si>
    <t>18.4102.001</t>
  </si>
  <si>
    <t>164.2</t>
  </si>
  <si>
    <t>Sumengko - Kecubung</t>
  </si>
  <si>
    <t>18.0164.2.005</t>
  </si>
  <si>
    <t>18.0164.2.006</t>
  </si>
  <si>
    <t>Getas - Kepanjen</t>
  </si>
  <si>
    <t>18.0202.001</t>
  </si>
  <si>
    <t>Kedungombo - Jetis</t>
  </si>
  <si>
    <t>18.0334.001</t>
  </si>
  <si>
    <t>Gemenggeng - Sonobekel</t>
  </si>
  <si>
    <t>18.0336.001</t>
  </si>
  <si>
    <t>Sonogabel - Patran</t>
  </si>
  <si>
    <t>18.0337.001</t>
  </si>
  <si>
    <t>Sanan - Pojok</t>
  </si>
  <si>
    <t>18.0338.001</t>
  </si>
  <si>
    <t>18.0338.002</t>
  </si>
  <si>
    <t>Sonogabel - Joho</t>
  </si>
  <si>
    <t>18.0339.001</t>
  </si>
  <si>
    <t>18.0339.002</t>
  </si>
  <si>
    <t>18.0339.003</t>
  </si>
  <si>
    <t>Pacekulon - Sanan</t>
  </si>
  <si>
    <t>18.0342.001</t>
  </si>
  <si>
    <t>Kecubung - Pace kulon</t>
  </si>
  <si>
    <t>Babadan - Bodor</t>
  </si>
  <si>
    <t>18.0346.001</t>
  </si>
  <si>
    <t>Babadan - Banaran</t>
  </si>
  <si>
    <t>18.0347.001</t>
  </si>
  <si>
    <t>Cerme - Gondang</t>
  </si>
  <si>
    <t>18.0349.001</t>
  </si>
  <si>
    <t>18.0349.002</t>
  </si>
  <si>
    <t>18.0349.003</t>
  </si>
  <si>
    <t>Beji - Cerme</t>
  </si>
  <si>
    <t>18.0351.001</t>
  </si>
  <si>
    <t>352.1</t>
  </si>
  <si>
    <t>18.0352.1.001</t>
  </si>
  <si>
    <t>Pacekulon - Jatigreges</t>
  </si>
  <si>
    <t>Joho - Jatigreges</t>
  </si>
  <si>
    <t>Joho - Sumbermuneng</t>
  </si>
  <si>
    <t>18.0354.001</t>
  </si>
  <si>
    <t>18.0354.002</t>
  </si>
  <si>
    <t>355.2</t>
  </si>
  <si>
    <t>Bts Sumberklampok - Jatirejo</t>
  </si>
  <si>
    <t>Gondang Timur - Gondang Barat</t>
  </si>
  <si>
    <t>18.0356.001</t>
  </si>
  <si>
    <t>364.2</t>
  </si>
  <si>
    <t>Karangsono - Jampes</t>
  </si>
  <si>
    <t>18.0364.2.002</t>
  </si>
  <si>
    <t>9090.2</t>
  </si>
  <si>
    <t>Pojok - Gondang Barat</t>
  </si>
  <si>
    <t>18.9090.2.001</t>
  </si>
  <si>
    <t>Kedungsoko - Kentong</t>
  </si>
  <si>
    <t>28.1</t>
  </si>
  <si>
    <t>Nglundo - Jopatran</t>
  </si>
  <si>
    <t>18.0028.1.001</t>
  </si>
  <si>
    <t>18.0028.1.002</t>
  </si>
  <si>
    <t>18.0028.1.003</t>
  </si>
  <si>
    <t xml:space="preserve">Bungur - Kajang </t>
  </si>
  <si>
    <t>Kaliulo - Pehserut</t>
  </si>
  <si>
    <t>32.1</t>
  </si>
  <si>
    <t>18.0032.1.001</t>
  </si>
  <si>
    <t>18.0032.1.002</t>
  </si>
  <si>
    <t>18.0032.1.003</t>
  </si>
  <si>
    <t>Gerung - Werungotok</t>
  </si>
  <si>
    <t>Pehserut - Sukomoro</t>
  </si>
  <si>
    <t>Sukomoro- Sukomoro</t>
  </si>
  <si>
    <t>Bagorwetan - Sugihan</t>
  </si>
  <si>
    <t>45.1</t>
  </si>
  <si>
    <t>Ngrami - Mlaten</t>
  </si>
  <si>
    <t>Werungotok Dalam - Werungotok</t>
  </si>
  <si>
    <t>49.1</t>
  </si>
  <si>
    <t>Ngrengket - Kendal</t>
  </si>
  <si>
    <t>58.1</t>
  </si>
  <si>
    <t>18.0058.1.001</t>
  </si>
  <si>
    <t>Sumengko - Kapas</t>
  </si>
  <si>
    <t>18.0163.001</t>
  </si>
  <si>
    <t>18.0163.002</t>
  </si>
  <si>
    <t>164.1</t>
  </si>
  <si>
    <t>Sukomoro- Sumengko</t>
  </si>
  <si>
    <t>18.0164.1.001</t>
  </si>
  <si>
    <t>18.0164.1.002</t>
  </si>
  <si>
    <t>18.0164.1.003</t>
  </si>
  <si>
    <t>18.0164.1.004</t>
  </si>
  <si>
    <t>165.1</t>
  </si>
  <si>
    <t>Bungur - Ganggangmalang</t>
  </si>
  <si>
    <t>18.0165.1.001</t>
  </si>
  <si>
    <t>18.0165.1.002</t>
  </si>
  <si>
    <t>18.0165.1.003</t>
  </si>
  <si>
    <t>18.0165.1.004</t>
  </si>
  <si>
    <t>18.0165.1.005</t>
  </si>
  <si>
    <t>18.0165.1.006</t>
  </si>
  <si>
    <t>Nglundo - Blitaran</t>
  </si>
  <si>
    <t>18.0166.001</t>
  </si>
  <si>
    <t>18.0166.002</t>
  </si>
  <si>
    <t>18.0166.003</t>
  </si>
  <si>
    <t>Kapas - Blitaran</t>
  </si>
  <si>
    <t>18.0168.001</t>
  </si>
  <si>
    <t>169.1</t>
  </si>
  <si>
    <t>Blitaran - Banjaranyar</t>
  </si>
  <si>
    <t>172.1</t>
  </si>
  <si>
    <t>Sumengko - Koripan</t>
  </si>
  <si>
    <t>174.1</t>
  </si>
  <si>
    <t>Blitaran - Gempolan</t>
  </si>
  <si>
    <t>226.2</t>
  </si>
  <si>
    <t>Sumengko - Bulak</t>
  </si>
  <si>
    <t>18.0226.2.001</t>
  </si>
  <si>
    <t>Bagorwetan - Pehserut</t>
  </si>
  <si>
    <t>18.9008.001</t>
  </si>
  <si>
    <t>18.9008.002</t>
  </si>
  <si>
    <t>Putren - Kedungdowo</t>
  </si>
  <si>
    <t>18.9010.001</t>
  </si>
  <si>
    <t>18.9010.002</t>
  </si>
  <si>
    <t>Ngadiboyo - Banaran Kulon</t>
  </si>
  <si>
    <t>18.0097.001</t>
  </si>
  <si>
    <t>18.0097.002</t>
  </si>
  <si>
    <t>18.0097.003</t>
  </si>
  <si>
    <t>Ngangkatan - Musirlor</t>
  </si>
  <si>
    <t>18.0098.001</t>
  </si>
  <si>
    <t>18.0098.002</t>
  </si>
  <si>
    <t>18.0098.003</t>
  </si>
  <si>
    <t>Ngrapah - Gondang</t>
  </si>
  <si>
    <t>18.0099.001</t>
  </si>
  <si>
    <t>Musirkidul - Kedungwinong</t>
  </si>
  <si>
    <t>18.0100.001</t>
  </si>
  <si>
    <t>Talun - Wengkal</t>
  </si>
  <si>
    <t>18.0101.001</t>
  </si>
  <si>
    <t>18.0101.002</t>
  </si>
  <si>
    <t>Jembatan Jintel</t>
  </si>
  <si>
    <t>352.2</t>
  </si>
  <si>
    <t>Kali Giliran</t>
  </si>
  <si>
    <t>348.3</t>
  </si>
  <si>
    <t>18.0348.3.006</t>
  </si>
  <si>
    <t>Jbt. Ngrawan</t>
  </si>
  <si>
    <t>390.2</t>
  </si>
  <si>
    <t>18.0390.2.002</t>
  </si>
  <si>
    <t>Jbt. Cempoko</t>
  </si>
  <si>
    <t>18.0419.2.003</t>
  </si>
  <si>
    <t>Jbt. Patran Rejo</t>
  </si>
  <si>
    <t>9094.2</t>
  </si>
  <si>
    <t>65.2</t>
  </si>
  <si>
    <t>Jembatan Kali Ngrangkul</t>
  </si>
  <si>
    <t>18.0065.2.001</t>
  </si>
  <si>
    <t>Jbt.Ganung</t>
  </si>
  <si>
    <t>Jbt.Ganung II</t>
  </si>
  <si>
    <t>18.0223.001</t>
  </si>
  <si>
    <t>18.0223.002</t>
  </si>
  <si>
    <t>Jbt.Kramat</t>
  </si>
  <si>
    <t>18.0224.001</t>
  </si>
  <si>
    <t>18.0225.001</t>
  </si>
  <si>
    <t>18.0221.001</t>
  </si>
  <si>
    <t>Jbt.Payaman</t>
  </si>
  <si>
    <t>18.0404.001</t>
  </si>
  <si>
    <t>18.0404.002</t>
  </si>
  <si>
    <t>Jbt.Kartoharjo</t>
  </si>
  <si>
    <t>18.0405.001</t>
  </si>
  <si>
    <t>18.0401.001</t>
  </si>
  <si>
    <t>Jbt.Cangkringan</t>
  </si>
  <si>
    <t>18.0397.001</t>
  </si>
  <si>
    <t>Jbt.Kauman</t>
  </si>
  <si>
    <t>18.0400.001</t>
  </si>
  <si>
    <t>Jbt.Kauman II</t>
  </si>
  <si>
    <t>18.0398.001</t>
  </si>
  <si>
    <t>18.0398.002</t>
  </si>
  <si>
    <t>18.4009.001</t>
  </si>
  <si>
    <t>Jembatan Jl. Citarum</t>
  </si>
  <si>
    <t>18.4011.001</t>
  </si>
  <si>
    <t>Jembatan Saluran Widas</t>
  </si>
  <si>
    <t>18.4116.001</t>
  </si>
  <si>
    <t>18.4112.001</t>
  </si>
  <si>
    <t>Jembatan Kuturejo 2</t>
  </si>
  <si>
    <t>18.9038.2.003</t>
  </si>
  <si>
    <t>96.2</t>
  </si>
  <si>
    <t>18,0096.2,003</t>
  </si>
  <si>
    <t>18,0091,2.003</t>
  </si>
  <si>
    <t>18,0091,2.004</t>
  </si>
  <si>
    <t>18,0091,2.005</t>
  </si>
  <si>
    <t>18,0079.1,001</t>
  </si>
  <si>
    <t>18,0079.1,002</t>
  </si>
  <si>
    <t>18,0079.1,003</t>
  </si>
  <si>
    <t>18.0450.001</t>
  </si>
  <si>
    <t>18.0450.002</t>
  </si>
  <si>
    <t>18.0449.001</t>
  </si>
  <si>
    <t>18.0448.001</t>
  </si>
  <si>
    <t>18.0448.002</t>
  </si>
  <si>
    <t>18.0448.003</t>
  </si>
  <si>
    <t>18.0448.004</t>
  </si>
  <si>
    <t>18.0448.005</t>
  </si>
  <si>
    <t>18.0448.006</t>
  </si>
  <si>
    <t>18.0441.001</t>
  </si>
  <si>
    <t>18'0442'001</t>
  </si>
  <si>
    <t>18.0443.001</t>
  </si>
  <si>
    <t>18.0447.001</t>
  </si>
  <si>
    <t>18.0398.1.003</t>
  </si>
  <si>
    <t>389.2</t>
  </si>
  <si>
    <t>18.0398.2.004</t>
  </si>
  <si>
    <t>18.0398.2.005</t>
  </si>
  <si>
    <t>79.2</t>
  </si>
  <si>
    <t>Jembatan Kalianyar Jintel</t>
  </si>
  <si>
    <t>18.0102.001</t>
  </si>
  <si>
    <t>18.0102.002</t>
  </si>
  <si>
    <t>18.0102.003</t>
  </si>
  <si>
    <t>18.0102.004</t>
  </si>
  <si>
    <t>Musirlor - Wengkal</t>
  </si>
  <si>
    <t>18.0105.001</t>
  </si>
  <si>
    <t>Jembatan Sungai Musir Lor</t>
  </si>
  <si>
    <t>Puhkerep - Talun</t>
  </si>
  <si>
    <t>18.9023.001</t>
  </si>
  <si>
    <t>18.9023.002</t>
  </si>
  <si>
    <t>Jembatan Ds. Ngangkatan</t>
  </si>
  <si>
    <t>Jembatan Ds. Ngangkatan 2</t>
  </si>
  <si>
    <t>18.9025.001</t>
  </si>
  <si>
    <t>18.9025.002</t>
  </si>
  <si>
    <t>Tinampuh - Ngangkatan</t>
  </si>
  <si>
    <t>Sugihan - Tinampuh</t>
  </si>
  <si>
    <t>18.9027.001</t>
  </si>
  <si>
    <t>18.9030.001</t>
  </si>
  <si>
    <t>18.9029.001</t>
  </si>
  <si>
    <t>Klagen - Sugihan</t>
  </si>
  <si>
    <t>Mojorembun - Klagen</t>
  </si>
  <si>
    <t>18.9045.001</t>
  </si>
  <si>
    <t>18.9045.002</t>
  </si>
  <si>
    <t>Sambikerep - Tamanan</t>
  </si>
  <si>
    <t>Jembatan Tamanan b</t>
  </si>
  <si>
    <t>Jembatan Kali Sambikerep</t>
  </si>
  <si>
    <t>18.9046.001</t>
  </si>
  <si>
    <t>18.9046.002</t>
  </si>
  <si>
    <t>18.9046.003</t>
  </si>
  <si>
    <t>18.9047.001</t>
  </si>
  <si>
    <t>18.9047.002</t>
  </si>
  <si>
    <t>18.9048.001</t>
  </si>
  <si>
    <t>Tritik - Bendosari</t>
  </si>
  <si>
    <t>18.9050.001</t>
  </si>
  <si>
    <t>18.9050.002</t>
  </si>
  <si>
    <t>18.9050.003</t>
  </si>
  <si>
    <t>1.1</t>
  </si>
  <si>
    <t>Plosorejo - Mabung</t>
  </si>
  <si>
    <t>Sambikenceng - Kandeg</t>
  </si>
  <si>
    <t>Plimping - Sambiroto</t>
  </si>
  <si>
    <t>18.0245.001</t>
  </si>
  <si>
    <t>246.2</t>
  </si>
  <si>
    <t>Sambiroto - Gebangkerep</t>
  </si>
  <si>
    <t>18.0246.2.002</t>
  </si>
  <si>
    <t>247.1</t>
  </si>
  <si>
    <t>Sambiroto - Sugihwaras</t>
  </si>
  <si>
    <t>18.0247.1.001</t>
  </si>
  <si>
    <t>255.1</t>
  </si>
  <si>
    <t>Sambiroto - Karangletak</t>
  </si>
  <si>
    <t>18.0255.1.001</t>
  </si>
  <si>
    <t>246.1</t>
  </si>
  <si>
    <t>Kalinyar - Drenges</t>
  </si>
  <si>
    <t>18.0246.1.001</t>
  </si>
  <si>
    <t>Jembatan Kalianyar 3</t>
  </si>
  <si>
    <t>253.2</t>
  </si>
  <si>
    <t>Trayang - Mojokendil</t>
  </si>
  <si>
    <t>18.0253.2.003</t>
  </si>
  <si>
    <t>18.0253.2.004</t>
  </si>
  <si>
    <t>18.0253.2.005</t>
  </si>
  <si>
    <t>18.0253.2.006</t>
  </si>
  <si>
    <t>18.0253.2.007</t>
  </si>
  <si>
    <t>18.0253.2.008</t>
  </si>
  <si>
    <t>18.0253.2.009</t>
  </si>
  <si>
    <t>Bandung - Trayang</t>
  </si>
  <si>
    <t>18.0241.2.002</t>
  </si>
  <si>
    <t>18.0241.2.003</t>
  </si>
  <si>
    <t>18.0241.2.004</t>
  </si>
  <si>
    <t>18.0241.2.005</t>
  </si>
  <si>
    <t>18.0241.2.006</t>
  </si>
  <si>
    <t>Ngronggot Wetan - Payaman</t>
  </si>
  <si>
    <t>18.0262.001</t>
  </si>
  <si>
    <t>Dadapan - Sumberejo</t>
  </si>
  <si>
    <t>18.0263.001</t>
  </si>
  <si>
    <t>18.0263.002</t>
  </si>
  <si>
    <t>Banjarsari - Sukorejo</t>
  </si>
  <si>
    <t>18.0264.001</t>
  </si>
  <si>
    <t>18.0264.002</t>
  </si>
  <si>
    <t>18.0264.003</t>
  </si>
  <si>
    <t>Banjarsari - Rejoso</t>
  </si>
  <si>
    <t>18.0266.001</t>
  </si>
  <si>
    <t>Klurahan - Betet</t>
  </si>
  <si>
    <t>18.0270.001</t>
  </si>
  <si>
    <t>Mojokendil - Betet</t>
  </si>
  <si>
    <t>18.0271.001</t>
  </si>
  <si>
    <t>18.0271.002</t>
  </si>
  <si>
    <t>Kelutan - Banjarsari</t>
  </si>
  <si>
    <t>18.0275.001</t>
  </si>
  <si>
    <t>Ngronggot - Kelutan</t>
  </si>
  <si>
    <t>18.0276.001</t>
  </si>
  <si>
    <t>18.0276.002</t>
  </si>
  <si>
    <t>Mojokendil - Cengkok</t>
  </si>
  <si>
    <t>18.0278.001</t>
  </si>
  <si>
    <t>280.1</t>
  </si>
  <si>
    <t>Kelutan - Cengkok</t>
  </si>
  <si>
    <t>18.0280.1.001</t>
  </si>
  <si>
    <t>18.0280.1.002</t>
  </si>
  <si>
    <t>18.0280.1.003</t>
  </si>
  <si>
    <t>18.0280.1.004</t>
  </si>
  <si>
    <t>18.0280.1.005</t>
  </si>
  <si>
    <t>18.0280.1.006</t>
  </si>
  <si>
    <t>Tanjungkalang - Kelutan</t>
  </si>
  <si>
    <t>18.0281.001</t>
  </si>
  <si>
    <t>18.0281.002</t>
  </si>
  <si>
    <t>Jabon -Juwet</t>
  </si>
  <si>
    <t>18.0284.001</t>
  </si>
  <si>
    <t>Tanjungkalang - Panjen</t>
  </si>
  <si>
    <t>1.05</t>
  </si>
  <si>
    <t>18.0288.001</t>
  </si>
  <si>
    <t>9070.2</t>
  </si>
  <si>
    <t>Bulakmiri - Barengan</t>
  </si>
  <si>
    <t>Tamansari - Dadapan</t>
  </si>
  <si>
    <t>18.9073.001</t>
  </si>
  <si>
    <t>Dadapan - Ringinsari</t>
  </si>
  <si>
    <t>18.9076.001</t>
  </si>
  <si>
    <t>18.9076.002</t>
  </si>
  <si>
    <t>Jbt. Dadapan</t>
  </si>
  <si>
    <t>Jbt. Dadapan 2</t>
  </si>
  <si>
    <t>Cengkok - Mojokendil</t>
  </si>
  <si>
    <t>18.9077.001</t>
  </si>
  <si>
    <t>Tanjungkalang - Pagak</t>
  </si>
  <si>
    <t>18.9078.001</t>
  </si>
  <si>
    <t>248.2</t>
  </si>
  <si>
    <t xml:space="preserve">Kurungrejo - Tanjungtani </t>
  </si>
  <si>
    <t>Tanjungtani - Gondanglegi</t>
  </si>
  <si>
    <t>18.0476.001</t>
  </si>
  <si>
    <t>18.0476.002</t>
  </si>
  <si>
    <t>18.0248.2.001</t>
  </si>
  <si>
    <t>18.0332.001</t>
  </si>
  <si>
    <t>18.0332.002</t>
  </si>
  <si>
    <t>18.0332.003</t>
  </si>
  <si>
    <t>18.0332.004</t>
  </si>
  <si>
    <t>253.3</t>
  </si>
  <si>
    <t>Kurungrejo - Gading</t>
  </si>
  <si>
    <t>18.0253.3.010</t>
  </si>
  <si>
    <t>18.0253.3.011</t>
  </si>
  <si>
    <t>286.1</t>
  </si>
  <si>
    <t>Tanjungtani - Grompol</t>
  </si>
  <si>
    <t>18.0286.1.001</t>
  </si>
  <si>
    <t>289.2</t>
  </si>
  <si>
    <t>Tegalrejo - Tanjungtani</t>
  </si>
  <si>
    <t>18.0289.2.001</t>
  </si>
  <si>
    <t>18.0303.1.001</t>
  </si>
  <si>
    <t>18.0303.1.002</t>
  </si>
  <si>
    <t>Gading - Banyuurip</t>
  </si>
  <si>
    <t>303.1</t>
  </si>
  <si>
    <t>310.1</t>
  </si>
  <si>
    <t>Kandangan - Sambong</t>
  </si>
  <si>
    <t>18.0310.1.001</t>
  </si>
  <si>
    <t>18.0311.001</t>
  </si>
  <si>
    <t>18.0311.002</t>
  </si>
  <si>
    <t>18.0311.003</t>
  </si>
  <si>
    <t>Sonoageng - Dk. Sonoageng</t>
  </si>
  <si>
    <t>18.0312.001</t>
  </si>
  <si>
    <t>Jimbir - Kandangan</t>
  </si>
  <si>
    <t>18.0314.001</t>
  </si>
  <si>
    <t>Watudandang - Sugihwaras</t>
  </si>
  <si>
    <t>18.0315.001</t>
  </si>
  <si>
    <t>316.2</t>
  </si>
  <si>
    <t>Rowoharjo - Sugihwaras</t>
  </si>
  <si>
    <t>18.0316.2.004</t>
  </si>
  <si>
    <t>18.0318.001</t>
  </si>
  <si>
    <t>18.0319.001</t>
  </si>
  <si>
    <t>Sanggrahan - Baleturi</t>
  </si>
  <si>
    <t>18.0320.001</t>
  </si>
  <si>
    <t>18.0320.002</t>
  </si>
  <si>
    <t>Baleturi - Tanjungtani</t>
  </si>
  <si>
    <t>18.0322.002</t>
  </si>
  <si>
    <t>18.0322.001</t>
  </si>
  <si>
    <t>Kembangsore - Tunggulrejo</t>
  </si>
  <si>
    <t>18.0323.001</t>
  </si>
  <si>
    <t>18.0324.001</t>
  </si>
  <si>
    <t>Singkalanganyar - Bandung</t>
  </si>
  <si>
    <t>18.0325.001</t>
  </si>
  <si>
    <t>18.0325.002</t>
  </si>
  <si>
    <t>18.0326.001</t>
  </si>
  <si>
    <t>18.0326.002</t>
  </si>
  <si>
    <t>18.0326.003</t>
  </si>
  <si>
    <t>Bandung - Singkalanganyar</t>
  </si>
  <si>
    <t>Bandung - Gondanglegi</t>
  </si>
  <si>
    <t>18.0327.001</t>
  </si>
  <si>
    <t>18.0327.002</t>
  </si>
  <si>
    <t>18.0327.003</t>
  </si>
  <si>
    <t>Gondanglegi - Mojoagung</t>
  </si>
  <si>
    <t>18.5005.001</t>
  </si>
  <si>
    <t>Ringinrejo - Combre</t>
  </si>
  <si>
    <t>18.5006.001</t>
  </si>
  <si>
    <t>18.5006.002</t>
  </si>
  <si>
    <t>Tanjungtani - Tegaron</t>
  </si>
  <si>
    <t>18.9053.001</t>
  </si>
  <si>
    <t>1.65</t>
  </si>
  <si>
    <t>Watudandang - Watudandang</t>
  </si>
  <si>
    <t>9182.1</t>
  </si>
  <si>
    <t>Sugihwaras - Sonoageng</t>
  </si>
  <si>
    <t>18.9082.1.001</t>
  </si>
  <si>
    <t>18.9083.001</t>
  </si>
  <si>
    <t>18.9083.002</t>
  </si>
  <si>
    <t xml:space="preserve">Kedungrejo - Surodadi </t>
  </si>
  <si>
    <t>Bendungan - Gambiran</t>
  </si>
  <si>
    <t>Panjang</t>
  </si>
  <si>
    <t>No.Urut</t>
  </si>
  <si>
    <t>Nama Jembatan/Sungai (&gt;=2,0 m)</t>
  </si>
  <si>
    <t>PAL km</t>
  </si>
  <si>
    <t>Tipe Penyeberangan</t>
  </si>
  <si>
    <t>Ukuran</t>
  </si>
  <si>
    <t>Panjang (m)</t>
  </si>
  <si>
    <t>Lebar</t>
  </si>
  <si>
    <t>Jalur</t>
  </si>
  <si>
    <t>Total</t>
  </si>
  <si>
    <t>Jumlah Bentang</t>
  </si>
  <si>
    <t>Tipe/ Kondisi (Gunakan oe Standar di K10L)</t>
  </si>
  <si>
    <t>Bangunan Atas</t>
  </si>
  <si>
    <t>Tipe</t>
  </si>
  <si>
    <t>Bahan</t>
  </si>
  <si>
    <t>Asal</t>
  </si>
  <si>
    <t>Kond</t>
  </si>
  <si>
    <t>Knd</t>
  </si>
  <si>
    <t>Lantai</t>
  </si>
  <si>
    <t>Sandaran</t>
  </si>
  <si>
    <t>Pondasi</t>
  </si>
  <si>
    <t>Kepala Jemb. &amp; Pilar</t>
  </si>
  <si>
    <t xml:space="preserve"> (km)</t>
  </si>
  <si>
    <t>Nama Pangkal-Ujung Ruas (K1)</t>
  </si>
  <si>
    <t>IKHTISAR INVENTARISASI JEMBATAN</t>
  </si>
  <si>
    <t>PROPINSI</t>
  </si>
  <si>
    <t>KABUPATEN</t>
  </si>
  <si>
    <t>No. Ruas</t>
  </si>
  <si>
    <t>:  PASURUAN (14)</t>
  </si>
  <si>
    <t>:  JAWA TIMUR (35)</t>
  </si>
  <si>
    <t>JN</t>
  </si>
  <si>
    <t>G</t>
  </si>
  <si>
    <t>-</t>
  </si>
  <si>
    <t>B</t>
  </si>
  <si>
    <t>S</t>
  </si>
  <si>
    <t>T</t>
  </si>
  <si>
    <t>D</t>
  </si>
  <si>
    <t>M</t>
  </si>
  <si>
    <t>LS</t>
  </si>
  <si>
    <t>P</t>
  </si>
  <si>
    <t>E</t>
  </si>
  <si>
    <t>Y</t>
  </si>
  <si>
    <t>V</t>
  </si>
  <si>
    <t>I</t>
  </si>
  <si>
    <t>SMP</t>
  </si>
  <si>
    <t>O</t>
  </si>
  <si>
    <t>Kedungrejo</t>
  </si>
  <si>
    <t>J</t>
  </si>
  <si>
    <t>K</t>
  </si>
  <si>
    <t>Lebar (m)</t>
  </si>
  <si>
    <t>Mendalan</t>
  </si>
  <si>
    <t>Bakalan</t>
  </si>
  <si>
    <t>Mangkrengan</t>
  </si>
  <si>
    <t>Pasar</t>
  </si>
  <si>
    <t>Pertigaan</t>
  </si>
  <si>
    <t>Masjid</t>
  </si>
  <si>
    <t>R</t>
  </si>
  <si>
    <t>Pondok</t>
  </si>
  <si>
    <t>Banyubiru</t>
  </si>
  <si>
    <t>Nomor Jembatan</t>
  </si>
  <si>
    <t>Ploso</t>
  </si>
  <si>
    <t>Karangasem</t>
  </si>
  <si>
    <t>Semambung</t>
  </si>
  <si>
    <t>Watulunyu</t>
  </si>
  <si>
    <t>Kel. Latek - Maharsari</t>
  </si>
  <si>
    <t>Kalirejo - Manarwi</t>
  </si>
  <si>
    <t>Kel. Latek - Manarwi</t>
  </si>
  <si>
    <t>Masangan - Keradenan</t>
  </si>
  <si>
    <t>Raci - Balungbendo</t>
  </si>
  <si>
    <t>Raci - Gerongan/Pandelegan</t>
  </si>
  <si>
    <t>Jl. Sidowayah - Kolorsari</t>
  </si>
  <si>
    <t>Jl. Kolorsari - Bekacak</t>
  </si>
  <si>
    <t>Jl. Apel - Jl. Apel</t>
  </si>
  <si>
    <t>Jl. Jambu - Jl. Jambu</t>
  </si>
  <si>
    <t>Jl. Anggur - Jl. Anggur</t>
  </si>
  <si>
    <t>Jl. Kepiting - Jl. Kepiting</t>
  </si>
  <si>
    <t>Jl. Salem - JL. Salem</t>
  </si>
  <si>
    <t>Glanggang - Kalirejo</t>
  </si>
  <si>
    <t>Jl. Bandeng - Jl. Bandeng</t>
  </si>
  <si>
    <t>Jl.Salak</t>
  </si>
  <si>
    <t>Jl.Anjur</t>
  </si>
  <si>
    <t>Jl.Jeruk</t>
  </si>
  <si>
    <t xml:space="preserve">Jl. Nanas - Jl. Rambutan </t>
  </si>
  <si>
    <t>Jl. BM - jL. Oro-oro Ombo</t>
  </si>
  <si>
    <t>Dermo - Kalianyar</t>
  </si>
  <si>
    <t>Kalirejo - Kalianyar</t>
  </si>
  <si>
    <t>Beton Plat/Sungai Kekedeman</t>
  </si>
  <si>
    <t>Sungai Mesangan</t>
  </si>
  <si>
    <t>Sungai Mawarwi</t>
  </si>
  <si>
    <t>S. Keradenan</t>
  </si>
  <si>
    <t>S. Manarwi</t>
  </si>
  <si>
    <t>S. Bodong</t>
  </si>
  <si>
    <t>TM</t>
  </si>
  <si>
    <t>Raci</t>
  </si>
  <si>
    <t>Pandelegan</t>
  </si>
  <si>
    <t>S.Kolorsari</t>
  </si>
  <si>
    <t>S.Bekacak</t>
  </si>
  <si>
    <t>DAM Pengairan</t>
  </si>
  <si>
    <t>Plat</t>
  </si>
  <si>
    <t>Sungai Dermo</t>
  </si>
  <si>
    <t>0.60x2</t>
  </si>
  <si>
    <t>A</t>
  </si>
  <si>
    <t>RS</t>
  </si>
  <si>
    <t>Sungai Segok</t>
  </si>
  <si>
    <t>Gorong</t>
  </si>
  <si>
    <t>Sungai Kalirejo</t>
  </si>
  <si>
    <t>1.50x2</t>
  </si>
  <si>
    <t>Gat</t>
  </si>
  <si>
    <t>Gat.plat beton</t>
  </si>
  <si>
    <t>Rusak</t>
  </si>
  <si>
    <t>S.Lumpang Bolong I</t>
  </si>
  <si>
    <t>S.Lumpang Bolong II</t>
  </si>
  <si>
    <t>Saluran 1</t>
  </si>
  <si>
    <t>Jembatan Dermo</t>
  </si>
  <si>
    <t>Jembatan Gempeng I</t>
  </si>
  <si>
    <t>Jembatan Gempeng II</t>
  </si>
  <si>
    <t>Jembatan Gempeng III</t>
  </si>
  <si>
    <t>Jembatan Manarwi I</t>
  </si>
  <si>
    <t>Jembatan Manarwi II</t>
  </si>
  <si>
    <t>Kalianyar</t>
  </si>
  <si>
    <t>Beto Plat Kalirejo</t>
  </si>
  <si>
    <t>Jembatan Kalirejo</t>
  </si>
  <si>
    <t>GT</t>
  </si>
  <si>
    <t>4pilar</t>
  </si>
  <si>
    <t>J. Cengkilih</t>
  </si>
  <si>
    <t>J. Subon</t>
  </si>
  <si>
    <t>J. Sembon</t>
  </si>
  <si>
    <t>J. Bunul Kidul</t>
  </si>
  <si>
    <t>Gorong-gorong</t>
  </si>
  <si>
    <t>Impres</t>
  </si>
  <si>
    <t>Tosari - wonokitri</t>
  </si>
  <si>
    <t>Beton Plat</t>
  </si>
  <si>
    <t>0-0.117</t>
  </si>
  <si>
    <t>Banyu Petung</t>
  </si>
  <si>
    <t>Wonokitri - Dingklik</t>
  </si>
  <si>
    <t>0-0.15</t>
  </si>
  <si>
    <t>Dingklik - Penanjakan</t>
  </si>
  <si>
    <t>0-0.591</t>
  </si>
  <si>
    <t>Dingklik - Lautan Pasir</t>
  </si>
  <si>
    <t>0-0.373</t>
  </si>
  <si>
    <t>Pasar Wonokitri - Pendopo Agung</t>
  </si>
  <si>
    <t>0-0.35</t>
  </si>
  <si>
    <t>0-0.1</t>
  </si>
  <si>
    <t>Wonokitri - Sedaeng</t>
  </si>
  <si>
    <t>Sedaeng - Keduwung</t>
  </si>
  <si>
    <t>0-0.25</t>
  </si>
  <si>
    <t>Sumber</t>
  </si>
  <si>
    <t>Nglondong</t>
  </si>
  <si>
    <t>Tosari - Jetak</t>
  </si>
  <si>
    <t>Jemb. Besi</t>
  </si>
  <si>
    <t>0-0.233</t>
  </si>
  <si>
    <t>Beton Plat (lengkung)</t>
  </si>
  <si>
    <t>Jetak - Sinogiri</t>
  </si>
  <si>
    <t>0-0.368</t>
  </si>
  <si>
    <t>Gorong-gorong (lengkung)</t>
  </si>
  <si>
    <t>Jalan Lingkar - Ngadiwono</t>
  </si>
  <si>
    <t>Jembatan</t>
  </si>
  <si>
    <t>0-0.083</t>
  </si>
  <si>
    <t>Ngadiwono - Palangsari</t>
  </si>
  <si>
    <t>0-0.3</t>
  </si>
  <si>
    <t>Ngadiwono - Kertanom</t>
  </si>
  <si>
    <t>Ngadiwono - Punjul</t>
  </si>
  <si>
    <t>Tosari - Podokoyo</t>
  </si>
  <si>
    <t>0-0.95</t>
  </si>
  <si>
    <t>Podokoyo - Wonokitri</t>
  </si>
  <si>
    <t>0-0.05</t>
  </si>
  <si>
    <t>Ngadirejo - Podokoyo</t>
  </si>
  <si>
    <t>Mororejo - Ngawu</t>
  </si>
  <si>
    <t>0-0.5</t>
  </si>
  <si>
    <t>Kandangsari - Mororrejo</t>
  </si>
  <si>
    <t>Tosari - Ngadiwono</t>
  </si>
  <si>
    <t>0-0.209</t>
  </si>
  <si>
    <t>Sedaeng - Wonokoyo</t>
  </si>
  <si>
    <t>Sedaeng - Baledono</t>
  </si>
  <si>
    <t>Andonosari - Kandangan</t>
  </si>
  <si>
    <t>Kandangan - Mororejo</t>
  </si>
  <si>
    <t>Kandangan - Banyumeneng</t>
  </si>
  <si>
    <t>Kandangsari - Lautan Pasir</t>
  </si>
  <si>
    <t>Gemoyo - Ngadiwono</t>
  </si>
  <si>
    <t>Kertanom - Baledono</t>
  </si>
  <si>
    <t>Kemiri - Ampelsari</t>
  </si>
  <si>
    <t>Kali Besar</t>
  </si>
  <si>
    <t>Kali Mati</t>
  </si>
  <si>
    <t>SD</t>
  </si>
  <si>
    <t>Mushala</t>
  </si>
  <si>
    <t>Ngepoh - Pasrepan</t>
  </si>
  <si>
    <t>Kios Bensin</t>
  </si>
  <si>
    <t>Pasar Buah</t>
  </si>
  <si>
    <t>Sapulante - Tempuran</t>
  </si>
  <si>
    <t>Prodo</t>
  </si>
  <si>
    <t>Madrasah</t>
  </si>
  <si>
    <t>Poh Gading - Bayeman</t>
  </si>
  <si>
    <t>Selep</t>
  </si>
  <si>
    <t>Bayeman</t>
  </si>
  <si>
    <t>Kedung pengaron - Sapulate</t>
  </si>
  <si>
    <t>y</t>
  </si>
  <si>
    <t>Ampel sari</t>
  </si>
  <si>
    <t>Kudu - Pasrepan</t>
  </si>
  <si>
    <t>Gorong-gorong Poh Gedang /12</t>
  </si>
  <si>
    <t>Jembatan Poh Gedang/13</t>
  </si>
  <si>
    <t>Gorong-gorong Poh Gedang /14</t>
  </si>
  <si>
    <t>Jembatan Sumber Pitu</t>
  </si>
  <si>
    <t>Tempuran/1/Gorong-gorong</t>
  </si>
  <si>
    <t>Tempuran/Kejuron</t>
  </si>
  <si>
    <t>Kejuron 2</t>
  </si>
  <si>
    <t>Ampel sari 1</t>
  </si>
  <si>
    <t>Gorong - Gorong Ampelsari 2</t>
  </si>
  <si>
    <t>Gorong - Gorong Ampelsari 3</t>
  </si>
  <si>
    <t>Ampelsari perbatasan</t>
  </si>
  <si>
    <t>Poh Gedang / 1/ Gorong-gorong</t>
  </si>
  <si>
    <t>Gorong-gorong Poh Gedang 2</t>
  </si>
  <si>
    <t>Gorong-gorong Poh Gedang 3</t>
  </si>
  <si>
    <t>Jembatan Poh Gedang/4</t>
  </si>
  <si>
    <t>Jembatan Poh Gedang/5</t>
  </si>
  <si>
    <t>Jembatan Poh Gedang/6</t>
  </si>
  <si>
    <t>Jembatan Poh Gedang/7</t>
  </si>
  <si>
    <t>Gorong-gorong Poh Gedang/8</t>
  </si>
  <si>
    <t>Jembatan Poh Gedang/9</t>
  </si>
  <si>
    <t>Jembatan Poh Gedang/10</t>
  </si>
  <si>
    <t>Gorong-gorong Poh Gedang/11</t>
  </si>
  <si>
    <t>Pacarkeling</t>
  </si>
  <si>
    <t>Linggo</t>
  </si>
  <si>
    <t>Kejayan</t>
  </si>
  <si>
    <t>Wrati</t>
  </si>
  <si>
    <t>Kepuh</t>
  </si>
  <si>
    <t>Kedungpengaron</t>
  </si>
  <si>
    <t>Pacar Keling</t>
  </si>
  <si>
    <t>Bajangan</t>
  </si>
  <si>
    <t>Ambal Ambil</t>
  </si>
  <si>
    <t>Lorokan</t>
  </si>
  <si>
    <t>Randugong</t>
  </si>
  <si>
    <t>Tundosuruh</t>
  </si>
  <si>
    <t>Pacarkeling-Wrati</t>
  </si>
  <si>
    <t>Linggo-Randuagung</t>
  </si>
  <si>
    <t>Kejayan-Kedungpengaron</t>
  </si>
  <si>
    <t>Wrati-Semut</t>
  </si>
  <si>
    <t>Kejayan-Paras</t>
  </si>
  <si>
    <t>Linggo-Kedemungan</t>
  </si>
  <si>
    <t>Kepuh-Klangrong</t>
  </si>
  <si>
    <t>Kedungpengaron-Benerwojo</t>
  </si>
  <si>
    <t>Pacar Keling-Sumbersuko</t>
  </si>
  <si>
    <t>Bajangan-Patebon</t>
  </si>
  <si>
    <t>Ambal Ambil-Ngembal</t>
  </si>
  <si>
    <t>Lorokan-Sidowayah</t>
  </si>
  <si>
    <t>Kepuh-Cobanjoyo</t>
  </si>
  <si>
    <t>Kepuh-Wangkal wetan</t>
  </si>
  <si>
    <t>Randugong-Klinter</t>
  </si>
  <si>
    <t>Tundosuruh-Tebas</t>
  </si>
  <si>
    <t>Kepuh 1</t>
  </si>
  <si>
    <t>Kepuh 2</t>
  </si>
  <si>
    <t>Wonorejo</t>
  </si>
  <si>
    <t>Karangmenggah</t>
  </si>
  <si>
    <t>Cobanblimbing</t>
  </si>
  <si>
    <t>Sambisirah</t>
  </si>
  <si>
    <t>Karangsono</t>
  </si>
  <si>
    <t>Tumpuk</t>
  </si>
  <si>
    <t>Blembem-Pajaran</t>
  </si>
  <si>
    <t>Blembem-Areng-areng</t>
  </si>
  <si>
    <t>Wonorejo-Blembem</t>
  </si>
  <si>
    <t>Karangmenggah-Tamansari</t>
  </si>
  <si>
    <t>Bakalan-Karangmenggah</t>
  </si>
  <si>
    <t>Cobanblimbing-Tamansari</t>
  </si>
  <si>
    <t>Sambisirah-Karangasem</t>
  </si>
  <si>
    <t>Karangasem-Kandangdukuh</t>
  </si>
  <si>
    <t>Karangsono-Rebono</t>
  </si>
  <si>
    <t>Tumpuk-Pakijangan</t>
  </si>
  <si>
    <t>Blembem 1</t>
  </si>
  <si>
    <t>Blembem 2</t>
  </si>
  <si>
    <t>Wonokerto</t>
  </si>
  <si>
    <t>Kalisat</t>
  </si>
  <si>
    <t>Beji</t>
  </si>
  <si>
    <t>Cangkring Malang</t>
  </si>
  <si>
    <t>Gajahbendo</t>
  </si>
  <si>
    <t>Baujeng</t>
  </si>
  <si>
    <t>Winong</t>
  </si>
  <si>
    <t>Rodowo</t>
  </si>
  <si>
    <t>Kenep</t>
  </si>
  <si>
    <t>18.0357.001</t>
  </si>
  <si>
    <t>Jbt. Ngepeh</t>
  </si>
  <si>
    <t>18.0357.002</t>
  </si>
  <si>
    <t>Jbt. Godean</t>
  </si>
  <si>
    <t>348.2</t>
  </si>
  <si>
    <t>18.0348.2.003</t>
  </si>
  <si>
    <t>Jbt. Mlandangan 2</t>
  </si>
  <si>
    <t>18.0348.2.004</t>
  </si>
  <si>
    <t>18.0348.2.005</t>
  </si>
  <si>
    <t>Jbt. Ngepel</t>
  </si>
  <si>
    <t>Kedung boto</t>
  </si>
  <si>
    <t>Gunung Gangsir-Cangkring malang</t>
  </si>
  <si>
    <t>Gondang legi-Randupitu</t>
  </si>
  <si>
    <t>Gondang legi-Kedungringin</t>
  </si>
  <si>
    <t>Beji-Sidowayah</t>
  </si>
  <si>
    <t>Cangkring Malang-Wonokoyo</t>
  </si>
  <si>
    <t>Gajahbendo-Pagak</t>
  </si>
  <si>
    <t>Baujeng-Tanggul</t>
  </si>
  <si>
    <t>Wonokoyo-Babat</t>
  </si>
  <si>
    <t>Winong-Kesemi</t>
  </si>
  <si>
    <t>Rodowo-Banyulegi</t>
  </si>
  <si>
    <t>Beji-Pilangsari</t>
  </si>
  <si>
    <t>Kenep-Gunungsari</t>
  </si>
  <si>
    <t>Gunung gangsir-Gunungsari</t>
  </si>
  <si>
    <t>Kedung boto-Keputran</t>
  </si>
  <si>
    <t>Gondanglegi-Minggirkulon</t>
  </si>
  <si>
    <t>Beji-Kedungringin</t>
  </si>
  <si>
    <t>Gunung Gangsir 1</t>
  </si>
  <si>
    <t>Gondang legi 1</t>
  </si>
  <si>
    <t>Gondang legi 2</t>
  </si>
  <si>
    <t>Watu Kisi</t>
  </si>
  <si>
    <t>Gunung gangsir 2</t>
  </si>
  <si>
    <t>Gondanglegi 3</t>
  </si>
  <si>
    <t>Blawi</t>
  </si>
  <si>
    <t>Rembang</t>
  </si>
  <si>
    <t>Pajaran</t>
  </si>
  <si>
    <t>Karangpanas</t>
  </si>
  <si>
    <t>Sumberglagah</t>
  </si>
  <si>
    <t>Kanigoro</t>
  </si>
  <si>
    <t>Orobulu</t>
  </si>
  <si>
    <t>Wonokerto-Bangil</t>
  </si>
  <si>
    <t>Blawi-Rembang</t>
  </si>
  <si>
    <t>Rembang-Kalisat</t>
  </si>
  <si>
    <t>Kalisat-Pajaran</t>
  </si>
  <si>
    <t>Pajaran-Ngempit</t>
  </si>
  <si>
    <t>Rembang-Oro-oro ombo</t>
  </si>
  <si>
    <t>Rembang-Kanigoro</t>
  </si>
  <si>
    <t>Ketapan-Candibinangun</t>
  </si>
  <si>
    <t>Pekoren-Pekoren</t>
  </si>
  <si>
    <t>Rombo Wetan-Rokunci</t>
  </si>
  <si>
    <t>Karangpanas-Nganglang</t>
  </si>
  <si>
    <t>Pekoren-Sumberglagah</t>
  </si>
  <si>
    <t>Watulunyu-Banjarsari</t>
  </si>
  <si>
    <t>Sumberglagah-Sumberglagah</t>
  </si>
  <si>
    <t>Kanigoro-Siyar</t>
  </si>
  <si>
    <t>Orobulu-Kanigoro</t>
  </si>
  <si>
    <t>Kalisat-Candibinangun</t>
  </si>
  <si>
    <t>Rembang 1</t>
  </si>
  <si>
    <t>Rembang 2</t>
  </si>
  <si>
    <t>Tenggilis</t>
  </si>
  <si>
    <t>Sadengrejo</t>
  </si>
  <si>
    <t>Pekangkungan</t>
  </si>
  <si>
    <t>Pateguran</t>
  </si>
  <si>
    <t>Kawisrejo</t>
  </si>
  <si>
    <t>Kemantrenrejo</t>
  </si>
  <si>
    <t>Tenggilisrejo</t>
  </si>
  <si>
    <t>Ketegan</t>
  </si>
  <si>
    <t>Suklan</t>
  </si>
  <si>
    <t>Tambaklekok</t>
  </si>
  <si>
    <t>Ngemplak</t>
  </si>
  <si>
    <t>Telbuk</t>
  </si>
  <si>
    <t>Manikrejo</t>
  </si>
  <si>
    <t>Kedungbako</t>
  </si>
  <si>
    <t>Jarangan</t>
  </si>
  <si>
    <t>Lingkaran</t>
  </si>
  <si>
    <t>Sekarputih</t>
  </si>
  <si>
    <t>Tahunan</t>
  </si>
  <si>
    <t>Rejoso kidul 1</t>
  </si>
  <si>
    <t>Rejoso kidul 2</t>
  </si>
  <si>
    <t>Rejoso-Penataan</t>
  </si>
  <si>
    <t>Pekangkungan-Bakalan</t>
  </si>
  <si>
    <t>Pateguran-Segoropuro</t>
  </si>
  <si>
    <t>Kawisrejo-Sadengrejo</t>
  </si>
  <si>
    <t xml:space="preserve">  </t>
  </si>
  <si>
    <t>Baik Sekali</t>
  </si>
  <si>
    <t>Rusak Ringan</t>
  </si>
  <si>
    <t>Rusak Berat</t>
  </si>
  <si>
    <t>Kritis</t>
  </si>
  <si>
    <t>Jembatan Runtuh</t>
  </si>
  <si>
    <t>Kerusakan kecil</t>
  </si>
  <si>
    <t>Tidak ada kerusakan</t>
  </si>
  <si>
    <t xml:space="preserve">Kerusakan yang memerlukan pemantauan </t>
  </si>
  <si>
    <t>atau pemeliharaan diwaktu mendatang</t>
  </si>
  <si>
    <t>Elemen/jembatan tidak berfungsi lagi</t>
  </si>
  <si>
    <t xml:space="preserve">Kerusakan yang memerlukan tindakan </t>
  </si>
  <si>
    <t>secepatnya</t>
  </si>
  <si>
    <t>:   Kepala Jembatan Khusus</t>
  </si>
  <si>
    <t>:   Gorong-gorong Pelengkung</t>
  </si>
  <si>
    <t>TIPE PONDASI (18)</t>
  </si>
  <si>
    <t>TIPE KEPALA JEMBATAN/PILAR (21)</t>
  </si>
  <si>
    <t>BAHAN dan/atau BANGUNAN PELENGKAP (9,12,13,15,16,19,22)</t>
  </si>
  <si>
    <t>KONDISI (11,14,17,20,23)</t>
  </si>
  <si>
    <t>Koordinat</t>
  </si>
  <si>
    <t>024</t>
  </si>
  <si>
    <t>027</t>
  </si>
  <si>
    <t>014</t>
  </si>
  <si>
    <t>028</t>
  </si>
  <si>
    <t>037</t>
  </si>
  <si>
    <t>039</t>
  </si>
  <si>
    <t>065</t>
  </si>
  <si>
    <t>082</t>
  </si>
  <si>
    <t>084</t>
  </si>
  <si>
    <t>Jembatan Pucangrejo I</t>
  </si>
  <si>
    <t>003</t>
  </si>
  <si>
    <t>034</t>
  </si>
  <si>
    <t>049</t>
  </si>
  <si>
    <t>010</t>
  </si>
  <si>
    <t>058</t>
  </si>
  <si>
    <t>059</t>
  </si>
  <si>
    <t>048</t>
  </si>
  <si>
    <t>Jembatan Dagangan I</t>
  </si>
  <si>
    <t>B&amp;P</t>
  </si>
  <si>
    <t>Jembatan Segulung I</t>
  </si>
  <si>
    <t>Jembatan Garon I</t>
  </si>
  <si>
    <t>Jembatan Garon III</t>
  </si>
  <si>
    <t>004</t>
  </si>
  <si>
    <t>Jembatan Balerejo I</t>
  </si>
  <si>
    <t>Jembatan Balerejo II</t>
  </si>
  <si>
    <t>Jembatan Banyukambang I</t>
  </si>
  <si>
    <t>Jembatan Sambirejo II</t>
  </si>
  <si>
    <t>Jembatan Wonoasri I</t>
  </si>
  <si>
    <t>Jembatan Kaligunting I</t>
  </si>
  <si>
    <t>Jembatan Bandungan I</t>
  </si>
  <si>
    <t>Jembatan Banjarsari I</t>
  </si>
  <si>
    <t>Jembatan Banjarsari II</t>
  </si>
  <si>
    <t>Jembatan Blabakan I</t>
  </si>
  <si>
    <t>002</t>
  </si>
  <si>
    <t>015</t>
  </si>
  <si>
    <t>Jembatan Kertosari I</t>
  </si>
  <si>
    <t>Jembatan Mlilir II</t>
  </si>
  <si>
    <t>B&amp;T</t>
  </si>
  <si>
    <t>Keterangan</t>
  </si>
  <si>
    <t>030</t>
  </si>
  <si>
    <t>054</t>
  </si>
  <si>
    <t>057</t>
  </si>
  <si>
    <t>055</t>
  </si>
  <si>
    <t>056</t>
  </si>
  <si>
    <t>011</t>
  </si>
  <si>
    <t>008</t>
  </si>
  <si>
    <t xml:space="preserve">:  </t>
  </si>
  <si>
    <t>Jembatan Sumbergandu I</t>
  </si>
  <si>
    <t>Jembatan Tulung I</t>
  </si>
  <si>
    <t>Jembatan Pajaran I</t>
  </si>
  <si>
    <t>Jembatan Kajang III</t>
  </si>
  <si>
    <t>Jembatan Ngadirejo I</t>
  </si>
  <si>
    <t>Jembatan Uteran I</t>
  </si>
  <si>
    <t>Jembatan Bangunsari I</t>
  </si>
  <si>
    <t>Jembatan Sugihwaras I</t>
  </si>
  <si>
    <t>Jembatan Kranggan I</t>
  </si>
  <si>
    <t>Jembatan Banjarsari Kulon I</t>
  </si>
  <si>
    <t>Jembatan Banjarsari Kulon III</t>
  </si>
  <si>
    <t>Jembatan Jiwan I</t>
  </si>
  <si>
    <t>Jembatan Babadan Lor I</t>
  </si>
  <si>
    <t>Jembatan Babadan Lor II</t>
  </si>
  <si>
    <t>Jembatan Kuwu I</t>
  </si>
  <si>
    <t>Jembatan Kuwu II</t>
  </si>
  <si>
    <t>Jembatan Balerjo IX</t>
  </si>
  <si>
    <t>Jembatan Candimulyo I</t>
  </si>
  <si>
    <t>Jembatan Candimulyo II</t>
  </si>
  <si>
    <t>Jembatan Munggut I</t>
  </si>
  <si>
    <t>Jembatan Grobogan I</t>
  </si>
  <si>
    <t>Jembatan Bulakrejo I</t>
  </si>
  <si>
    <t>Jembatan Luworo I</t>
  </si>
  <si>
    <t>Jembatan Sewulan II</t>
  </si>
  <si>
    <t>Jembatan Sidorejo III</t>
  </si>
  <si>
    <t>Jembatan Sidorejo IV</t>
  </si>
  <si>
    <t>Jembatan Bader I</t>
  </si>
  <si>
    <t>Jembatan Dolopo III</t>
  </si>
  <si>
    <t>Jembatan Pule I</t>
  </si>
  <si>
    <t>Jembatan Mojorayung III</t>
  </si>
  <si>
    <t>Jembatan Sareng III</t>
  </si>
  <si>
    <t>Jembatan Klumutan I</t>
  </si>
  <si>
    <t>Jembatan Sambirejo IV</t>
  </si>
  <si>
    <t>Jembatan Sukorejo IV</t>
  </si>
  <si>
    <t>Jembatan Krebet V</t>
  </si>
  <si>
    <t>009</t>
  </si>
  <si>
    <t>Nama Jembatan/Sungai (&gt;=2,0 m) Sesuai Desa</t>
  </si>
  <si>
    <t>jembatan</t>
  </si>
  <si>
    <t>Kecamatan</t>
  </si>
  <si>
    <t>001</t>
  </si>
  <si>
    <t>76.001.001</t>
  </si>
  <si>
    <t>Jl. Mojopahit</t>
  </si>
  <si>
    <t>Jembatan Mojopahit I</t>
  </si>
  <si>
    <t>76.001.002</t>
  </si>
  <si>
    <t>Jembatan Mojopahit II</t>
  </si>
  <si>
    <t>Jl. Veteran</t>
  </si>
  <si>
    <t>Jl. Hayam Wuruk</t>
  </si>
  <si>
    <t>Jl. Mayjen Sungkono</t>
  </si>
  <si>
    <t>005</t>
  </si>
  <si>
    <t>76.005.001</t>
  </si>
  <si>
    <t>Jl. Gajah Mada</t>
  </si>
  <si>
    <t>Jembatan Gajah Mada I</t>
  </si>
  <si>
    <t>76.005.002</t>
  </si>
  <si>
    <t>Jembatan Gajah Mada II</t>
  </si>
  <si>
    <t>76.005.003</t>
  </si>
  <si>
    <t>Jembatan Gajah Mada III</t>
  </si>
  <si>
    <t>Jembatan Gajah Mada IV</t>
  </si>
  <si>
    <t>006</t>
  </si>
  <si>
    <t>Jl. Pahlawan</t>
  </si>
  <si>
    <t>76.006.001</t>
  </si>
  <si>
    <t>Jembatan Pahlawan I</t>
  </si>
  <si>
    <t>76.006.002</t>
  </si>
  <si>
    <t>Jembatan Pahlawan II</t>
  </si>
  <si>
    <t>007</t>
  </si>
  <si>
    <t>Jl. Raden Wijaya</t>
  </si>
  <si>
    <t>76.007.001</t>
  </si>
  <si>
    <t>Jembatan Raden Wijaya</t>
  </si>
  <si>
    <t>Jl, Brawijaya</t>
  </si>
  <si>
    <t>76.008.001</t>
  </si>
  <si>
    <t>Jembatan Brawijaya</t>
  </si>
  <si>
    <t>Jl. Ahmad Yani</t>
  </si>
  <si>
    <t>Jl. Pemuda</t>
  </si>
  <si>
    <t>Jl. Trunojoyo</t>
  </si>
  <si>
    <t>012</t>
  </si>
  <si>
    <t>Jl. Raya Ijen</t>
  </si>
  <si>
    <t>013</t>
  </si>
  <si>
    <t>Jl. Joko Tole</t>
  </si>
  <si>
    <t>Jl. Sawunggaling</t>
  </si>
  <si>
    <t>Jl. R. A. Kartini</t>
  </si>
  <si>
    <t>76.015.001</t>
  </si>
  <si>
    <t>Jembatan R. A, Kartini</t>
  </si>
  <si>
    <t>016</t>
  </si>
  <si>
    <t>JL. W. R. Supratman</t>
  </si>
  <si>
    <t>017</t>
  </si>
  <si>
    <t>Jl. Taman Siswa</t>
  </si>
  <si>
    <t>018</t>
  </si>
  <si>
    <t>Jl. Prapanca</t>
  </si>
  <si>
    <t>019</t>
  </si>
  <si>
    <t>Jl. Komyos Sudarso</t>
  </si>
  <si>
    <t>76.019.001</t>
  </si>
  <si>
    <t>Jembatan Komyos Sudarso</t>
  </si>
  <si>
    <t>020</t>
  </si>
  <si>
    <t>Jl. Jagung R. Suprapto</t>
  </si>
  <si>
    <t>021</t>
  </si>
  <si>
    <t>Jl. Residen Pamuji</t>
  </si>
  <si>
    <t>022</t>
  </si>
  <si>
    <t>Jl. Empunala</t>
  </si>
  <si>
    <t>023</t>
  </si>
  <si>
    <t>Jl. Sekar Putih</t>
  </si>
  <si>
    <t>76.023.001</t>
  </si>
  <si>
    <t>Jembatan Sekar Putih</t>
  </si>
  <si>
    <t>6.50</t>
  </si>
  <si>
    <t>Jl. Niaga</t>
  </si>
  <si>
    <t>025</t>
  </si>
  <si>
    <t>Jl. Tanjung</t>
  </si>
  <si>
    <t>026</t>
  </si>
  <si>
    <t>Jl. Karyawan</t>
  </si>
  <si>
    <t>Jl. K. H. A. Dahlan</t>
  </si>
  <si>
    <t>Jl. H. O. S. Cokroaminoto</t>
  </si>
  <si>
    <t>Jl. Wachid Hasyim</t>
  </si>
  <si>
    <t>76.030.001</t>
  </si>
  <si>
    <t>Jembatan Wachid Hasyim</t>
  </si>
  <si>
    <t>031</t>
  </si>
  <si>
    <t>Jl. Bayangkara</t>
  </si>
  <si>
    <t>032</t>
  </si>
  <si>
    <t>Jl. Benteng Pancasila</t>
  </si>
  <si>
    <t>76.032.001</t>
  </si>
  <si>
    <t>76.032.002</t>
  </si>
  <si>
    <t>76.032.003</t>
  </si>
  <si>
    <t>76.032.004</t>
  </si>
  <si>
    <t>Jembatan Benteng Pancasila I</t>
  </si>
  <si>
    <t>Jembatan Benteng Pancasila II</t>
  </si>
  <si>
    <t>Jembatan Benteng Pancasila III</t>
  </si>
  <si>
    <t>Jembatan Benteng Pancasila IV</t>
  </si>
  <si>
    <t>033</t>
  </si>
  <si>
    <t>Jl. Tropodo</t>
  </si>
  <si>
    <t>Jembatan Tropodo</t>
  </si>
  <si>
    <t>Jl. Raya Kedungsari</t>
  </si>
  <si>
    <t>035</t>
  </si>
  <si>
    <t>Jl. Raya Watudakon</t>
  </si>
  <si>
    <t>036</t>
  </si>
  <si>
    <t>Jl. Raya Pulorejo</t>
  </si>
  <si>
    <t>Jembatan Pulorejo II</t>
  </si>
  <si>
    <t>Jl. Raya Blooto</t>
  </si>
  <si>
    <t>038</t>
  </si>
  <si>
    <t>Jl. K H. Hasyim Ashari</t>
  </si>
  <si>
    <t>76.038.001</t>
  </si>
  <si>
    <t>76.037.001</t>
  </si>
  <si>
    <t>76.036.002</t>
  </si>
  <si>
    <t>76.036.001</t>
  </si>
  <si>
    <t>76.033.001</t>
  </si>
  <si>
    <t>Jembatan K H. Hasyim Ashari</t>
  </si>
  <si>
    <t>Jl. Letkol Sumarjo</t>
  </si>
  <si>
    <t>76.039.001</t>
  </si>
  <si>
    <t>Jembatan Letkol Sumarjo</t>
  </si>
  <si>
    <t>040</t>
  </si>
  <si>
    <t>Jl. P. B. Sudirman</t>
  </si>
  <si>
    <t>041</t>
  </si>
  <si>
    <t>Jl. Sersan Harun</t>
  </si>
  <si>
    <t>042</t>
  </si>
  <si>
    <t>Jl. K H. Nawawi</t>
  </si>
  <si>
    <t>043</t>
  </si>
  <si>
    <t>Jl. Semeru</t>
  </si>
  <si>
    <t>76.043.001</t>
  </si>
  <si>
    <t>76.043.002</t>
  </si>
  <si>
    <t>Jembatan Semeru I</t>
  </si>
  <si>
    <t>Jembatan Semeru II</t>
  </si>
  <si>
    <t>044</t>
  </si>
  <si>
    <t>Jl. Raya Meri</t>
  </si>
  <si>
    <t>76.044.001</t>
  </si>
  <si>
    <t>045</t>
  </si>
  <si>
    <t>Jl. Surodinawan</t>
  </si>
  <si>
    <t>046</t>
  </si>
  <si>
    <t>Jl. Riyanto</t>
  </si>
  <si>
    <t>76.046.001</t>
  </si>
  <si>
    <t>Jembatan Riyanto</t>
  </si>
  <si>
    <t>047</t>
  </si>
  <si>
    <t>Jl. K H. Usman</t>
  </si>
  <si>
    <t>76.048.001</t>
  </si>
  <si>
    <t>Jl. Ronggolawe</t>
  </si>
  <si>
    <t xml:space="preserve">Jembatan Ronggolawe </t>
  </si>
  <si>
    <t>Jl. Jawa</t>
  </si>
  <si>
    <t>76.049.001</t>
  </si>
  <si>
    <t>Jembatan Jawa</t>
  </si>
  <si>
    <t>050</t>
  </si>
  <si>
    <t>Jl. K H. Mas Mansyur</t>
  </si>
  <si>
    <t>051</t>
  </si>
  <si>
    <t>Jl. Cancer</t>
  </si>
  <si>
    <t>76.051.001</t>
  </si>
  <si>
    <t xml:space="preserve">Jembatan Cancer </t>
  </si>
  <si>
    <t>052</t>
  </si>
  <si>
    <t>Jl. Meri</t>
  </si>
  <si>
    <t>76.052.001</t>
  </si>
  <si>
    <t>053</t>
  </si>
  <si>
    <t>Jl. Gunung Gedangan Timur</t>
  </si>
  <si>
    <t>76.053.001</t>
  </si>
  <si>
    <t>Jembatan Gunung Gedangan Timur</t>
  </si>
  <si>
    <t>Jl. Tirta Suam</t>
  </si>
  <si>
    <t>Jl. Balongrawe</t>
  </si>
  <si>
    <t>Jl. Balongrawe Baru</t>
  </si>
  <si>
    <t>79.056.001</t>
  </si>
  <si>
    <t>Jembatan Balongrawe Baru</t>
  </si>
  <si>
    <t>Jl. Pekayon I</t>
  </si>
  <si>
    <t>Jl. Ketidur</t>
  </si>
  <si>
    <t>76.058.001</t>
  </si>
  <si>
    <t>Jembatan Ketidur</t>
  </si>
  <si>
    <t>Jl. Muria Jaya</t>
  </si>
  <si>
    <t>76.059.001</t>
  </si>
  <si>
    <t>Jembatan Muria Raya</t>
  </si>
  <si>
    <t>Jl. Meri Dukuhan</t>
  </si>
  <si>
    <t>060</t>
  </si>
  <si>
    <t>061</t>
  </si>
  <si>
    <t>Jl. Blooto - Wringinrejo</t>
  </si>
  <si>
    <t>062</t>
  </si>
  <si>
    <t>Jl. Empugandring</t>
  </si>
  <si>
    <t>063</t>
  </si>
  <si>
    <t>Jl. Randu Gede</t>
  </si>
  <si>
    <t>76.063.001</t>
  </si>
  <si>
    <t>Jembatan Randu Gede</t>
  </si>
  <si>
    <t>064</t>
  </si>
  <si>
    <t>Jl. Sumolepen</t>
  </si>
  <si>
    <t>Balongrawe - Kedungsari</t>
  </si>
  <si>
    <t>066</t>
  </si>
  <si>
    <t>067</t>
  </si>
  <si>
    <t>Jl. Sekar Abang</t>
  </si>
  <si>
    <t>76.067.001</t>
  </si>
  <si>
    <t>Jembatan Sekar Abang</t>
  </si>
  <si>
    <t>068</t>
  </si>
  <si>
    <t>Jl. Tribuana Tungga Dewi</t>
  </si>
  <si>
    <t>76.068.001</t>
  </si>
  <si>
    <t>Jembatan Tribuana Tungga Dewi</t>
  </si>
  <si>
    <t>069</t>
  </si>
  <si>
    <t>Jl. Kemasan</t>
  </si>
  <si>
    <t>070</t>
  </si>
  <si>
    <t>Jl. Pasar Hewan</t>
  </si>
  <si>
    <t>76.070.001</t>
  </si>
  <si>
    <t>Jembatan Pasar Hewan</t>
  </si>
  <si>
    <t>071</t>
  </si>
  <si>
    <t>Jl. Raya Cinde</t>
  </si>
  <si>
    <t>072</t>
  </si>
  <si>
    <t>073</t>
  </si>
  <si>
    <t>Jl. Cinde II</t>
  </si>
  <si>
    <t>074</t>
  </si>
  <si>
    <t>Jl. Cinde III</t>
  </si>
  <si>
    <t>76.074.001</t>
  </si>
  <si>
    <t>76.074.002</t>
  </si>
  <si>
    <t>Jembatan Cinde II</t>
  </si>
  <si>
    <t>Jembatan Cinde III</t>
  </si>
  <si>
    <t>Jembatan Cinde IV</t>
  </si>
  <si>
    <t>075</t>
  </si>
  <si>
    <t>Jl. Cinde IV</t>
  </si>
  <si>
    <t>76.075.001</t>
  </si>
  <si>
    <t>Jembatan Cinde V</t>
  </si>
  <si>
    <t>076</t>
  </si>
  <si>
    <t>Jl. Cinde V</t>
  </si>
  <si>
    <t>077</t>
  </si>
  <si>
    <t>Jl. Cinde VI</t>
  </si>
  <si>
    <t>078</t>
  </si>
  <si>
    <t>Jl. Cinde VII</t>
  </si>
  <si>
    <t>080</t>
  </si>
  <si>
    <t>079</t>
  </si>
  <si>
    <t>Jl. Cinde VIII</t>
  </si>
  <si>
    <t>76.079.001</t>
  </si>
  <si>
    <t>Jembatan Cinde VI</t>
  </si>
  <si>
    <t>Jembatan Cinde I</t>
  </si>
  <si>
    <t>Jl. Cinde IX</t>
  </si>
  <si>
    <t>76.080.001</t>
  </si>
  <si>
    <t>081</t>
  </si>
  <si>
    <t>Jl. Cindex X</t>
  </si>
  <si>
    <t>Jl. Cindex XI</t>
  </si>
  <si>
    <t>083</t>
  </si>
  <si>
    <t>Jl. Wates</t>
  </si>
  <si>
    <t>Jl. Anjasmoro</t>
  </si>
  <si>
    <t>085</t>
  </si>
  <si>
    <t>Jl. Arjuno</t>
  </si>
  <si>
    <t>086</t>
  </si>
  <si>
    <t>Jl. Argopuro Raya</t>
  </si>
  <si>
    <t>087</t>
  </si>
  <si>
    <t>Jl. Batok</t>
  </si>
  <si>
    <t>088</t>
  </si>
  <si>
    <t>Jl. Bromo</t>
  </si>
  <si>
    <t>089</t>
  </si>
  <si>
    <t>Jl. Pandaan</t>
  </si>
  <si>
    <t>090</t>
  </si>
  <si>
    <t>Jl. Lawu Raya</t>
  </si>
  <si>
    <t>76.090.001</t>
  </si>
  <si>
    <t>Jembatan Lawu Raya</t>
  </si>
  <si>
    <t>091</t>
  </si>
  <si>
    <t>Jl. Penanggungan</t>
  </si>
  <si>
    <t>092</t>
  </si>
  <si>
    <t>Jl. Panderman Raya</t>
  </si>
  <si>
    <t>76.092.001</t>
  </si>
  <si>
    <t>Jembatan Panderman Raya</t>
  </si>
  <si>
    <t>093</t>
  </si>
  <si>
    <t>Jl. Wilis</t>
  </si>
  <si>
    <t>094</t>
  </si>
  <si>
    <t>Jl. Durian</t>
  </si>
  <si>
    <t>095</t>
  </si>
  <si>
    <t>Jl. Pepaya</t>
  </si>
  <si>
    <t>096</t>
  </si>
  <si>
    <t>Jl. Prajurit Kulon</t>
  </si>
  <si>
    <t>097</t>
  </si>
  <si>
    <t>Jl. LC Meri Jayanegara</t>
  </si>
  <si>
    <t>098</t>
  </si>
  <si>
    <t>Jl. Blooto Utara</t>
  </si>
  <si>
    <t>099</t>
  </si>
  <si>
    <t>Jl. TPA Balongcangkring</t>
  </si>
  <si>
    <t>Jl. Bancang</t>
  </si>
  <si>
    <t>76.100.001</t>
  </si>
  <si>
    <t xml:space="preserve">Jembatan Bancang </t>
  </si>
  <si>
    <t>Jl. Raya Kelud</t>
  </si>
  <si>
    <t>76.101.001</t>
  </si>
  <si>
    <t>Jembatan Kelud</t>
  </si>
  <si>
    <t>Jl. Kawi Raya</t>
  </si>
  <si>
    <t>Jl. Kuti By Pass</t>
  </si>
  <si>
    <t>76.103.001</t>
  </si>
  <si>
    <t>Jembatan Kuti</t>
  </si>
  <si>
    <t>Jl. Blooto - Kedawang</t>
  </si>
  <si>
    <t>76.105.001</t>
  </si>
  <si>
    <t>Jembatan Blooto II</t>
  </si>
  <si>
    <t>Jl. Prajurit Kulon - Blooto</t>
  </si>
  <si>
    <t>76.106.001</t>
  </si>
  <si>
    <t>Jembatan Blooto III</t>
  </si>
  <si>
    <t>Jl. Pulosari</t>
  </si>
  <si>
    <t>76.107.001</t>
  </si>
  <si>
    <t>Jembatan Pulosari</t>
  </si>
  <si>
    <t>Jl. Blooto - Ketidur</t>
  </si>
  <si>
    <t>Jl. Kemasan - Karang Kedawang</t>
  </si>
  <si>
    <t>Jl.  Balongkrai</t>
  </si>
  <si>
    <t>Jl. Pulorejo V</t>
  </si>
  <si>
    <t>Jl. Pulorejo III</t>
  </si>
  <si>
    <t>Jl. Pulorejo VI</t>
  </si>
  <si>
    <t>Jl. Watudakun III</t>
  </si>
  <si>
    <t>Jl. Pendidikan</t>
  </si>
  <si>
    <t>Jl. Kranggan V</t>
  </si>
  <si>
    <t>Jl. Miji Baru</t>
  </si>
  <si>
    <t>Jl. Kranggan III</t>
  </si>
  <si>
    <t>Jl. Pekayon</t>
  </si>
  <si>
    <t>76.121.001</t>
  </si>
  <si>
    <t>Jembatan Pekayon</t>
  </si>
  <si>
    <t>Jl. Al - Azhar</t>
  </si>
  <si>
    <t>Jl. Baraba Al - Azhar</t>
  </si>
  <si>
    <t>76.124.001</t>
  </si>
  <si>
    <t>Jl. Gunung Gedangan Timur I</t>
  </si>
  <si>
    <t>Jl. Gunung Gedangan Kandang Babi</t>
  </si>
  <si>
    <t>Jl. Kedungsari</t>
  </si>
  <si>
    <t>76.127.001</t>
  </si>
  <si>
    <t>Jembatan Kedungsari</t>
  </si>
  <si>
    <t>Jl. Cindebaru Gang Bhakti</t>
  </si>
  <si>
    <t>Jl. Kemasan VIII</t>
  </si>
  <si>
    <t>Jl. Permata Meri</t>
  </si>
  <si>
    <t>76.131.001</t>
  </si>
  <si>
    <t>76.131.002</t>
  </si>
  <si>
    <t>Jembatan Permata Meri II</t>
  </si>
  <si>
    <t>Jl. Lingkungan Meri</t>
  </si>
  <si>
    <t>Jl. Jembatan Blooto - Pulorejo</t>
  </si>
  <si>
    <t>76.133.001</t>
  </si>
  <si>
    <t>76.133.002</t>
  </si>
  <si>
    <t>Jembatan Rejoto II</t>
  </si>
  <si>
    <t>Jl. Cinde I</t>
  </si>
  <si>
    <t>Jl. Ketidur - Suromulang</t>
  </si>
  <si>
    <t>Jembatan Baraba Al - Azhar</t>
  </si>
  <si>
    <t xml:space="preserve">    </t>
  </si>
  <si>
    <t>M&amp;S</t>
  </si>
  <si>
    <t>Jembatan Blooto I</t>
  </si>
  <si>
    <t>Jembatan Meri II</t>
  </si>
  <si>
    <t>Jl. Lingkungan Meri Kuwung</t>
  </si>
  <si>
    <t>Jl. Karyawan Baru</t>
  </si>
  <si>
    <t>029</t>
  </si>
  <si>
    <t>Jembatan  Meri I</t>
  </si>
  <si>
    <t>Jembatan Permata Meri I</t>
  </si>
  <si>
    <t>Jl. Muria Raya</t>
  </si>
  <si>
    <t>Jembatan Pulorejo I</t>
  </si>
  <si>
    <t>Jembatan Rejoto I</t>
  </si>
  <si>
    <t>No. Urut</t>
  </si>
  <si>
    <t>Jl. Raya Suromulang</t>
  </si>
  <si>
    <t>Jl. Kebohan</t>
  </si>
  <si>
    <t>Jl. Meri Keboan</t>
  </si>
  <si>
    <t>Jl. Raya Suromurukan</t>
  </si>
  <si>
    <t>76.122.001</t>
  </si>
  <si>
    <t>Jembatan Keboan I</t>
  </si>
  <si>
    <t>76.122.002</t>
  </si>
  <si>
    <t>Jembatan Keboan II</t>
  </si>
  <si>
    <t>76.074.003</t>
  </si>
  <si>
    <t>Jembatan R.A. Kartini</t>
  </si>
  <si>
    <t>Kondisi (Gunakan oe Standar di K10L)</t>
  </si>
  <si>
    <t>Jl. Brawijaya</t>
  </si>
  <si>
    <t>Nilai Kondisi</t>
  </si>
  <si>
    <t>Usulan Penanganan</t>
  </si>
  <si>
    <t>Kerusakan sangat sedikit, diperlukan pemeliharaan rutin, diperlukan pembersihan aliran sungai, diperlukan pengecatan pada sandaran dan railing, diperlukan pembersihan tanaman yang menempel pada elemen jembatan</t>
  </si>
  <si>
    <t>Elemen jembatan berada dalam kondisi baik, diperlukan pembersihan aliran sungai</t>
  </si>
  <si>
    <t>Perlu dilakukan pemantauan dan pemeliharaan</t>
  </si>
  <si>
    <t>Elemen jembatan berada dalam kondisi baik, diperlukan pembersihan aliran sungai, diperlukan pembersihan tanaman yang menempel pada elemen jembatan</t>
  </si>
  <si>
    <t>Elemen jembatan berada dalam kondisi baik</t>
  </si>
  <si>
    <t>Kerusakan sangat sedikit, diperlukan pemeliharaan rutin, diperlukan pembersihan tanaman yang menempel pada elemen jembatan</t>
  </si>
  <si>
    <t>Kerusakan sangat sedikit, diperlukan pemeliharan rutin</t>
  </si>
  <si>
    <t>Kerusakan sangat sedikit, diperlukan pemeliharaan rutin, diperlukan pembersihan aliran sungai, diperlukan pengecatan pada sandaran, railing, dan pipa utilitas</t>
  </si>
  <si>
    <t>Dibutuhkan perhatian, diperlukan pembersihan aliran sungai, diperlukan pembersihan tanaman yang menempel pada elemen jembatan, diperlukan pengecatan pada sandaran, railing, dan pipa utilitas, perlu penanganan pada abutment dan gelagar yang keropos, dibutuhkan penanganan pada railing yang rusak</t>
  </si>
  <si>
    <t>Elemen jembatan berada dalam kondisi baik, diperlukan pembersihan tanaman yang menempel pada elemen jembatan</t>
  </si>
  <si>
    <t>Elemen jembatan berada dalam kondisi baik, diperlukan pembersihan aliran sungai, diperlukan pengecatan pada railing</t>
  </si>
  <si>
    <t>Elemen jembatan berada dalam kondisi baik, diperlukan pembersihan aliran sungai, diperlukan pengecatan pada sandaran dan railing</t>
  </si>
  <si>
    <t>Kerusakan sangat sedikit, diperlukan pemeliharaan rutin, diperlukan pembersihan aliran sungai, diperlukan pembersihan tanaman yang menempel pada elemen jembatan, diperlukan pengecatan pada railing</t>
  </si>
  <si>
    <t>Elemen jembatan berada dalam kondisi baik, diperlukan pembersihan aliran sungai, diperlukan pembersihan tanaman yang menempel pada elemen jembatan, diperlukan pengecatan pada railing</t>
  </si>
  <si>
    <t>Elemen jembatan berada dalam kondisi baik, diperlukan pembersihan aliran sungai, diperlukan pembersihan tanaman yang menempel pada elemen jembatan, diperlukan pengecatan pada sandaran dan railing</t>
  </si>
  <si>
    <t>Elemen jembatan berada dalam kondisi baik, diperlukan pengecatan pada railing</t>
  </si>
  <si>
    <t>Kerusakan sangat sedikit, diperlukan pemeliharaan rutin, diperlukan pembersihan aliran sungai, diperlukan pembersihan tanaman yang menempel pada elemen jembatan</t>
  </si>
  <si>
    <t>Elemen jembatan berada dalam kondisi baik, diperlukan pembersihan aliran sungai, diperlukan pembersihan tanaman yang menempel pada elemen jembatan, diperlukan pengecatan pada sandaran</t>
  </si>
  <si>
    <t>Kerusakan sangat sedikit, diperlukan pemeliharaan rutin, diperlukan pembersihan aliran sungai, diperlukan pembersihan tanaman yang menempel pada elemen jembatan, diperlukan pengecatan pada sandaran</t>
  </si>
  <si>
    <t>Kerusakan sangat sedikit, diperlukan pemeliharaan rutin, diperlukan pembersihan aliran sungai, diperlukan pengecatan pada sandaran</t>
  </si>
  <si>
    <t>Kerusakan sangat sedikit, diperlukan pemeliharaan rutin, diperlukan pembersihan aliran sungai,  diperlukan pengecatan pada sandaran</t>
  </si>
  <si>
    <t>Kerusakan sangat sedikit, diperlukan pemeliharaan rutin, diperlukan pembersihan aliran sungai</t>
  </si>
  <si>
    <t>Perlu dilakukan pemantauan dan pemeliharaan, diperlukan pembersihan aliran sungai, diperlukan pembersihan tanaman yang menempel pada elemen jembatan, diperlukan pengecatan pada railing</t>
  </si>
  <si>
    <t>Perlu dilakukan pemantauan dan pemeliharaan, diperlukan pembersihan tanaman yang menempel pada elemen jembatan</t>
  </si>
  <si>
    <t>Perlu dilakukan pemantauan dan pemeliharaan, diperlukan pembersihan tanaman yang menempel pada elemen jembatan, diperlukan pengecatan pada pipa utilitas</t>
  </si>
  <si>
    <t>Perlu dilakukan pemantauan dan pemeliharaan, diperlukan pembersihan aliran sungai, diperlukan pengecatan pada sandaran</t>
  </si>
  <si>
    <t>Dibutuhkan perhatian, diperlukan pembersihan aliran sungai, diperlukan pengecatan pada sandaran dan pipa utilitas, diperlukan penanganan pada parapet yang pecah, diperlukan penanganan pada gelagar yang keropos</t>
  </si>
  <si>
    <t>Dibutuhkan perhatian, diperlukan pembersihan aliran sungai, diperlukan pembersihan tanaman yang menempel pada elemen jembatan, diperlukan pengecatan pada sandaran, diperlukan penanganan pada plat yang mengalami kerontokan</t>
  </si>
  <si>
    <t>13.001.001</t>
  </si>
  <si>
    <t>13.001.002</t>
  </si>
  <si>
    <t>13.001.003</t>
  </si>
  <si>
    <t>13.001.004</t>
  </si>
  <si>
    <t>13.001.005</t>
  </si>
  <si>
    <t>13.001.006</t>
  </si>
  <si>
    <t>13.002.001</t>
  </si>
  <si>
    <t>13.002.002</t>
  </si>
  <si>
    <t>13.002.003</t>
  </si>
  <si>
    <t>13.002.004</t>
  </si>
  <si>
    <t>13.002.005</t>
  </si>
  <si>
    <t>Jembatan Kulak</t>
  </si>
  <si>
    <t>Jembatan Kengkengan</t>
  </si>
  <si>
    <t>Jembatan Sumber Kramat I</t>
  </si>
  <si>
    <t>Jembatan Sumber Kramat II</t>
  </si>
  <si>
    <t>Jembatan Sumber Kramat III</t>
  </si>
  <si>
    <t>Jembatan Pesut I</t>
  </si>
  <si>
    <t>Jembatan Pesut II</t>
  </si>
  <si>
    <t>Jembatan Pesut III</t>
  </si>
  <si>
    <t>Jembatan Branggah I</t>
  </si>
  <si>
    <t>Jembatan Branggah II</t>
  </si>
  <si>
    <t>13.004.001</t>
  </si>
  <si>
    <t>13.004.002</t>
  </si>
  <si>
    <t>Jembatan Sumbersuko I</t>
  </si>
  <si>
    <t>Jembatan Sumbersuko II</t>
  </si>
  <si>
    <t>13.005.001</t>
  </si>
  <si>
    <t>13.005.002</t>
  </si>
  <si>
    <t>13.005.003</t>
  </si>
  <si>
    <t>13.005.004</t>
  </si>
  <si>
    <t>Jembatan Sukapura I</t>
  </si>
  <si>
    <t>Jembatan Sukapura II</t>
  </si>
  <si>
    <t>13.007.001</t>
  </si>
  <si>
    <t>13.007.002</t>
  </si>
  <si>
    <t>13.007.003</t>
  </si>
  <si>
    <t>13.007.004</t>
  </si>
  <si>
    <t>13.007.005</t>
  </si>
  <si>
    <t>13.007.006</t>
  </si>
  <si>
    <t>13.007.007</t>
  </si>
  <si>
    <t>13.007.008</t>
  </si>
  <si>
    <t>13.007.009</t>
  </si>
  <si>
    <t>Jembatan Trembes I</t>
  </si>
  <si>
    <t>Jembatan Trembes II</t>
  </si>
  <si>
    <t>Jembatan Curah Madu</t>
  </si>
  <si>
    <t>Jembatan Pakel I</t>
  </si>
  <si>
    <t>Jembatan Kedasih II</t>
  </si>
  <si>
    <t>Jembatan Gemito I</t>
  </si>
  <si>
    <t>Jembatan Gemito II</t>
  </si>
  <si>
    <t>Jembatan Gemito III</t>
  </si>
  <si>
    <t>Jembatan Jurang Kendil II</t>
  </si>
  <si>
    <t>13.008.001</t>
  </si>
  <si>
    <t>13.008.002</t>
  </si>
  <si>
    <t>13.008.003</t>
  </si>
  <si>
    <t>13.008.004</t>
  </si>
  <si>
    <t>13.008.005</t>
  </si>
  <si>
    <t>13.008.006</t>
  </si>
  <si>
    <t>13.008.007</t>
  </si>
  <si>
    <t>13.008.008</t>
  </si>
  <si>
    <t>13.008.009</t>
  </si>
  <si>
    <t>Jembatan Cangklongilo</t>
  </si>
  <si>
    <t>Jembatan Ronggotali</t>
  </si>
  <si>
    <t>Jembatan Resongo I</t>
  </si>
  <si>
    <t>Jembatan Resongo II</t>
  </si>
  <si>
    <t>Jembatan Resongo III</t>
  </si>
  <si>
    <t>Jembatan Resongo IV</t>
  </si>
  <si>
    <t>Jembatan Resongo V</t>
  </si>
  <si>
    <t>Jembatan Bades I</t>
  </si>
  <si>
    <t>Jembatan Bades II</t>
  </si>
  <si>
    <t>13.009.001</t>
  </si>
  <si>
    <t>13.009.002</t>
  </si>
  <si>
    <t>13.009.003</t>
  </si>
  <si>
    <t>Jembatan Patokan</t>
  </si>
  <si>
    <t>Jembatan Bantaran I</t>
  </si>
  <si>
    <t>Jembatan Bantaran II</t>
  </si>
  <si>
    <t>13.010.001</t>
  </si>
  <si>
    <t>13.010.002</t>
  </si>
  <si>
    <t>13.010.003</t>
  </si>
  <si>
    <t>13.010.004</t>
  </si>
  <si>
    <t>13.010.005</t>
  </si>
  <si>
    <t>13.010.006</t>
  </si>
  <si>
    <t>13.010.007</t>
  </si>
  <si>
    <t>13.010.008</t>
  </si>
  <si>
    <t>13.010.009</t>
  </si>
  <si>
    <t>Jembatan Pelan I</t>
  </si>
  <si>
    <t>Jembatan Pelan II</t>
  </si>
  <si>
    <t>Jembatan Karya 1</t>
  </si>
  <si>
    <t>Jembatan Sumber Kare III</t>
  </si>
  <si>
    <t>Jembatan Sumber Kare IV</t>
  </si>
  <si>
    <t>Jembatan Sumber Kare VII</t>
  </si>
  <si>
    <t>Jembatan Sumber Kare VIII</t>
  </si>
  <si>
    <t>Tongas - Lumbang</t>
  </si>
  <si>
    <t>Lambang Kuning - Sapih</t>
  </si>
  <si>
    <t>Sumber Agung - Sumbersuko</t>
  </si>
  <si>
    <t>Sukapura - Ngadisari</t>
  </si>
  <si>
    <t>Sukapura - Sumber</t>
  </si>
  <si>
    <t>Kuripan - Ngepung</t>
  </si>
  <si>
    <t>Wonoasih - Bantaran</t>
  </si>
  <si>
    <t>Sepuh Gembol - Purut</t>
  </si>
  <si>
    <t>Jembatan Sumber Kare V</t>
  </si>
  <si>
    <t>Jembatan Sumber Kare VI</t>
  </si>
  <si>
    <t>13.011.001</t>
  </si>
  <si>
    <t>13.011.002</t>
  </si>
  <si>
    <t>13.011.003</t>
  </si>
  <si>
    <t>13.011.004</t>
  </si>
  <si>
    <t>Sebaung - Klenang Lor</t>
  </si>
  <si>
    <t>Jembatan Sebaung</t>
  </si>
  <si>
    <t>13.026.001</t>
  </si>
  <si>
    <t>13.026.002</t>
  </si>
  <si>
    <t>Sebaung - Sumber Kerang</t>
  </si>
  <si>
    <t>Jembatan Sebaung 1</t>
  </si>
  <si>
    <t>Jembatan Sebaung 2</t>
  </si>
  <si>
    <t>Taman Sari - Banjar Bawah</t>
  </si>
  <si>
    <t>13.027.001</t>
  </si>
  <si>
    <t>13.027.002</t>
  </si>
  <si>
    <t>13.027.003</t>
  </si>
  <si>
    <t>13.027.004</t>
  </si>
  <si>
    <t>13.027.005</t>
  </si>
  <si>
    <t>13.027.006</t>
  </si>
  <si>
    <t>Sebaung - Pendil</t>
  </si>
  <si>
    <t>13.021.001</t>
  </si>
  <si>
    <t>13.021.002</t>
  </si>
  <si>
    <t>Jembatan Pasar Sebaung</t>
  </si>
  <si>
    <t>Jembatan Pendil</t>
  </si>
  <si>
    <t>Oleran - Gunung Bekel</t>
  </si>
  <si>
    <t>13.101.001</t>
  </si>
  <si>
    <t>13.101.002</t>
  </si>
  <si>
    <t>13.101.003</t>
  </si>
  <si>
    <t>Jembatan Oleran I</t>
  </si>
  <si>
    <t>Jembatan Oleran II</t>
  </si>
  <si>
    <t>Jembatan Oleran III</t>
  </si>
  <si>
    <t>Malasan Wetan - Gunung Bekel</t>
  </si>
  <si>
    <t>13.042.001</t>
  </si>
  <si>
    <t>Jembatan Malasan</t>
  </si>
  <si>
    <t>Leprak Kidul - Rejing</t>
  </si>
  <si>
    <t>13.113.001</t>
  </si>
  <si>
    <t>13.113.002</t>
  </si>
  <si>
    <t>13.113.003</t>
  </si>
  <si>
    <t>13.113.004</t>
  </si>
  <si>
    <t>Jembatan Leprak Kidul I</t>
  </si>
  <si>
    <t>Jembatan Leprak Kidul II</t>
  </si>
  <si>
    <t>Jembatan Leprak Kidul III</t>
  </si>
  <si>
    <t>Jembatan Leprak Kidul IV</t>
  </si>
  <si>
    <t>Sumber Bulu - Sumber Kledung</t>
  </si>
  <si>
    <t>13.041.001</t>
  </si>
  <si>
    <t>13.041.002</t>
  </si>
  <si>
    <t>13.041.003</t>
  </si>
  <si>
    <t>Jembatan Sumber Bulu</t>
  </si>
  <si>
    <t>Jembatan Sumber Klidung I</t>
  </si>
  <si>
    <t>Jembatan Sumber Klidung II</t>
  </si>
  <si>
    <t>Jl. Kedung Dalem - Tegalrejo</t>
  </si>
  <si>
    <t>13.458.001</t>
  </si>
  <si>
    <t>13.458.002</t>
  </si>
  <si>
    <t>Jembatan Tegal Rejo II</t>
  </si>
  <si>
    <t>Jembatan Tegal Rejo III</t>
  </si>
  <si>
    <t>Jl. Tegalrejo - Mranggon Lawang</t>
  </si>
  <si>
    <t>13.461.001</t>
  </si>
  <si>
    <t>13.461.002</t>
  </si>
  <si>
    <t>13.461.003</t>
  </si>
  <si>
    <t>Jembatan Tegal Rejo IV</t>
  </si>
  <si>
    <t>Jembatan Tegal Rejo V</t>
  </si>
  <si>
    <t>Jembatan Tegal Rejo VI</t>
  </si>
  <si>
    <t>13.461.004</t>
  </si>
  <si>
    <t>Jembatan Tegal Rejo VII</t>
  </si>
  <si>
    <t>Clarak - Sumberbulu</t>
  </si>
  <si>
    <t>13.115.001</t>
  </si>
  <si>
    <t>13.115.002</t>
  </si>
  <si>
    <t>Jembatan Clarak I</t>
  </si>
  <si>
    <t>Jembatan Clarak II</t>
  </si>
  <si>
    <t>Jl. Kedung Bajul</t>
  </si>
  <si>
    <t>13.459.001</t>
  </si>
  <si>
    <t>Jembatan Kaliamas</t>
  </si>
  <si>
    <t>Jl. R. Suroyo</t>
  </si>
  <si>
    <t>13.455.001</t>
  </si>
  <si>
    <t>13.455.002</t>
  </si>
  <si>
    <t>Jembatan Kalirejo II</t>
  </si>
  <si>
    <t>Jembatan Kalirejo I</t>
  </si>
  <si>
    <t>Jl. Yos Sudarso</t>
  </si>
  <si>
    <t>Jl. Lingkar Utara</t>
  </si>
  <si>
    <t>13.445.001</t>
  </si>
  <si>
    <t>13.445.002</t>
  </si>
  <si>
    <t>13.445.003</t>
  </si>
  <si>
    <t>Jembatan Lingkar Utara 1</t>
  </si>
  <si>
    <t>Jembatan Lingkar Utara 2</t>
  </si>
  <si>
    <t>Jembatan Lingkar Utara 3</t>
  </si>
  <si>
    <t>Jl. Wonosari</t>
  </si>
  <si>
    <t>13.447.001</t>
  </si>
  <si>
    <t>Jembatan Wonosari</t>
  </si>
  <si>
    <t>Jl. Sbr. Kedawung</t>
  </si>
  <si>
    <t>13.404.001</t>
  </si>
  <si>
    <t>Jembatan Kedawung II</t>
  </si>
  <si>
    <t>Jembatan Sumber Kedawung</t>
  </si>
  <si>
    <t>Jl. Kyai Sari</t>
  </si>
  <si>
    <t>13.402.001</t>
  </si>
  <si>
    <t>Jembatan Kyai Sari</t>
  </si>
  <si>
    <t>Lemah Kembar - Muneng</t>
  </si>
  <si>
    <t>13.030.001</t>
  </si>
  <si>
    <t>13.030.002</t>
  </si>
  <si>
    <t>Jembatan Ambulu II</t>
  </si>
  <si>
    <t>Jembatan Ambulu III</t>
  </si>
  <si>
    <t>Lambang Kuning - Wonogoro</t>
  </si>
  <si>
    <t>Jembatan Lambang Kuning</t>
  </si>
  <si>
    <t>Muneng - Tunggak Cerme</t>
  </si>
  <si>
    <t>13.098.001</t>
  </si>
  <si>
    <t>13.098.002</t>
  </si>
  <si>
    <t>13.098.003</t>
  </si>
  <si>
    <t>Jembatan Pohsangit I</t>
  </si>
  <si>
    <t>Jembatan Damseng</t>
  </si>
  <si>
    <t>Jembatan Pohsangit II</t>
  </si>
  <si>
    <t>Jl. Ngadas - Goa Lowo</t>
  </si>
  <si>
    <t>13.465.001</t>
  </si>
  <si>
    <t>13.465.002</t>
  </si>
  <si>
    <t>Jembatan Ngadas I</t>
  </si>
  <si>
    <t>Jembatan Ngadas II</t>
  </si>
  <si>
    <t>Pajurangan - Banyuanyar</t>
  </si>
  <si>
    <t>13.039.001</t>
  </si>
  <si>
    <t>13.039.002</t>
  </si>
  <si>
    <t>13.039.003</t>
  </si>
  <si>
    <t>13.039.004</t>
  </si>
  <si>
    <t>13.039.005</t>
  </si>
  <si>
    <t>Jembatan Pajurangan</t>
  </si>
  <si>
    <t>Jembatan Sumber Kerang 1</t>
  </si>
  <si>
    <t>Jembatan Sumber Kerang 2</t>
  </si>
  <si>
    <t>Jembatan Sumber Kerang 3</t>
  </si>
  <si>
    <t>Jembatan Sumber Kerang 4</t>
  </si>
  <si>
    <t>Paras - Klenang Kidul</t>
  </si>
  <si>
    <t>13.038.001</t>
  </si>
  <si>
    <t>13.038.002</t>
  </si>
  <si>
    <t>13.038.003</t>
  </si>
  <si>
    <t>13.038.004</t>
  </si>
  <si>
    <t>13.038.005</t>
  </si>
  <si>
    <t>13.038.006</t>
  </si>
  <si>
    <t>13.038.007</t>
  </si>
  <si>
    <t>13.038.008</t>
  </si>
  <si>
    <t>Jembatan Paras</t>
  </si>
  <si>
    <t>Jembatan Curah Calpek</t>
  </si>
  <si>
    <t>Jembatan Banyu Anyar Kidul 1</t>
  </si>
  <si>
    <t>Jembatan Banyu Anyar Kidul 2</t>
  </si>
  <si>
    <t>Jembatan Klenang Kidul 1</t>
  </si>
  <si>
    <t>Jembatan Klenang Kidul 2</t>
  </si>
  <si>
    <t>Jembatan Curah Bubur 1</t>
  </si>
  <si>
    <t>Jembatan Curah Bubur 2</t>
  </si>
  <si>
    <t>Jl. Dr. Wahidin</t>
  </si>
  <si>
    <t>13.095.001</t>
  </si>
  <si>
    <t>Jorongan - Kerpangan</t>
  </si>
  <si>
    <t>Jembatan Kerpangan</t>
  </si>
  <si>
    <t>Leces - Bantaran</t>
  </si>
  <si>
    <t>13.019.001</t>
  </si>
  <si>
    <t>13.019.002</t>
  </si>
  <si>
    <t>13.019.003</t>
  </si>
  <si>
    <t>Jembatan Besuk I</t>
  </si>
  <si>
    <t>Jembatan Besuk II</t>
  </si>
  <si>
    <t>Jembatan Besuk III</t>
  </si>
  <si>
    <t>Kedung Rejo - Gunung Tugel</t>
  </si>
  <si>
    <t>13.024.001</t>
  </si>
  <si>
    <t>13.024.002</t>
  </si>
  <si>
    <t>Jembatan Gunungtugel</t>
  </si>
  <si>
    <t>Jl. Sbr. Kedawung - Ronggojalu</t>
  </si>
  <si>
    <t>13.403.001</t>
  </si>
  <si>
    <t>13.403.002</t>
  </si>
  <si>
    <t>Jembatan Kedawung I</t>
  </si>
  <si>
    <t>Jangur - Laweyan</t>
  </si>
  <si>
    <t>13.014.001</t>
  </si>
  <si>
    <t>Jembatan Muneng</t>
  </si>
  <si>
    <t>Banjar Sari - Mentor</t>
  </si>
  <si>
    <t>013.029.001</t>
  </si>
  <si>
    <t>013.029.002</t>
  </si>
  <si>
    <t>Jembatan Banjar Sari I</t>
  </si>
  <si>
    <t>Jembatan Banjar Sari II</t>
  </si>
  <si>
    <t>Wringinanom - Ambulu</t>
  </si>
  <si>
    <t>13.096.001</t>
  </si>
  <si>
    <t>Jembatan Semendi</t>
  </si>
  <si>
    <t>Tongas Wetan - Lumbang Ketangi</t>
  </si>
  <si>
    <t>13.097.001</t>
  </si>
  <si>
    <t>Jembatan Tongas Wetan</t>
  </si>
  <si>
    <t>Lumbang - Madakaripura</t>
  </si>
  <si>
    <t>13.105.001</t>
  </si>
  <si>
    <t>Jembatan Kunci</t>
  </si>
  <si>
    <t>Tongas Kulon - Tongas Wetan</t>
  </si>
  <si>
    <t>013.094.001</t>
  </si>
  <si>
    <t>Jembatan Tongas</t>
  </si>
  <si>
    <t>Lumbang - Boto</t>
  </si>
  <si>
    <t>13.031.001</t>
  </si>
  <si>
    <t>13.031.002</t>
  </si>
  <si>
    <t>13.031.003</t>
  </si>
  <si>
    <t>13.031.004</t>
  </si>
  <si>
    <t>13.031.005</t>
  </si>
  <si>
    <t>13.031.006</t>
  </si>
  <si>
    <t>Jembatan Boto I</t>
  </si>
  <si>
    <t>Jembatan Boto II</t>
  </si>
  <si>
    <t>Jembatan Boto III</t>
  </si>
  <si>
    <t>Jembatan Boto IV</t>
  </si>
  <si>
    <t>Jembatan Boto V</t>
  </si>
  <si>
    <t>Jembatan Boto VI</t>
  </si>
  <si>
    <t>Sukapura - Ledok Ombo</t>
  </si>
  <si>
    <t>13.016.001</t>
  </si>
  <si>
    <t>13.016.002</t>
  </si>
  <si>
    <t>13.016.003</t>
  </si>
  <si>
    <t>Jembatan Wonokerso I</t>
  </si>
  <si>
    <t>Jembatan Wonokerso II</t>
  </si>
  <si>
    <t>Jembatan Kendil</t>
  </si>
  <si>
    <t>Jl. Ngadisari</t>
  </si>
  <si>
    <t>13.466.001</t>
  </si>
  <si>
    <t>Jembatan Ngadisari</t>
  </si>
  <si>
    <t>Karanganyar - Jatisari - Wonosari</t>
  </si>
  <si>
    <t>13.017.001</t>
  </si>
  <si>
    <t>13.017.002</t>
  </si>
  <si>
    <t>13.017.003</t>
  </si>
  <si>
    <t>13.017.004</t>
  </si>
  <si>
    <t>13.017.005</t>
  </si>
  <si>
    <t>13.017.006</t>
  </si>
  <si>
    <t>Jembatan Karanganyar I</t>
  </si>
  <si>
    <t>Jembatan Karanganyar II</t>
  </si>
  <si>
    <t>Jembatan Karanganyar III</t>
  </si>
  <si>
    <t>Jembatan Karanganyar IV</t>
  </si>
  <si>
    <t>Jembatan Karanganyar V</t>
  </si>
  <si>
    <t>Jembatan Karanganyar VI</t>
  </si>
  <si>
    <t>Jatisari - Sumber</t>
  </si>
  <si>
    <t>13.018.001</t>
  </si>
  <si>
    <t>Jembatan Jatisari</t>
  </si>
  <si>
    <t>Tempuran - Cempoko</t>
  </si>
  <si>
    <t>13.118.001</t>
  </si>
  <si>
    <t>13.118.002</t>
  </si>
  <si>
    <t>13.118.003</t>
  </si>
  <si>
    <t>Jembatan Tempuran</t>
  </si>
  <si>
    <t>Jembatan Beji</t>
  </si>
  <si>
    <t>Jembatan Sumber Urip</t>
  </si>
  <si>
    <t>Prasi - Pandan Laras</t>
  </si>
  <si>
    <t>13.069.001</t>
  </si>
  <si>
    <t>13.069.002</t>
  </si>
  <si>
    <t>13.069.003</t>
  </si>
  <si>
    <t>13.069.004</t>
  </si>
  <si>
    <t>13.069.005</t>
  </si>
  <si>
    <t>13.069.006</t>
  </si>
  <si>
    <t>13.069.007</t>
  </si>
  <si>
    <t>Jembatan Prasi - Pandanlaras I</t>
  </si>
  <si>
    <t>Jembatan Prasi - Pandanlaras II</t>
  </si>
  <si>
    <t>Jembatan Prasi - Pandanlaras III</t>
  </si>
  <si>
    <t>Jembatan Prasi - Pandanlaras V</t>
  </si>
  <si>
    <t>Jembatan Prasi - Pandanlaras VI</t>
  </si>
  <si>
    <t>Jembatan Prasi - Pandanlaras VII</t>
  </si>
  <si>
    <t>Jabung Wetan - Kalikajar Kulon</t>
  </si>
  <si>
    <t>13.061.001</t>
  </si>
  <si>
    <t>13.061.002</t>
  </si>
  <si>
    <t>13.061.003</t>
  </si>
  <si>
    <t>13.061.004</t>
  </si>
  <si>
    <t>13.061.005</t>
  </si>
  <si>
    <t>13.061.006</t>
  </si>
  <si>
    <t>Jembatan Jabung Wetan I</t>
  </si>
  <si>
    <t>Jembatan Jabung Wetan II</t>
  </si>
  <si>
    <t>Jembatan Jabung Wetan III</t>
  </si>
  <si>
    <t>Jembatan Jabung Wetan IV</t>
  </si>
  <si>
    <t>Jembatan Jabung Wetan V</t>
  </si>
  <si>
    <t>Jembatan Jabung Wetan VI</t>
  </si>
  <si>
    <t>Klenang Lor - Maron</t>
  </si>
  <si>
    <t>13.033.001</t>
  </si>
  <si>
    <t>13.034.001</t>
  </si>
  <si>
    <t>13.034.002</t>
  </si>
  <si>
    <t>13.034.003</t>
  </si>
  <si>
    <t>Jembatan Klenang Lor I</t>
  </si>
  <si>
    <t>Jembatan Klenang Lor II</t>
  </si>
  <si>
    <t>Jembatan Kedung Sari</t>
  </si>
  <si>
    <t>Klaseman - Karang Bong</t>
  </si>
  <si>
    <t>13.064.001</t>
  </si>
  <si>
    <t>13.064.002</t>
  </si>
  <si>
    <t>Jembatan Klaseman I</t>
  </si>
  <si>
    <t>Jembatan Klaseman II</t>
  </si>
  <si>
    <t>Klenang Kidul - Pekalen</t>
  </si>
  <si>
    <t>13.043.001</t>
  </si>
  <si>
    <t>13.043.002</t>
  </si>
  <si>
    <t>Pekalen - Pesawahan</t>
  </si>
  <si>
    <t>Brani Wetan - Wonorejo</t>
  </si>
  <si>
    <t>13.090.001</t>
  </si>
  <si>
    <t>Jembatan Puspan</t>
  </si>
  <si>
    <t>Klaseman -Maron</t>
  </si>
  <si>
    <t>13.035.001</t>
  </si>
  <si>
    <t>13.035.002</t>
  </si>
  <si>
    <t>13.035.003</t>
  </si>
  <si>
    <t>13.035.004</t>
  </si>
  <si>
    <t>Jembatan Jati Adi I</t>
  </si>
  <si>
    <t>Jembatan Jati Adi II</t>
  </si>
  <si>
    <t>Jembatan Suko I</t>
  </si>
  <si>
    <t>Jembatan Suko II</t>
  </si>
  <si>
    <t>Pajarakan - Condong</t>
  </si>
  <si>
    <t>13.047.001</t>
  </si>
  <si>
    <t>13.047.002</t>
  </si>
  <si>
    <t>Jembatan Pabrik Gula Pajarakan</t>
  </si>
  <si>
    <t>Jembatan Satrean</t>
  </si>
  <si>
    <t>Klenang Kidul - Pesawahan</t>
  </si>
  <si>
    <t>13.045.001</t>
  </si>
  <si>
    <t>13.045.002</t>
  </si>
  <si>
    <t>Klenang Kidul 1</t>
  </si>
  <si>
    <t>Klenang Kidul 2</t>
  </si>
  <si>
    <t>Jembatan Pekalen I</t>
  </si>
  <si>
    <t>Jembatan Pekalen II</t>
  </si>
  <si>
    <t>Jembatan Ngepoh</t>
  </si>
  <si>
    <t>Jembatan Sumber Bulu 1</t>
  </si>
  <si>
    <t>Jembatan Sumber Bulu 2</t>
  </si>
  <si>
    <t>Jembatan Sumber Bulu 3</t>
  </si>
  <si>
    <t>Jembatan Tegal Banjar Sawah 1</t>
  </si>
  <si>
    <t>Jembatan Tegal Banjar Sawah 2</t>
  </si>
  <si>
    <t>Jorongan - Sumber Bulu</t>
  </si>
  <si>
    <t>13.028.001</t>
  </si>
  <si>
    <t>13.028.002</t>
  </si>
  <si>
    <t>Jembatan Jorongan</t>
  </si>
  <si>
    <t>Jembatan Sumberbulu</t>
  </si>
  <si>
    <t>Ngepoh - Sumber Kerang</t>
  </si>
  <si>
    <t>13.040.001</t>
  </si>
  <si>
    <t>13.040.002</t>
  </si>
  <si>
    <t>13.040.003</t>
  </si>
  <si>
    <t>13.040.004</t>
  </si>
  <si>
    <t>Jembatan Watu Wungkuk 1</t>
  </si>
  <si>
    <t>Jembatan Watu Wungkuk 2</t>
  </si>
  <si>
    <t>Jembatan Watu Wungkuk 3</t>
  </si>
  <si>
    <t>Jembatan Watu Wungkuk 4</t>
  </si>
  <si>
    <t>Ambulu - Purut</t>
  </si>
  <si>
    <t>13.087.001</t>
  </si>
  <si>
    <t>Jembatan Ambulu</t>
  </si>
  <si>
    <t>Tambak Rejo - Lumbang</t>
  </si>
  <si>
    <t>13.023.001</t>
  </si>
  <si>
    <t>13.023.002</t>
  </si>
  <si>
    <t>13.023.003</t>
  </si>
  <si>
    <t>Jembatan Mrijo I</t>
  </si>
  <si>
    <t>Jembatan Mrijo II</t>
  </si>
  <si>
    <t>Jembatan Klampoh</t>
  </si>
  <si>
    <t>Sapih - Puncak Sari</t>
  </si>
  <si>
    <t>13.089.001</t>
  </si>
  <si>
    <t>13.089.002</t>
  </si>
  <si>
    <t>Jembatan Sapih I</t>
  </si>
  <si>
    <t>Jembatan Sapih II</t>
  </si>
  <si>
    <t>Patokan - Patalan</t>
  </si>
  <si>
    <t>13.012.001</t>
  </si>
  <si>
    <t>13.012.002</t>
  </si>
  <si>
    <t>Jembatan Patalan I</t>
  </si>
  <si>
    <t>Menyono - Wringin Anom</t>
  </si>
  <si>
    <t>13.022.001</t>
  </si>
  <si>
    <t>Jembatan Patalan II</t>
  </si>
  <si>
    <t>Sumber - Ledok Ombo</t>
  </si>
  <si>
    <t>13.015.001</t>
  </si>
  <si>
    <t>Jembatan Sumber</t>
  </si>
  <si>
    <t>Bantaran - Kuripan</t>
  </si>
  <si>
    <t>Jembatan Trembes III</t>
  </si>
  <si>
    <t>Jembatan Trembes IV</t>
  </si>
  <si>
    <t>Pekalen - Condong</t>
  </si>
  <si>
    <t>Pesawahan - Tiris</t>
  </si>
  <si>
    <t>Condong - Manggisan</t>
  </si>
  <si>
    <t>Manggisan - Krucil</t>
  </si>
  <si>
    <t>Kertosuko - Krucil</t>
  </si>
  <si>
    <t>Condong - Wangkal</t>
  </si>
  <si>
    <t>Sukomulyo - Krejengan</t>
  </si>
  <si>
    <t>Semampir - Karang Ren</t>
  </si>
  <si>
    <t>Karangren - Wangkal</t>
  </si>
  <si>
    <t>Sidomukti - Karang Ren</t>
  </si>
  <si>
    <t>Krobongan - Krucil</t>
  </si>
  <si>
    <t>Krucil - Pandan Laras</t>
  </si>
  <si>
    <t>Wangkal - Prasi</t>
  </si>
  <si>
    <t>Kandangjati - Kandang Sapi</t>
  </si>
  <si>
    <t>Jabung - Besuk</t>
  </si>
  <si>
    <t>Besuk - Kedung Caluk</t>
  </si>
  <si>
    <t>Besuk - Pasar Senin</t>
  </si>
  <si>
    <t>Prasi - Pasar Senin</t>
  </si>
  <si>
    <t>Besuk - Glagah</t>
  </si>
  <si>
    <t>Paiton - Glagah</t>
  </si>
  <si>
    <t>Glagah - Pakuniran</t>
  </si>
  <si>
    <t>Pakuniran - Pasar Senin</t>
  </si>
  <si>
    <t>Glagah - Tal Kandang</t>
  </si>
  <si>
    <t>Paiton Timur - Kota Anyar</t>
  </si>
  <si>
    <t>Gondosuli - Pakuniran</t>
  </si>
  <si>
    <t>Kotaanyar - Sukorejo</t>
  </si>
  <si>
    <t>Sukorejo - Blimbing</t>
  </si>
  <si>
    <t>Pohsangit Tengah - Tunggak Cerme</t>
  </si>
  <si>
    <t>Karanganyar - Randu Merak</t>
  </si>
  <si>
    <t>Paiton - Sumber Centeng</t>
  </si>
  <si>
    <t>Pesawahan - Bukor</t>
  </si>
  <si>
    <t>Jabung Sisir - Candi</t>
  </si>
  <si>
    <t>Jl. Patimura</t>
  </si>
  <si>
    <t>Jl. Achmad Yani</t>
  </si>
  <si>
    <t>Jl. Ir. Juanda</t>
  </si>
  <si>
    <t>Jl. Kampung Melayu</t>
  </si>
  <si>
    <t>Jl. Dr. Moch. Saleh</t>
  </si>
  <si>
    <t>Jl. Rangkang - Kandang Jati</t>
  </si>
  <si>
    <t>13.102.001</t>
  </si>
  <si>
    <t>13.091.001</t>
  </si>
  <si>
    <t>Jembatan Pohsangit Tengah - Tunggak Cerme 1</t>
  </si>
  <si>
    <t>13.048.001</t>
  </si>
  <si>
    <t>13.052.001</t>
  </si>
  <si>
    <t>13.054.001</t>
  </si>
  <si>
    <t>13.054.002</t>
  </si>
  <si>
    <t>13.055.001</t>
  </si>
  <si>
    <t>13.055.002</t>
  </si>
  <si>
    <t>13.055.003</t>
  </si>
  <si>
    <t>13.055.004</t>
  </si>
  <si>
    <t>13.055.005</t>
  </si>
  <si>
    <t>13.055.006</t>
  </si>
  <si>
    <t>13.055.007</t>
  </si>
  <si>
    <t>13.055.008</t>
  </si>
  <si>
    <t>13.055.009</t>
  </si>
  <si>
    <t>13.055.010</t>
  </si>
  <si>
    <t>13.055.011</t>
  </si>
  <si>
    <t>13.055.012</t>
  </si>
  <si>
    <t>13.055.013</t>
  </si>
  <si>
    <t>13.056.001</t>
  </si>
  <si>
    <t>13.056.002</t>
  </si>
  <si>
    <t>13.056.003</t>
  </si>
  <si>
    <t>13.057.001</t>
  </si>
  <si>
    <t>13.057.002</t>
  </si>
  <si>
    <t>13.057.003</t>
  </si>
  <si>
    <t>13.057.004</t>
  </si>
  <si>
    <t>13.058.001</t>
  </si>
  <si>
    <t>13.058.002</t>
  </si>
  <si>
    <t>13.058.003</t>
  </si>
  <si>
    <t>13.058.004</t>
  </si>
  <si>
    <t>13.058.005</t>
  </si>
  <si>
    <t>13.059.001</t>
  </si>
  <si>
    <t>13.059.002</t>
  </si>
  <si>
    <t>13.059.003</t>
  </si>
  <si>
    <t>13.059.004</t>
  </si>
  <si>
    <t>13.059.005</t>
  </si>
  <si>
    <t>13.066.001</t>
  </si>
  <si>
    <t>13.066.002</t>
  </si>
  <si>
    <t>13.066.003</t>
  </si>
  <si>
    <t>13.067.001</t>
  </si>
  <si>
    <t>13.067.002</t>
  </si>
  <si>
    <t>13.067.003</t>
  </si>
  <si>
    <t>13.067.004</t>
  </si>
  <si>
    <t>13.068.001</t>
  </si>
  <si>
    <t>13.068.002</t>
  </si>
  <si>
    <t>13.068.003</t>
  </si>
  <si>
    <t>13.068.004</t>
  </si>
  <si>
    <t>13.068.005</t>
  </si>
  <si>
    <t>13.068.006</t>
  </si>
  <si>
    <t>13.068.007</t>
  </si>
  <si>
    <t>13.068.008</t>
  </si>
  <si>
    <t>13.068.009</t>
  </si>
  <si>
    <t>13.068.010</t>
  </si>
  <si>
    <t>13.071.001</t>
  </si>
  <si>
    <t>13.071.002</t>
  </si>
  <si>
    <t>13.071.003</t>
  </si>
  <si>
    <t>13.071.004</t>
  </si>
  <si>
    <t>13.071.005</t>
  </si>
  <si>
    <t>13.072.001</t>
  </si>
  <si>
    <t>13.072.002</t>
  </si>
  <si>
    <t>13.072.003</t>
  </si>
  <si>
    <t>13.072.004</t>
  </si>
  <si>
    <t>13.073.001</t>
  </si>
  <si>
    <t>13.073.002</t>
  </si>
  <si>
    <t>13.074.001</t>
  </si>
  <si>
    <t>13.074.002</t>
  </si>
  <si>
    <t>13.074.003</t>
  </si>
  <si>
    <t>13.074.004</t>
  </si>
  <si>
    <t>13.074.005</t>
  </si>
  <si>
    <t>13.075.001</t>
  </si>
  <si>
    <t>13.075.002</t>
  </si>
  <si>
    <t>13.075.003</t>
  </si>
  <si>
    <t>13.075.004</t>
  </si>
  <si>
    <t>13.075.005</t>
  </si>
  <si>
    <t>13.075.006</t>
  </si>
  <si>
    <t>13.075.007</t>
  </si>
  <si>
    <t>13.075.008</t>
  </si>
  <si>
    <t>13.075.009</t>
  </si>
  <si>
    <t>13.075.010</t>
  </si>
  <si>
    <t>13.075.011</t>
  </si>
  <si>
    <t>13.075.012</t>
  </si>
  <si>
    <t>13.076.001</t>
  </si>
  <si>
    <t>13.077.001</t>
  </si>
  <si>
    <t>13.077.002</t>
  </si>
  <si>
    <t>13.078.001</t>
  </si>
  <si>
    <t>13.078.002</t>
  </si>
  <si>
    <t>13.078.003</t>
  </si>
  <si>
    <t>13.078.004</t>
  </si>
  <si>
    <t>13.078.005</t>
  </si>
  <si>
    <t>13.079.001</t>
  </si>
  <si>
    <t>13.079.002</t>
  </si>
  <si>
    <t>13.079.003</t>
  </si>
  <si>
    <t>13.079.004</t>
  </si>
  <si>
    <t>13.080.001</t>
  </si>
  <si>
    <t>13.081.001</t>
  </si>
  <si>
    <t>13.083.001</t>
  </si>
  <si>
    <t>13.085.001</t>
  </si>
  <si>
    <t>13.086.001</t>
  </si>
  <si>
    <t>13.092.001</t>
  </si>
  <si>
    <t>13.092.002</t>
  </si>
  <si>
    <t>13.103.001</t>
  </si>
  <si>
    <t>13.103.002</t>
  </si>
  <si>
    <t>13.104.001</t>
  </si>
  <si>
    <t>13.104.002</t>
  </si>
  <si>
    <t>13.104.003</t>
  </si>
  <si>
    <t>13.104.004</t>
  </si>
  <si>
    <t>13.108.001</t>
  </si>
  <si>
    <t>13.414.001</t>
  </si>
  <si>
    <t>13.424.001</t>
  </si>
  <si>
    <t>13.438.001</t>
  </si>
  <si>
    <t>13.439.001</t>
  </si>
  <si>
    <t>13.439.002</t>
  </si>
  <si>
    <t>13.433.001</t>
  </si>
  <si>
    <t>13.434.001</t>
  </si>
  <si>
    <t>13.441.001</t>
  </si>
  <si>
    <t>13.444.001</t>
  </si>
  <si>
    <t>13.444.002</t>
  </si>
  <si>
    <t>13.444.003</t>
  </si>
  <si>
    <t>13.083.002</t>
  </si>
  <si>
    <t>13.083.003</t>
  </si>
  <si>
    <t>13.083.004</t>
  </si>
  <si>
    <t>13.083.005</t>
  </si>
  <si>
    <t>13.083.006</t>
  </si>
  <si>
    <t>13.083.007</t>
  </si>
  <si>
    <t>13.083.008</t>
  </si>
  <si>
    <t>13.083.009</t>
  </si>
  <si>
    <t>Jembatan Betek I</t>
  </si>
  <si>
    <t>Jembatan Betek II</t>
  </si>
  <si>
    <t>Jembatan Krucil I</t>
  </si>
  <si>
    <t>Jembatan Tambelang I</t>
  </si>
  <si>
    <t>Jembatan Wangkal I</t>
  </si>
  <si>
    <t>Jembatan Wangkal II</t>
  </si>
  <si>
    <t>Jembatan Wangkal III</t>
  </si>
  <si>
    <t>Jembatan Wangkal IV</t>
  </si>
  <si>
    <t>Jembatan Kaliacar I</t>
  </si>
  <si>
    <t>Jembatan Kaliacar II</t>
  </si>
  <si>
    <t>Jembatan Jurangjero I</t>
  </si>
  <si>
    <t>Jembatan Jurangjero II</t>
  </si>
  <si>
    <t>Jembatan Jurangjero III</t>
  </si>
  <si>
    <t>Jembatan Jurangjero IV</t>
  </si>
  <si>
    <t>Jembatan Jurangjero V</t>
  </si>
  <si>
    <t>Jembatan Condong I</t>
  </si>
  <si>
    <t>Jembatan Condong II</t>
  </si>
  <si>
    <t>Jembatan Sukomulyo</t>
  </si>
  <si>
    <t>Jembatan Temenggungan I</t>
  </si>
  <si>
    <t>Jembatan Temenggungan II</t>
  </si>
  <si>
    <t>Jembatan Sentong I</t>
  </si>
  <si>
    <t>Jembatan Sentong II</t>
  </si>
  <si>
    <t>Jembatan Krejengan I</t>
  </si>
  <si>
    <t>Jembatan Karangren I</t>
  </si>
  <si>
    <t>Jembatan Seboro I</t>
  </si>
  <si>
    <t>Jembatan Seboro II</t>
  </si>
  <si>
    <t>Jembatan Mojolegi I</t>
  </si>
  <si>
    <t>Jembatan Mojolegi II</t>
  </si>
  <si>
    <t>Jembatan Mojolegi III</t>
  </si>
  <si>
    <t>Jembatan Seneng I</t>
  </si>
  <si>
    <t>Jembatan Seneng II</t>
  </si>
  <si>
    <t>Jembatan Guyangan I</t>
  </si>
  <si>
    <t>Jembatan Bermi I</t>
  </si>
  <si>
    <t>Jembatan Bermi II</t>
  </si>
  <si>
    <t>Jembatan Kalianan I</t>
  </si>
  <si>
    <t>Jembatan Rangkang I</t>
  </si>
  <si>
    <t>Jembatan Kedungcaluk I</t>
  </si>
  <si>
    <t>Jembatan Kedungcaluk II</t>
  </si>
  <si>
    <t>Jembatan Sumberkatimoho I</t>
  </si>
  <si>
    <t>Jembatan Sumberkatimoho II</t>
  </si>
  <si>
    <t>Jembatan Wangkal V</t>
  </si>
  <si>
    <t>Jembatan Wangkal VI</t>
  </si>
  <si>
    <t>Jembatan Nogosaren I</t>
  </si>
  <si>
    <t>Jembatan Nogosaren II</t>
  </si>
  <si>
    <t>Jembatan Nogosaren III</t>
  </si>
  <si>
    <t>Jembatan Nogosaren IV</t>
  </si>
  <si>
    <t>Jembatan Kandangjati Kulon I</t>
  </si>
  <si>
    <t>Jembatan Kandangjati Kulon II</t>
  </si>
  <si>
    <t>Jembatan Alas Kandang I</t>
  </si>
  <si>
    <t>Jembatan Alas Sumur Kulon I</t>
  </si>
  <si>
    <t>Jembatan Alas Kandang II</t>
  </si>
  <si>
    <t>Jembatan Tamansari I</t>
  </si>
  <si>
    <t>Jembatan Tamansari II</t>
  </si>
  <si>
    <t>Jembatan Dawuhan I</t>
  </si>
  <si>
    <t>Jembatan Besuk Kidul I</t>
  </si>
  <si>
    <t>Jembatan Besuk Kidul II</t>
  </si>
  <si>
    <t>Jembatan Besuk Kidul III</t>
  </si>
  <si>
    <t>Jembatan Jambangan I</t>
  </si>
  <si>
    <t>Jembatan Kecik I</t>
  </si>
  <si>
    <t>Jembatan Prasi I</t>
  </si>
  <si>
    <t>Jembatan Prasi II</t>
  </si>
  <si>
    <t>Jembatan Prasi III</t>
  </si>
  <si>
    <t>Jembatan Prasi IV</t>
  </si>
  <si>
    <t>Jembatan Kertosono I</t>
  </si>
  <si>
    <t>Jembatan Sentul I</t>
  </si>
  <si>
    <t>Jembatan Sentul II</t>
  </si>
  <si>
    <t>Jembatan Dandang I</t>
  </si>
  <si>
    <t>Jembatan Dandang II</t>
  </si>
  <si>
    <t>Jembatan Bago I</t>
  </si>
  <si>
    <t>Jembatan Bago II</t>
  </si>
  <si>
    <t>Jembatan Bago III</t>
  </si>
  <si>
    <t>Jembatan Glagah I</t>
  </si>
  <si>
    <t>Jembatan Paiton I</t>
  </si>
  <si>
    <t>Jembatan Petunjungan I</t>
  </si>
  <si>
    <t>Jembatan Glagah II</t>
  </si>
  <si>
    <t>Jembatan Sumberkembar I</t>
  </si>
  <si>
    <t>Jembatan Sogaan I</t>
  </si>
  <si>
    <t>Jembatan Sogaan III</t>
  </si>
  <si>
    <t>Jembatan Sogaan IV</t>
  </si>
  <si>
    <t>Jembatan Sogaan V</t>
  </si>
  <si>
    <t>Jembatan Alas Nyiur I</t>
  </si>
  <si>
    <t>Jembatan Gunggungan Lor I</t>
  </si>
  <si>
    <t>Jembatan Glagah III</t>
  </si>
  <si>
    <t>Jembatan Gondosuli I</t>
  </si>
  <si>
    <t>Jembatan Kertonegoro I</t>
  </si>
  <si>
    <t>Jembatan Bimo I</t>
  </si>
  <si>
    <t>Jembatan Bimo II</t>
  </si>
  <si>
    <t>Jembatan Bimo III</t>
  </si>
  <si>
    <t>Jembatan Pakuniran I</t>
  </si>
  <si>
    <t>Jembatan Pakuniran II</t>
  </si>
  <si>
    <t>Jembatan Pakuniran III</t>
  </si>
  <si>
    <t>Jembatan Pakuniran IV</t>
  </si>
  <si>
    <t>Jembatan Sukorejo I</t>
  </si>
  <si>
    <t>Jembatan Sidorejo I</t>
  </si>
  <si>
    <t>Jembatan Maron Kidul I</t>
  </si>
  <si>
    <t>Jembatan Brabe I</t>
  </si>
  <si>
    <t>Jembatan Karaganyar I</t>
  </si>
  <si>
    <t>Jembatan Randutatah I</t>
  </si>
  <si>
    <t>Jembatan Talkandang I</t>
  </si>
  <si>
    <t>Jembatan Talkandang II</t>
  </si>
  <si>
    <t>Jembatan Kedung Rejoso I</t>
  </si>
  <si>
    <t>Jembatan Asembagus I</t>
  </si>
  <si>
    <t>Jembatan Patokan I</t>
  </si>
  <si>
    <t>Jembatan Sidopekso I</t>
  </si>
  <si>
    <t>Jembatan Sidopekso II</t>
  </si>
  <si>
    <t>13.436.001</t>
  </si>
  <si>
    <t>13.436.002</t>
  </si>
  <si>
    <t>13.436.003</t>
  </si>
  <si>
    <t>13.436.004</t>
  </si>
  <si>
    <t>Jembatan Kebonagung I</t>
  </si>
  <si>
    <t>Jembatan Kebonagung II</t>
  </si>
  <si>
    <t>Jembatan Sidopekso III</t>
  </si>
  <si>
    <t>Jembatan Sidopekso IV</t>
  </si>
  <si>
    <t>Jembatan Kraksaan Wetan I</t>
  </si>
  <si>
    <t>Jembatan Kraksaan Wetan III</t>
  </si>
  <si>
    <t>Jembatan Rangkang II</t>
  </si>
  <si>
    <t>Jembatan Rangkang III</t>
  </si>
  <si>
    <t>Jembatan Kandangjati Kulon III</t>
  </si>
  <si>
    <t>Jembatan Jabungsisir I</t>
  </si>
  <si>
    <t>Jembatan Kotaanyar I</t>
  </si>
  <si>
    <t>U</t>
  </si>
  <si>
    <t>B&amp;D</t>
  </si>
  <si>
    <t>M&amp;E</t>
  </si>
  <si>
    <t>B&amp;M</t>
  </si>
  <si>
    <t>K&amp;P</t>
  </si>
  <si>
    <t>A&amp;P</t>
  </si>
  <si>
    <t>U&amp;T</t>
  </si>
  <si>
    <t>M&amp;P</t>
  </si>
  <si>
    <t>M&amp;T</t>
  </si>
  <si>
    <t>E&amp;P</t>
  </si>
  <si>
    <t>13.031.007</t>
  </si>
  <si>
    <t>E&amp;M</t>
  </si>
  <si>
    <t>M&amp;B</t>
  </si>
  <si>
    <t>Jembatan Jurang Perahu</t>
  </si>
  <si>
    <t>Jembatan Jurang Juniro</t>
  </si>
  <si>
    <t>P&amp;G</t>
  </si>
  <si>
    <t>S&amp;M</t>
  </si>
  <si>
    <t>G&amp;M</t>
  </si>
  <si>
    <t>T&amp;B</t>
  </si>
  <si>
    <t>M&amp;G</t>
  </si>
  <si>
    <t>P&amp;M</t>
  </si>
  <si>
    <t>U&amp;M</t>
  </si>
  <si>
    <t>Jembatan Brigaan</t>
  </si>
  <si>
    <t>B&amp;K</t>
  </si>
  <si>
    <t>G&amp;P</t>
  </si>
  <si>
    <t>T&amp;M</t>
  </si>
  <si>
    <t>Jembatan Pakuniran</t>
  </si>
  <si>
    <t>B&amp;A</t>
  </si>
  <si>
    <t>Jembatan Rangkang</t>
  </si>
  <si>
    <t>P&amp;Y</t>
  </si>
  <si>
    <t>Jembatan Lumbang I</t>
  </si>
  <si>
    <t>13.044.001</t>
  </si>
  <si>
    <t>13.044.002</t>
  </si>
  <si>
    <t>Jembatan Maron Kidul II</t>
  </si>
  <si>
    <t>13.044.003</t>
  </si>
  <si>
    <t>13.046.001</t>
  </si>
  <si>
    <t>Jembatan Pedagangan I</t>
  </si>
  <si>
    <t>13.106.001</t>
  </si>
  <si>
    <t>Jembatan Pedagangan II</t>
  </si>
  <si>
    <t>13.106.002</t>
  </si>
  <si>
    <t>Jembatan Pedagangan III</t>
  </si>
  <si>
    <t>13.106.003</t>
  </si>
  <si>
    <t>Jembatan Pedagangan IV</t>
  </si>
  <si>
    <t>: JAWA TIMUR                    (35)</t>
  </si>
  <si>
    <t>: SUKAPURA                       (22)</t>
  </si>
  <si>
    <t>: PROBOLINGGO                (13)</t>
  </si>
  <si>
    <t>Kuncir - Sidorejo</t>
  </si>
  <si>
    <t>Sidorejo - Ngliman</t>
  </si>
  <si>
    <t>Duren - Sidorejo</t>
  </si>
  <si>
    <t>Duren - Bendolo</t>
  </si>
  <si>
    <t>142</t>
  </si>
  <si>
    <t>Klogean - Siwalan</t>
  </si>
  <si>
    <t>Sawahan - Bareng</t>
  </si>
  <si>
    <t>Siwalan - Sawahan</t>
  </si>
  <si>
    <t>:  SAWAHAN</t>
  </si>
  <si>
    <t>01</t>
  </si>
  <si>
    <t xml:space="preserve">Jembatan Koplakan </t>
  </si>
  <si>
    <t>Jembatan Gerdon</t>
  </si>
  <si>
    <t>Jembatan Bruno</t>
  </si>
  <si>
    <t>Jembatan Ngliman 1</t>
  </si>
  <si>
    <t>Jembatan Ngliman 2</t>
  </si>
  <si>
    <t>Jembatan Siwalan 1</t>
  </si>
  <si>
    <t>Jembatan Siwalan 2</t>
  </si>
  <si>
    <t>Jembatan Sagung</t>
  </si>
  <si>
    <t>Jembatan Suwaru 1</t>
  </si>
  <si>
    <t>Jembatan Suwaru 2</t>
  </si>
  <si>
    <t>Jembatan Kuncir 3</t>
  </si>
  <si>
    <t>Jembatan Kuncir 4</t>
  </si>
  <si>
    <t>Jembatan Klonggean</t>
  </si>
  <si>
    <t>Jembatan Ledok</t>
  </si>
  <si>
    <t>Jembatan Cempoko</t>
  </si>
  <si>
    <t>Jembatan Bareng 1</t>
  </si>
  <si>
    <t>Jembatan Bareng 2</t>
  </si>
  <si>
    <t xml:space="preserve">Jembatan Sawahan </t>
  </si>
  <si>
    <t>Jembatan Goleng</t>
  </si>
  <si>
    <t>Jembatan Sumbermolor</t>
  </si>
  <si>
    <t>Jembatan Sugihan</t>
  </si>
  <si>
    <t>Jembatan Duren 1</t>
  </si>
  <si>
    <t>Jembatan Duren 2</t>
  </si>
  <si>
    <t>Jembatn Banjarsari</t>
  </si>
  <si>
    <t>Jembatan Bendolo / Bakalan</t>
  </si>
  <si>
    <t>Jembatan Bendolo 1</t>
  </si>
  <si>
    <t>Jembatan Bendolo 2</t>
  </si>
  <si>
    <t>Jembatan Bomo</t>
  </si>
  <si>
    <t>Jembatan Ampel Gading</t>
  </si>
  <si>
    <t>TB</t>
  </si>
  <si>
    <t>DD</t>
  </si>
  <si>
    <t>BB</t>
  </si>
  <si>
    <t xml:space="preserve">TB </t>
  </si>
  <si>
    <t xml:space="preserve"> </t>
  </si>
  <si>
    <t>Jembatan Siwalan 3</t>
  </si>
  <si>
    <t>DB</t>
  </si>
  <si>
    <t xml:space="preserve">                                                                                                                                                                                                                                                                          </t>
  </si>
  <si>
    <t>Jembatan Tosari Timur</t>
  </si>
  <si>
    <t>Jembatan Kali Talang</t>
  </si>
  <si>
    <t>Jembatan Keduk</t>
  </si>
  <si>
    <t xml:space="preserve">Jembatan Kepel 1 </t>
  </si>
  <si>
    <t>Jembatan Kepel 2</t>
  </si>
  <si>
    <t>Jembatan Kepel 3</t>
  </si>
  <si>
    <t>Jembatan Kepel 4</t>
  </si>
  <si>
    <t>Jembatan Ngroto</t>
  </si>
  <si>
    <t>Jembatan Margopatut 1</t>
  </si>
  <si>
    <t>Jembatan Margopatut 2</t>
  </si>
  <si>
    <t>Jembatan Margopatut 3</t>
  </si>
  <si>
    <t xml:space="preserve">Jembatan Jenangan </t>
  </si>
  <si>
    <t>Jembatan Mojo / Njajar</t>
  </si>
  <si>
    <t>Jembatan Margopatut 4</t>
  </si>
  <si>
    <t xml:space="preserve">G </t>
  </si>
  <si>
    <t>Tosari - Margopatut</t>
  </si>
  <si>
    <t>Keduk - Suwaru</t>
  </si>
  <si>
    <t>Bulak - Kepel</t>
  </si>
  <si>
    <t>Bendolo - Bakalan</t>
  </si>
  <si>
    <t>Sawahan</t>
  </si>
  <si>
    <t>KB.35. 0018.0058.002.00</t>
  </si>
  <si>
    <t>KB.35.0018.0417.001.00</t>
  </si>
  <si>
    <t>KB.35.0018.0417.002.00</t>
  </si>
  <si>
    <t>KB.35.0018.0417.003.00</t>
  </si>
  <si>
    <t>KB.35.0018.0417.004.00</t>
  </si>
  <si>
    <t>KB.35.0018.0417.005.00</t>
  </si>
  <si>
    <t>KB.35.0018.0417.006.00</t>
  </si>
  <si>
    <t>KB.35.0018.0417.007.00</t>
  </si>
  <si>
    <t>KB.35.0018.0417.008.00</t>
  </si>
  <si>
    <t>KB.35.0018.0417.009.00</t>
  </si>
  <si>
    <t>KB.35.0018.0417.010.00</t>
  </si>
  <si>
    <t>KB.35.0018.0398.001.00</t>
  </si>
  <si>
    <t>KB.35.0018.0398.002.00</t>
  </si>
  <si>
    <t>KB.35.0018.0398.003.00</t>
  </si>
  <si>
    <t>KB.35.0018.0397.001.00</t>
  </si>
  <si>
    <t>KB.35.0018.0397.002.00</t>
  </si>
  <si>
    <t>KB.35.0018.0397.003.00</t>
  </si>
  <si>
    <t>KB.35.0018.0142.001.00</t>
  </si>
  <si>
    <t>KB.35.0018.0142.002.00</t>
  </si>
  <si>
    <t>KB.35.0018.0142.003.00</t>
  </si>
  <si>
    <t>KB.35.0018.0142.004.00</t>
  </si>
  <si>
    <t>KB.35.0018.0053.001.00</t>
  </si>
  <si>
    <t>KB.35.0018.0053.002.00</t>
  </si>
  <si>
    <t>KB.35.0018.0053.003.00</t>
  </si>
  <si>
    <t>KB.35.0018.0053.004.00</t>
  </si>
  <si>
    <t>KB.35.0018.0053.005.00</t>
  </si>
  <si>
    <t>KB.35.0018.0053.006.00</t>
  </si>
  <si>
    <t>KB.35.0018.0053.007.00</t>
  </si>
  <si>
    <t>KB.35.0018.0054.001. 00</t>
  </si>
  <si>
    <t>KB.35.0018.0054.002.00</t>
  </si>
  <si>
    <t>KB.35.0018.0054.003.00</t>
  </si>
  <si>
    <t>KB.35.0018.0054.004.00</t>
  </si>
  <si>
    <t>KB.35.0018.0054.005.00</t>
  </si>
  <si>
    <t>KB.35.0018.0057.001.00</t>
  </si>
  <si>
    <t>KB.35.0018.0057.002.00</t>
  </si>
  <si>
    <t>KB.35.0018.0057.003.00</t>
  </si>
  <si>
    <t>KB.35.0018.0058.001.00</t>
  </si>
  <si>
    <t>KB.35.0018.0058.003.00</t>
  </si>
  <si>
    <t>KB.35.0018.0058.004.00</t>
  </si>
  <si>
    <t>KB.35.0018.0143.001.00</t>
  </si>
  <si>
    <t>KB.35.0018.0143.002.00</t>
  </si>
  <si>
    <t>KB.35.0018.0394.001.00</t>
  </si>
  <si>
    <t>KB.35.0018.0394.002.00</t>
  </si>
  <si>
    <t>111.812865°</t>
  </si>
  <si>
    <t xml:space="preserve"> -7.728792°</t>
  </si>
  <si>
    <t>111.810478°</t>
  </si>
  <si>
    <t xml:space="preserve"> -7.728483°</t>
  </si>
  <si>
    <t>111.809672°</t>
  </si>
  <si>
    <t xml:space="preserve"> -7.727385°</t>
  </si>
  <si>
    <t>111.808115°</t>
  </si>
  <si>
    <t xml:space="preserve"> -7.725920°</t>
  </si>
  <si>
    <t>111.807462°</t>
  </si>
  <si>
    <t xml:space="preserve"> -7.715783°</t>
  </si>
  <si>
    <t>111.799395°</t>
  </si>
  <si>
    <t xml:space="preserve"> -7.728968°</t>
  </si>
  <si>
    <t>111.791850°</t>
  </si>
  <si>
    <t xml:space="preserve"> -7.719283°</t>
  </si>
  <si>
    <t>111.788435°</t>
  </si>
  <si>
    <t xml:space="preserve"> -7.718142°</t>
  </si>
  <si>
    <t>111.787765°</t>
  </si>
  <si>
    <t xml:space="preserve"> -7.715655°</t>
  </si>
  <si>
    <t>111.784712°</t>
  </si>
  <si>
    <t xml:space="preserve"> -7.736173°</t>
  </si>
  <si>
    <t>111.736167°</t>
  </si>
  <si>
    <t xml:space="preserve"> -7.703687°</t>
  </si>
  <si>
    <t>111.814642°</t>
  </si>
  <si>
    <t xml:space="preserve"> -7.703060°</t>
  </si>
  <si>
    <t>111.818077°</t>
  </si>
  <si>
    <t xml:space="preserve"> -7.703115°</t>
  </si>
  <si>
    <t>111.818855°</t>
  </si>
  <si>
    <t xml:space="preserve"> -7.687845°</t>
  </si>
  <si>
    <t>111.804690°</t>
  </si>
  <si>
    <t xml:space="preserve"> -7.690858°</t>
  </si>
  <si>
    <t>111.807047°</t>
  </si>
  <si>
    <t xml:space="preserve"> -7.701047°</t>
  </si>
  <si>
    <t>111.810490°</t>
  </si>
  <si>
    <t xml:space="preserve"> -7.698905°</t>
  </si>
  <si>
    <t>111.792348°</t>
  </si>
  <si>
    <t xml:space="preserve"> -7.700473°</t>
  </si>
  <si>
    <t>111.791607°</t>
  </si>
  <si>
    <t xml:space="preserve"> -7.729162°</t>
  </si>
  <si>
    <t>111.773237°</t>
  </si>
  <si>
    <t xml:space="preserve"> -7.737537°</t>
  </si>
  <si>
    <t>111.772022°</t>
  </si>
  <si>
    <t xml:space="preserve"> -7.723857°</t>
  </si>
  <si>
    <t>111.760042°</t>
  </si>
  <si>
    <t xml:space="preserve"> -7.728088°</t>
  </si>
  <si>
    <t>111.760922°</t>
  </si>
  <si>
    <t xml:space="preserve"> -7.725785°</t>
  </si>
  <si>
    <t>111.765837°</t>
  </si>
  <si>
    <t xml:space="preserve"> -7.726562°</t>
  </si>
  <si>
    <t>111.771000°</t>
  </si>
  <si>
    <t xml:space="preserve"> -7.673082°</t>
  </si>
  <si>
    <t>111.843243°</t>
  </si>
  <si>
    <t xml:space="preserve"> -7.673432°</t>
  </si>
  <si>
    <t>111.842688°</t>
  </si>
  <si>
    <t xml:space="preserve"> -7.676920°</t>
  </si>
  <si>
    <t>111.827230°</t>
  </si>
  <si>
    <t xml:space="preserve"> -7.682143°</t>
  </si>
  <si>
    <t>111.812945°</t>
  </si>
  <si>
    <t xml:space="preserve"> -7.691135°</t>
  </si>
  <si>
    <t>111.801097°</t>
  </si>
  <si>
    <t xml:space="preserve"> -7.699557°</t>
  </si>
  <si>
    <t>111.795928°</t>
  </si>
  <si>
    <t xml:space="preserve"> -7.710453°</t>
  </si>
  <si>
    <t>111.790100°</t>
  </si>
  <si>
    <t xml:space="preserve"> -7.725650°</t>
  </si>
  <si>
    <t>111.772825°</t>
  </si>
  <si>
    <t xml:space="preserve"> -7.739580°</t>
  </si>
  <si>
    <t>111.763817°</t>
  </si>
  <si>
    <t xml:space="preserve"> -7.752500°</t>
  </si>
  <si>
    <t>111.759610°</t>
  </si>
  <si>
    <t xml:space="preserve"> -7.757088°</t>
  </si>
  <si>
    <t>111.759883°</t>
  </si>
  <si>
    <t xml:space="preserve"> -7.757727°</t>
  </si>
  <si>
    <t>111.760123°</t>
  </si>
  <si>
    <t xml:space="preserve"> -7.703283°</t>
  </si>
  <si>
    <t>111.772467°</t>
  </si>
  <si>
    <t xml:space="preserve"> -7.704730°</t>
  </si>
  <si>
    <t>111.772525°</t>
  </si>
  <si>
    <t xml:space="preserve"> -7.721338°</t>
  </si>
  <si>
    <t>111.773683°</t>
  </si>
  <si>
    <t xml:space="preserve"> -7.698895°</t>
  </si>
  <si>
    <t>111.770642°</t>
  </si>
  <si>
    <t xml:space="preserve"> -7.706235°</t>
  </si>
  <si>
    <t>111.761058°</t>
  </si>
  <si>
    <t xml:space="preserve"> -7.724350°</t>
  </si>
  <si>
    <t>111.738998°</t>
  </si>
  <si>
    <t xml:space="preserve"> -7.724382°</t>
  </si>
  <si>
    <t>111.734158°</t>
  </si>
  <si>
    <t>KK</t>
  </si>
  <si>
    <t xml:space="preserve">            </t>
  </si>
  <si>
    <t xml:space="preserve"> -7.728737°</t>
  </si>
  <si>
    <t>PB</t>
  </si>
  <si>
    <t>KB.35. 0018.0408.001.00</t>
  </si>
  <si>
    <t>Sifat</t>
  </si>
  <si>
    <t>Tipe Lintasan</t>
  </si>
  <si>
    <t>JN (Jalan)</t>
  </si>
  <si>
    <t>KA (Kereta Api)</t>
  </si>
  <si>
    <t>SM (Sungai meander)</t>
  </si>
  <si>
    <t>SB (Sungai Berjalin)</t>
  </si>
  <si>
    <t>S/T (Selat atau teluk)</t>
  </si>
  <si>
    <t>KA (kereta Api)</t>
  </si>
  <si>
    <t>L (Lain-lain)</t>
  </si>
  <si>
    <t>A. TBA (Tipe Bangunan Atas)</t>
  </si>
  <si>
    <t>B. BHN (Bahan)</t>
  </si>
  <si>
    <t>C1. SBA (Sifat Bangunan Atas)</t>
  </si>
  <si>
    <t>C2. KETERANGAN DETAIL</t>
  </si>
  <si>
    <t>D. TF (Tipe Fondasi)</t>
  </si>
  <si>
    <t>E. KJP (Kepala Jembatan/Pilar)</t>
  </si>
  <si>
    <t>Kepala Jembatan</t>
  </si>
  <si>
    <t>Gorong-gorong persegi</t>
  </si>
  <si>
    <t>Kayu</t>
  </si>
  <si>
    <t>Permanen</t>
  </si>
  <si>
    <t>Australia</t>
  </si>
  <si>
    <t>CA</t>
  </si>
  <si>
    <t>Cakar ayam</t>
  </si>
  <si>
    <t>Gorong-gorong pipa</t>
  </si>
  <si>
    <t>pasangan bata</t>
  </si>
  <si>
    <t>Semi Permanen</t>
  </si>
  <si>
    <t>Australia (sementara)</t>
  </si>
  <si>
    <t>Langsung</t>
  </si>
  <si>
    <t>cap</t>
  </si>
  <si>
    <t>Gorong-gorong pelengkung</t>
  </si>
  <si>
    <t>pasangan batu</t>
  </si>
  <si>
    <t>W</t>
  </si>
  <si>
    <t>Darurat</t>
  </si>
  <si>
    <t>Belanda (tipe baru)</t>
  </si>
  <si>
    <t>Tiang pancang</t>
  </si>
  <si>
    <t>dinding penuh</t>
  </si>
  <si>
    <t>bronjong dan sejenisnya</t>
  </si>
  <si>
    <t>X</t>
  </si>
  <si>
    <t>Tidak ada struktur</t>
  </si>
  <si>
    <t>Belanda (tipe lama</t>
  </si>
  <si>
    <t>Tiang bor</t>
  </si>
  <si>
    <t>kepala jembatan khusus</t>
  </si>
  <si>
    <t>Gantung</t>
  </si>
  <si>
    <t>H</t>
  </si>
  <si>
    <t>pasangan batu kosong</t>
  </si>
  <si>
    <t>Bergerak</t>
  </si>
  <si>
    <t>Indonesia</t>
  </si>
  <si>
    <t>TU</t>
  </si>
  <si>
    <t>Tiang ulir</t>
  </si>
  <si>
    <t>C</t>
  </si>
  <si>
    <t xml:space="preserve">Jembatan Gantungan/Beruji Kabel </t>
  </si>
  <si>
    <t>beton tak bertulang</t>
  </si>
  <si>
    <t>F</t>
  </si>
  <si>
    <t>Apung</t>
  </si>
  <si>
    <t>Jepang</t>
  </si>
  <si>
    <t>Sumur</t>
  </si>
  <si>
    <t>Pilar</t>
  </si>
  <si>
    <t>(Cable Stayed)</t>
  </si>
  <si>
    <t>beton bertulang</t>
  </si>
  <si>
    <t>Austria</t>
  </si>
  <si>
    <t>LL</t>
  </si>
  <si>
    <t>Lain-lain</t>
  </si>
  <si>
    <t>Gelagar</t>
  </si>
  <si>
    <t>beton pratekan</t>
  </si>
  <si>
    <t>Spanyol</t>
  </si>
  <si>
    <t>Cap (kepala tiang)</t>
  </si>
  <si>
    <t>Gelagar komposit</t>
  </si>
  <si>
    <t>baja</t>
  </si>
  <si>
    <t>Callender Hamilton (UK/Inggris)</t>
  </si>
  <si>
    <t>PILON</t>
  </si>
  <si>
    <t>Dinding penuh</t>
  </si>
  <si>
    <t>Gelagar Boks</t>
  </si>
  <si>
    <t>lantai baja gelombang</t>
  </si>
  <si>
    <t>Acrow/Bailey</t>
  </si>
  <si>
    <t>Satu kolom</t>
  </si>
  <si>
    <t>Q</t>
  </si>
  <si>
    <t>Gelagar Tipe U</t>
  </si>
  <si>
    <t>pipa baja diisi beton</t>
  </si>
  <si>
    <t>Tipe A</t>
  </si>
  <si>
    <t>Dua kolom</t>
  </si>
  <si>
    <t>Balok pelengkung</t>
  </si>
  <si>
    <t>alumunium</t>
  </si>
  <si>
    <t>Tipe Diamond</t>
  </si>
  <si>
    <t>Tiga atau lebih kolom</t>
  </si>
  <si>
    <t>Pelengkung</t>
  </si>
  <si>
    <t>neoprene / karet</t>
  </si>
  <si>
    <t>Catatan:</t>
  </si>
  <si>
    <t>Tipe H</t>
  </si>
  <si>
    <t>Flat Slab</t>
  </si>
  <si>
    <t>teflon</t>
  </si>
  <si>
    <t>Asal produksi jembatan, apabila diketahui</t>
  </si>
  <si>
    <t>Tipe Tunggal/ I</t>
  </si>
  <si>
    <t>Tipe V</t>
  </si>
  <si>
    <t>Voided Slab</t>
  </si>
  <si>
    <t>PVC</t>
  </si>
  <si>
    <t xml:space="preserve">pasti, dari pemeriksaan detail dapat </t>
  </si>
  <si>
    <t>Tipe Y</t>
  </si>
  <si>
    <t>Rangka</t>
  </si>
  <si>
    <t>N</t>
  </si>
  <si>
    <t>geotextile</t>
  </si>
  <si>
    <t>dituliskan atau diganti dengan sifat apabila</t>
  </si>
  <si>
    <t>Tipe V terbuka</t>
  </si>
  <si>
    <t>Tiang Sandaran</t>
  </si>
  <si>
    <t>Pelat</t>
  </si>
  <si>
    <t>tanah biasa / lempung atau</t>
  </si>
  <si>
    <t>tidak pasti</t>
  </si>
  <si>
    <t>Tipe Double I</t>
  </si>
  <si>
    <t>Ferry</t>
  </si>
  <si>
    <t>timbunan</t>
  </si>
  <si>
    <t>Tiang beton sandaran baja</t>
  </si>
  <si>
    <t>Lintasan kereta api</t>
  </si>
  <si>
    <t>aspal</t>
  </si>
  <si>
    <t xml:space="preserve">Tiang baja sandaran baja </t>
  </si>
  <si>
    <t>Lintasan basah</t>
  </si>
  <si>
    <t>kerikil / pasir</t>
  </si>
  <si>
    <t>Dinding bagian bawah + sandaran baja</t>
  </si>
  <si>
    <t>macadam</t>
  </si>
  <si>
    <t>Sandaran/Median beton bertulang</t>
  </si>
  <si>
    <t>bahan asli</t>
  </si>
  <si>
    <t>Tiang kayu sandaran kayu</t>
  </si>
  <si>
    <t>lain-lain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</si>
</sst>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0.000"/>
    <numFmt numFmtId="165" formatCode="0.0"/>
    <numFmt numFmtId="166" formatCode="#,##0.000"/>
    <numFmt numFmtId="167" formatCode="0.00000"/>
    <numFmt numFmtId="168" formatCode="#,##0.00000"/>
    <numFmt numFmtId="169" formatCode="0.0000"/>
  </numFmts>
  <fonts count="44">
    <font>
      <sz val="11"/>
      <color theme="1"/>
      <name val="Calibri"/>
      <family val="2"/>
      <scheme val="minor"/>
    </font>
    <font>
      <sz val="8"/>
      <name val="Calibri"/>
      <family val="2"/>
    </font>
    <font>
      <b/>
      <sz val="16"/>
      <color indexed="8"/>
      <name val="Calibri"/>
      <family val="2"/>
    </font>
    <font>
      <b/>
      <sz val="11"/>
      <color indexed="8"/>
      <name val="Calibri"/>
      <family val="2"/>
    </font>
    <font>
      <sz val="11"/>
      <name val="Calibri"/>
      <family val="2"/>
    </font>
    <font>
      <sz val="16"/>
      <name val="Calibri"/>
      <family val="2"/>
    </font>
    <font>
      <b/>
      <sz val="11"/>
      <name val="Calibri"/>
      <family val="2"/>
    </font>
    <font>
      <sz val="11"/>
      <color indexed="10"/>
      <name val="Calibri"/>
      <family val="2"/>
    </font>
    <font>
      <sz val="11"/>
      <name val="Calibri"/>
      <family val="2"/>
    </font>
    <font>
      <sz val="9"/>
      <color indexed="8"/>
      <name val="Calibri"/>
      <family val="2"/>
    </font>
    <font>
      <sz val="10"/>
      <name val="Arial"/>
      <family val="2"/>
    </font>
    <font>
      <sz val="10"/>
      <color indexed="8"/>
      <name val="Arial"/>
      <family val="2"/>
    </font>
    <font>
      <sz val="10"/>
      <color indexed="8"/>
      <name val="Calibri"/>
      <family val="2"/>
    </font>
    <font>
      <sz val="9"/>
      <name val="Arial"/>
      <family val="2"/>
    </font>
    <font>
      <sz val="9"/>
      <color indexed="8"/>
      <name val="Arial"/>
      <family val="2"/>
    </font>
    <font>
      <sz val="9"/>
      <name val="Arial Unicode MS"/>
      <family val="2"/>
    </font>
    <font>
      <sz val="10"/>
      <name val="Calibri"/>
      <family val="2"/>
    </font>
    <font>
      <i/>
      <sz val="9"/>
      <name val="Calibri"/>
      <family val="2"/>
    </font>
    <font>
      <sz val="11"/>
      <color rgb="FFFF0000"/>
      <name val="Calibri"/>
      <family val="2"/>
    </font>
    <font>
      <sz val="10"/>
      <color indexed="8"/>
      <name val="Calibri"/>
      <family val="2"/>
      <scheme val="minor"/>
    </font>
    <font>
      <sz val="10"/>
      <name val="Calibri"/>
      <family val="2"/>
      <scheme val="minor"/>
    </font>
    <font>
      <sz val="10"/>
      <color theme="1"/>
      <name val="Calibri"/>
      <family val="2"/>
      <scheme val="minor"/>
    </font>
    <font>
      <i/>
      <sz val="8"/>
      <color theme="1"/>
      <name val="Calibri"/>
      <family val="2"/>
      <scheme val="minor"/>
    </font>
    <font>
      <sz val="11"/>
      <color theme="1"/>
      <name val="Calibri"/>
      <family val="2"/>
    </font>
    <font>
      <b/>
      <sz val="16"/>
      <name val="Calibri"/>
      <family val="2"/>
    </font>
    <font>
      <sz val="10"/>
      <color indexed="8"/>
      <name val="Tahoma"/>
      <family val="2"/>
    </font>
    <font>
      <sz val="10"/>
      <color theme="1"/>
      <name val="Tahoma"/>
      <family val="2"/>
    </font>
    <font>
      <sz val="10"/>
      <name val="Tahoma"/>
      <family val="2"/>
    </font>
    <font>
      <b/>
      <sz val="10"/>
      <name val="Tahoma"/>
      <family val="2"/>
    </font>
    <font>
      <i/>
      <sz val="10"/>
      <name val="Tahoma"/>
      <family val="2"/>
    </font>
    <font>
      <i/>
      <sz val="10"/>
      <color theme="1"/>
      <name val="Tahoma"/>
      <family val="2"/>
    </font>
    <font>
      <b/>
      <sz val="20"/>
      <name val="Calibri"/>
      <family val="2"/>
    </font>
    <font>
      <sz val="11"/>
      <name val="Arial"/>
      <family val="2"/>
    </font>
    <font>
      <b/>
      <sz val="11"/>
      <name val="Arial"/>
      <family val="2"/>
    </font>
    <font>
      <b/>
      <sz val="10"/>
      <name val="Arial"/>
      <family val="2"/>
    </font>
    <font>
      <sz val="10"/>
      <color theme="1"/>
      <name val="Arial"/>
      <family val="2"/>
    </font>
    <font>
      <sz val="11"/>
      <color theme="1"/>
      <name val="Arial"/>
      <family val="2"/>
    </font>
    <font>
      <sz val="12"/>
      <name val="Arial"/>
      <family val="2"/>
    </font>
    <font>
      <b/>
      <sz val="12"/>
      <color theme="1"/>
      <name val="Arial"/>
      <family val="2"/>
    </font>
    <font>
      <sz val="12"/>
      <color theme="1"/>
      <name val="Arial"/>
      <family val="2"/>
    </font>
    <font>
      <sz val="9"/>
      <color theme="1"/>
      <name val="Arial"/>
      <family val="2"/>
    </font>
    <font>
      <i/>
      <sz val="12"/>
      <color theme="1"/>
      <name val="Arial"/>
      <family val="2"/>
    </font>
    <font>
      <b/>
      <i/>
      <sz val="12"/>
      <color theme="1"/>
      <name val="Arial"/>
      <family val="2"/>
    </font>
    <font>
      <b/>
      <sz val="16"/>
      <name val="Arial"/>
      <family val="2"/>
    </font>
  </fonts>
  <fills count="7">
    <fill>
      <patternFill patternType="none"/>
    </fill>
    <fill>
      <patternFill patternType="gray125"/>
    </fill>
    <fill>
      <patternFill patternType="solid">
        <fgColor theme="1" tint="0.34998626667073579"/>
        <bgColor indexed="64"/>
      </patternFill>
    </fill>
    <fill>
      <patternFill patternType="solid">
        <fgColor theme="0"/>
        <bgColor indexed="64"/>
      </patternFill>
    </fill>
    <fill>
      <patternFill patternType="solid">
        <fgColor theme="0" tint="-0.249977111117893"/>
        <bgColor indexed="64"/>
      </patternFill>
    </fill>
    <fill>
      <patternFill patternType="solid">
        <fgColor theme="9" tint="0.59999389629810485"/>
        <bgColor indexed="64"/>
      </patternFill>
    </fill>
    <fill>
      <patternFill patternType="solid">
        <fgColor rgb="FF00B0F0"/>
        <bgColor indexed="64"/>
      </patternFill>
    </fill>
  </fills>
  <borders count="53">
    <border>
      <left/>
      <right/>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bottom style="thin">
        <color indexed="64"/>
      </bottom>
      <diagonal/>
    </border>
    <border>
      <left/>
      <right style="thin">
        <color indexed="64"/>
      </right>
      <top/>
      <bottom style="thin">
        <color indexed="64"/>
      </bottom>
      <diagonal/>
    </border>
    <border>
      <left style="medium">
        <color indexed="64"/>
      </left>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top/>
      <bottom/>
      <diagonal/>
    </border>
    <border>
      <left/>
      <right/>
      <top style="thin">
        <color indexed="64"/>
      </top>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top style="thin">
        <color indexed="64"/>
      </top>
      <bottom/>
      <diagonal/>
    </border>
    <border>
      <left/>
      <right style="thin">
        <color indexed="64"/>
      </right>
      <top style="medium">
        <color indexed="64"/>
      </top>
      <bottom/>
      <diagonal/>
    </border>
    <border>
      <left/>
      <right style="thin">
        <color indexed="64"/>
      </right>
      <top/>
      <bottom/>
      <diagonal/>
    </border>
    <border>
      <left style="thin">
        <color indexed="64"/>
      </left>
      <right/>
      <top/>
      <bottom style="thin">
        <color indexed="64"/>
      </bottom>
      <diagonal/>
    </border>
    <border>
      <left/>
      <right style="medium">
        <color indexed="64"/>
      </right>
      <top style="thin">
        <color indexed="64"/>
      </top>
      <bottom style="thin">
        <color indexed="64"/>
      </bottom>
      <diagonal/>
    </border>
    <border>
      <left style="thin">
        <color indexed="64"/>
      </left>
      <right/>
      <top/>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style="thin">
        <color indexed="64"/>
      </left>
      <right/>
      <top style="medium">
        <color indexed="64"/>
      </top>
      <bottom/>
      <diagonal/>
    </border>
    <border>
      <left/>
      <right style="thin">
        <color indexed="64"/>
      </right>
      <top style="medium">
        <color indexed="64"/>
      </top>
      <bottom style="thin">
        <color indexed="64"/>
      </bottom>
      <diagonal/>
    </border>
  </borders>
  <cellStyleXfs count="1">
    <xf numFmtId="0" fontId="0" fillId="0" borderId="0"/>
  </cellStyleXfs>
  <cellXfs count="861">
    <xf numFmtId="0" fontId="0" fillId="0" borderId="0" xfId="0"/>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49" fontId="0" fillId="0" borderId="0" xfId="0" applyNumberFormat="1" applyAlignment="1">
      <alignment horizontal="center" vertical="center"/>
    </xf>
    <xf numFmtId="49" fontId="0" fillId="0" borderId="0" xfId="0" applyNumberFormat="1" applyAlignment="1">
      <alignment horizontal="left" vertical="center"/>
    </xf>
    <xf numFmtId="0" fontId="0" fillId="0" borderId="0" xfId="0" applyAlignment="1">
      <alignment horizontal="left" vertical="center"/>
    </xf>
    <xf numFmtId="0" fontId="0" fillId="0" borderId="0" xfId="0" applyAlignment="1">
      <alignment horizontal="center"/>
    </xf>
    <xf numFmtId="0" fontId="0" fillId="0" borderId="8" xfId="0" applyBorder="1" applyAlignment="1">
      <alignment horizontal="center" vertical="center"/>
    </xf>
    <xf numFmtId="0" fontId="0" fillId="0" borderId="8" xfId="0" applyBorder="1" applyAlignment="1">
      <alignment horizont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xf>
    <xf numFmtId="0" fontId="0" fillId="0" borderId="10" xfId="0" applyBorder="1" applyAlignment="1">
      <alignment horizontal="center"/>
    </xf>
    <xf numFmtId="0" fontId="0" fillId="0" borderId="11" xfId="0" applyBorder="1" applyAlignment="1">
      <alignment horizontal="center"/>
    </xf>
    <xf numFmtId="0" fontId="0" fillId="0" borderId="16" xfId="0" applyBorder="1" applyAlignment="1">
      <alignment horizontal="center"/>
    </xf>
    <xf numFmtId="0" fontId="0" fillId="0" borderId="12" xfId="0" applyBorder="1" applyAlignment="1">
      <alignment horizontal="center"/>
    </xf>
    <xf numFmtId="0" fontId="0" fillId="0" borderId="17" xfId="0"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0" xfId="0" applyAlignment="1">
      <alignment vertical="center"/>
    </xf>
    <xf numFmtId="0" fontId="0" fillId="0" borderId="0" xfId="0" applyAlignment="1">
      <alignment horizontal="left"/>
    </xf>
    <xf numFmtId="0" fontId="0" fillId="0" borderId="10" xfId="0" applyBorder="1" applyAlignment="1">
      <alignment horizontal="left" vertical="center"/>
    </xf>
    <xf numFmtId="0" fontId="0" fillId="0" borderId="16" xfId="0" applyBorder="1" applyAlignment="1">
      <alignment horizontal="center" vertical="center"/>
    </xf>
    <xf numFmtId="0" fontId="0" fillId="0" borderId="8" xfId="0" applyBorder="1" applyAlignment="1">
      <alignment horizontal="left" vertical="center"/>
    </xf>
    <xf numFmtId="0" fontId="0" fillId="0" borderId="8" xfId="0" applyBorder="1" applyAlignment="1">
      <alignment horizontal="left"/>
    </xf>
    <xf numFmtId="0" fontId="0" fillId="0" borderId="8" xfId="0" applyBorder="1"/>
    <xf numFmtId="0" fontId="0" fillId="0" borderId="13" xfId="0" applyBorder="1" applyAlignment="1">
      <alignment horizontal="left"/>
    </xf>
    <xf numFmtId="0" fontId="0" fillId="0" borderId="13" xfId="0" applyBorder="1" applyAlignment="1">
      <alignment horizontal="left" vertical="center"/>
    </xf>
    <xf numFmtId="0" fontId="0" fillId="0" borderId="2" xfId="0" applyBorder="1" applyAlignment="1">
      <alignment horizontal="left" vertical="center"/>
    </xf>
    <xf numFmtId="2" fontId="0" fillId="0" borderId="10" xfId="0" applyNumberFormat="1" applyBorder="1" applyAlignment="1">
      <alignment horizontal="center"/>
    </xf>
    <xf numFmtId="2" fontId="0" fillId="0" borderId="8" xfId="0" applyNumberFormat="1" applyBorder="1" applyAlignment="1">
      <alignment horizontal="center"/>
    </xf>
    <xf numFmtId="2" fontId="0" fillId="0" borderId="13" xfId="0" applyNumberFormat="1" applyBorder="1" applyAlignment="1">
      <alignment horizontal="center"/>
    </xf>
    <xf numFmtId="0" fontId="0" fillId="0" borderId="10" xfId="0" applyBorder="1" applyAlignment="1">
      <alignment horizontal="left"/>
    </xf>
    <xf numFmtId="164" fontId="0" fillId="0" borderId="8" xfId="0" applyNumberFormat="1" applyBorder="1" applyAlignment="1">
      <alignment horizontal="center" vertical="center"/>
    </xf>
    <xf numFmtId="164" fontId="0" fillId="0" borderId="13" xfId="0" applyNumberFormat="1" applyBorder="1" applyAlignment="1">
      <alignment horizontal="center" vertical="center"/>
    </xf>
    <xf numFmtId="164" fontId="0" fillId="0" borderId="10" xfId="0" applyNumberFormat="1" applyBorder="1" applyAlignment="1">
      <alignment horizontal="center" vertical="center"/>
    </xf>
    <xf numFmtId="2" fontId="0" fillId="0" borderId="10" xfId="0" applyNumberFormat="1" applyBorder="1" applyAlignment="1">
      <alignment horizontal="center" vertical="center"/>
    </xf>
    <xf numFmtId="2" fontId="0" fillId="0" borderId="8" xfId="0" applyNumberFormat="1" applyBorder="1" applyAlignment="1">
      <alignment horizontal="center" vertical="center"/>
    </xf>
    <xf numFmtId="2" fontId="0" fillId="0" borderId="13" xfId="0" applyNumberFormat="1" applyBorder="1" applyAlignment="1">
      <alignment horizontal="center" vertical="center"/>
    </xf>
    <xf numFmtId="164" fontId="0" fillId="0" borderId="10" xfId="0" applyNumberFormat="1" applyBorder="1" applyAlignment="1">
      <alignment horizontal="left" vertical="center"/>
    </xf>
    <xf numFmtId="164" fontId="0" fillId="0" borderId="8" xfId="0" applyNumberFormat="1" applyBorder="1" applyAlignment="1">
      <alignment horizontal="left" vertical="center"/>
    </xf>
    <xf numFmtId="164" fontId="0" fillId="0" borderId="13" xfId="0" applyNumberFormat="1" applyBorder="1" applyAlignment="1">
      <alignment horizontal="left" vertical="center"/>
    </xf>
    <xf numFmtId="1" fontId="0" fillId="0" borderId="10" xfId="0" applyNumberFormat="1" applyBorder="1" applyAlignment="1">
      <alignment horizontal="center" vertical="center"/>
    </xf>
    <xf numFmtId="1" fontId="0" fillId="0" borderId="8" xfId="0" applyNumberFormat="1" applyBorder="1" applyAlignment="1">
      <alignment horizontal="center" vertical="center"/>
    </xf>
    <xf numFmtId="49" fontId="3" fillId="0" borderId="0" xfId="0" applyNumberFormat="1" applyFont="1" applyAlignment="1">
      <alignment horizontal="left" vertical="center"/>
    </xf>
    <xf numFmtId="0" fontId="3" fillId="0" borderId="0" xfId="0" applyFont="1" applyAlignment="1">
      <alignment horizontal="left" vertical="center"/>
    </xf>
    <xf numFmtId="0" fontId="3" fillId="0" borderId="0" xfId="0" applyFont="1" applyAlignment="1">
      <alignment horizontal="center" vertical="center"/>
    </xf>
    <xf numFmtId="0" fontId="3" fillId="0" borderId="0" xfId="0" applyFont="1" applyAlignment="1">
      <alignment vertical="center"/>
    </xf>
    <xf numFmtId="1" fontId="0" fillId="0" borderId="0" xfId="0" applyNumberFormat="1" applyAlignment="1">
      <alignment horizontal="left" vertical="center"/>
    </xf>
    <xf numFmtId="1" fontId="0" fillId="0" borderId="13" xfId="0" applyNumberFormat="1" applyBorder="1" applyAlignment="1">
      <alignment horizontal="center" vertical="center"/>
    </xf>
    <xf numFmtId="2" fontId="4" fillId="0" borderId="8" xfId="0" applyNumberFormat="1" applyFont="1" applyBorder="1" applyAlignment="1">
      <alignment horizontal="center" vertical="center" wrapText="1"/>
    </xf>
    <xf numFmtId="0" fontId="4" fillId="0" borderId="8" xfId="0" applyFont="1" applyBorder="1" applyAlignment="1">
      <alignment horizontal="left" vertical="center" wrapText="1"/>
    </xf>
    <xf numFmtId="2" fontId="4" fillId="0" borderId="0" xfId="0" applyNumberFormat="1" applyFont="1" applyAlignment="1">
      <alignment vertical="center" wrapText="1"/>
    </xf>
    <xf numFmtId="0" fontId="4" fillId="0" borderId="16" xfId="0" applyFont="1" applyBorder="1" applyAlignment="1">
      <alignment horizontal="center" vertical="center" wrapText="1"/>
    </xf>
    <xf numFmtId="4" fontId="4" fillId="0" borderId="8" xfId="0" applyNumberFormat="1" applyFont="1" applyBorder="1" applyAlignment="1">
      <alignment horizontal="center" vertical="center" wrapText="1"/>
    </xf>
    <xf numFmtId="0" fontId="4" fillId="0" borderId="8"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0" xfId="0" applyFont="1" applyAlignment="1">
      <alignment vertical="center" wrapText="1"/>
    </xf>
    <xf numFmtId="0" fontId="4" fillId="0" borderId="0" xfId="0" applyFont="1"/>
    <xf numFmtId="49" fontId="6" fillId="0" borderId="0" xfId="0" applyNumberFormat="1" applyFont="1" applyAlignment="1">
      <alignment horizontal="left" vertical="center"/>
    </xf>
    <xf numFmtId="4" fontId="6" fillId="0" borderId="0" xfId="0" applyNumberFormat="1" applyFont="1" applyAlignment="1">
      <alignment horizontal="center" vertical="center"/>
    </xf>
    <xf numFmtId="0" fontId="6" fillId="0" borderId="0" xfId="0" applyFont="1" applyAlignment="1">
      <alignment horizontal="left" vertical="center"/>
    </xf>
    <xf numFmtId="0" fontId="4" fillId="0" borderId="0" xfId="0" applyFont="1" applyAlignment="1">
      <alignment horizontal="center" vertical="center"/>
    </xf>
    <xf numFmtId="0" fontId="4" fillId="0" borderId="0" xfId="0" applyFont="1" applyAlignment="1">
      <alignment horizontal="left" vertical="center"/>
    </xf>
    <xf numFmtId="49" fontId="4" fillId="0" borderId="0" xfId="0" applyNumberFormat="1" applyFont="1" applyAlignment="1">
      <alignment horizontal="center" vertical="center"/>
    </xf>
    <xf numFmtId="4" fontId="4" fillId="0" borderId="0" xfId="0" applyNumberFormat="1" applyFont="1" applyAlignment="1">
      <alignment horizontal="center" vertical="center"/>
    </xf>
    <xf numFmtId="4" fontId="4" fillId="0" borderId="10" xfId="0" applyNumberFormat="1"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8" xfId="0" applyFont="1" applyBorder="1" applyAlignment="1">
      <alignment vertical="center" wrapText="1"/>
    </xf>
    <xf numFmtId="2" fontId="4" fillId="0" borderId="10" xfId="0" applyNumberFormat="1" applyFont="1" applyBorder="1" applyAlignment="1">
      <alignment horizontal="center" vertical="center" wrapText="1"/>
    </xf>
    <xf numFmtId="2" fontId="4" fillId="0" borderId="13" xfId="0" applyNumberFormat="1" applyFont="1" applyBorder="1" applyAlignment="1">
      <alignment horizontal="center" vertical="center" wrapText="1"/>
    </xf>
    <xf numFmtId="0" fontId="4" fillId="0" borderId="13"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0" xfId="0" applyFont="1" applyAlignment="1">
      <alignment horizontal="center"/>
    </xf>
    <xf numFmtId="164" fontId="4" fillId="0" borderId="8" xfId="0" applyNumberFormat="1" applyFont="1" applyBorder="1" applyAlignment="1">
      <alignment horizontal="center" vertical="center" wrapText="1"/>
    </xf>
    <xf numFmtId="2" fontId="4" fillId="0" borderId="0" xfId="0" applyNumberFormat="1" applyFont="1" applyAlignment="1">
      <alignment horizontal="right" vertical="center" wrapText="1"/>
    </xf>
    <xf numFmtId="164" fontId="4" fillId="0" borderId="0" xfId="0" applyNumberFormat="1" applyFont="1" applyAlignment="1">
      <alignment horizontal="right" vertical="center" wrapText="1"/>
    </xf>
    <xf numFmtId="164" fontId="4" fillId="0" borderId="0" xfId="0" applyNumberFormat="1" applyFont="1" applyAlignment="1">
      <alignment horizontal="center" vertical="center" wrapText="1"/>
    </xf>
    <xf numFmtId="164" fontId="4" fillId="0" borderId="0" xfId="0" applyNumberFormat="1" applyFont="1" applyAlignment="1">
      <alignment vertical="center" wrapText="1"/>
    </xf>
    <xf numFmtId="0" fontId="8" fillId="0" borderId="8" xfId="0" applyFont="1" applyBorder="1" applyAlignment="1">
      <alignment horizontal="center" vertical="center" wrapText="1"/>
    </xf>
    <xf numFmtId="0" fontId="8" fillId="0" borderId="8" xfId="0" applyFont="1" applyBorder="1" applyAlignment="1">
      <alignment horizontal="left" vertical="center" wrapText="1"/>
    </xf>
    <xf numFmtId="2" fontId="8" fillId="0" borderId="8" xfId="0" applyNumberFormat="1" applyFont="1" applyBorder="1" applyAlignment="1">
      <alignment horizontal="center" vertical="center" wrapText="1"/>
    </xf>
    <xf numFmtId="0" fontId="8" fillId="0" borderId="12" xfId="0" applyFont="1" applyBorder="1" applyAlignment="1">
      <alignment horizontal="center" vertical="center" wrapText="1"/>
    </xf>
    <xf numFmtId="0" fontId="4" fillId="0" borderId="10" xfId="0" applyFont="1" applyBorder="1" applyAlignment="1">
      <alignment horizontal="left" vertical="center" wrapText="1"/>
    </xf>
    <xf numFmtId="0" fontId="4" fillId="0" borderId="0" xfId="0" applyFont="1" applyAlignment="1">
      <alignment horizontal="center" vertical="center" wrapText="1"/>
    </xf>
    <xf numFmtId="0" fontId="4" fillId="0" borderId="5" xfId="0" applyFont="1" applyBorder="1" applyAlignment="1">
      <alignment horizontal="center" vertical="center" wrapText="1"/>
    </xf>
    <xf numFmtId="0" fontId="4" fillId="0" borderId="5" xfId="0" applyFont="1" applyBorder="1" applyAlignment="1">
      <alignment vertical="center" wrapText="1"/>
    </xf>
    <xf numFmtId="0" fontId="4" fillId="0" borderId="18" xfId="0" applyFont="1" applyBorder="1" applyAlignment="1">
      <alignment horizontal="center" vertical="center" wrapText="1"/>
    </xf>
    <xf numFmtId="4" fontId="4" fillId="0" borderId="5" xfId="0" applyNumberFormat="1" applyFont="1" applyBorder="1" applyAlignment="1">
      <alignment horizontal="center" vertical="center" wrapText="1"/>
    </xf>
    <xf numFmtId="0" fontId="4" fillId="0" borderId="5" xfId="0" applyFont="1" applyBorder="1" applyAlignment="1">
      <alignment horizontal="left" vertical="center" wrapText="1"/>
    </xf>
    <xf numFmtId="2" fontId="4" fillId="0" borderId="5" xfId="0" applyNumberFormat="1"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vertical="center" wrapText="1"/>
    </xf>
    <xf numFmtId="2" fontId="4" fillId="0" borderId="7" xfId="0" applyNumberFormat="1" applyFont="1" applyBorder="1" applyAlignment="1">
      <alignment horizontal="right" vertical="center" wrapText="1"/>
    </xf>
    <xf numFmtId="0" fontId="4" fillId="0" borderId="19" xfId="0" applyFont="1" applyBorder="1"/>
    <xf numFmtId="4" fontId="4" fillId="0" borderId="0" xfId="0" applyNumberFormat="1" applyFont="1" applyAlignment="1">
      <alignment horizontal="center"/>
    </xf>
    <xf numFmtId="2" fontId="4" fillId="0" borderId="0" xfId="0" applyNumberFormat="1" applyFont="1" applyAlignment="1">
      <alignment horizontal="center" vertical="center"/>
    </xf>
    <xf numFmtId="2" fontId="4" fillId="0" borderId="0" xfId="0" applyNumberFormat="1" applyFont="1" applyAlignment="1">
      <alignment horizontal="center"/>
    </xf>
    <xf numFmtId="0" fontId="4" fillId="0" borderId="20" xfId="0" applyFont="1" applyBorder="1" applyAlignment="1">
      <alignment horizontal="center" vertical="center" wrapText="1"/>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4" fontId="4" fillId="0" borderId="2" xfId="0" applyNumberFormat="1" applyFont="1" applyBorder="1" applyAlignment="1">
      <alignment horizontal="center" vertical="center" wrapText="1"/>
    </xf>
    <xf numFmtId="0" fontId="4" fillId="0" borderId="0" xfId="0" applyFont="1" applyAlignment="1">
      <alignment horizontal="left"/>
    </xf>
    <xf numFmtId="3" fontId="4" fillId="0" borderId="8" xfId="0" quotePrefix="1" applyNumberFormat="1" applyFont="1" applyBorder="1" applyAlignment="1">
      <alignment horizontal="center" vertical="center" wrapText="1"/>
    </xf>
    <xf numFmtId="0" fontId="6" fillId="0" borderId="0" xfId="0" applyFont="1" applyAlignment="1">
      <alignment vertical="center"/>
    </xf>
    <xf numFmtId="0" fontId="4" fillId="0" borderId="0" xfId="0" applyFont="1" applyAlignment="1">
      <alignment vertical="center"/>
    </xf>
    <xf numFmtId="0" fontId="4" fillId="0" borderId="8" xfId="0" quotePrefix="1" applyFont="1" applyBorder="1" applyAlignment="1">
      <alignment horizontal="center" vertical="center" wrapText="1"/>
    </xf>
    <xf numFmtId="0" fontId="4" fillId="0" borderId="10" xfId="0" quotePrefix="1" applyFont="1" applyBorder="1" applyAlignment="1">
      <alignment horizontal="center" vertical="center" wrapText="1"/>
    </xf>
    <xf numFmtId="0" fontId="4" fillId="0" borderId="5" xfId="0" quotePrefix="1" applyFont="1" applyBorder="1" applyAlignment="1">
      <alignment horizontal="center" vertical="center" wrapText="1"/>
    </xf>
    <xf numFmtId="1" fontId="4" fillId="0" borderId="13" xfId="0" applyNumberFormat="1" applyFont="1" applyBorder="1" applyAlignment="1">
      <alignment horizontal="center" vertical="center" wrapText="1"/>
    </xf>
    <xf numFmtId="0" fontId="4" fillId="0" borderId="2" xfId="0" applyFont="1" applyBorder="1" applyAlignment="1">
      <alignment vertical="center" wrapText="1"/>
    </xf>
    <xf numFmtId="0" fontId="4" fillId="0" borderId="23" xfId="0" applyFont="1" applyBorder="1" applyAlignment="1">
      <alignment horizontal="center" vertical="center" wrapText="1"/>
    </xf>
    <xf numFmtId="4" fontId="4" fillId="0" borderId="24" xfId="0" applyNumberFormat="1" applyFont="1" applyBorder="1" applyAlignment="1">
      <alignment horizontal="center" vertical="center" wrapText="1"/>
    </xf>
    <xf numFmtId="0" fontId="4" fillId="0" borderId="25" xfId="0" applyFont="1" applyBorder="1" applyAlignment="1">
      <alignment horizontal="center" vertical="center" wrapText="1"/>
    </xf>
    <xf numFmtId="0" fontId="4" fillId="0" borderId="24" xfId="0" applyFont="1" applyBorder="1" applyAlignment="1">
      <alignment horizontal="left" vertical="center" wrapText="1"/>
    </xf>
    <xf numFmtId="4" fontId="4" fillId="0" borderId="8" xfId="0" applyNumberFormat="1" applyFont="1" applyBorder="1" applyAlignment="1">
      <alignment vertical="center" wrapText="1"/>
    </xf>
    <xf numFmtId="0" fontId="4" fillId="0" borderId="24" xfId="0" applyFont="1" applyBorder="1" applyAlignment="1">
      <alignment vertical="center" wrapText="1"/>
    </xf>
    <xf numFmtId="0" fontId="9" fillId="0" borderId="0" xfId="0" applyFont="1"/>
    <xf numFmtId="0" fontId="10" fillId="0" borderId="0" xfId="0" applyFont="1" applyAlignment="1">
      <alignment horizontal="right" vertical="center"/>
    </xf>
    <xf numFmtId="0" fontId="11" fillId="0" borderId="0" xfId="0" applyFont="1" applyAlignment="1">
      <alignment horizontal="left"/>
    </xf>
    <xf numFmtId="0" fontId="10" fillId="0" borderId="0" xfId="0" applyFont="1" applyAlignment="1">
      <alignment vertical="center"/>
    </xf>
    <xf numFmtId="0" fontId="12" fillId="0" borderId="0" xfId="0" applyFont="1"/>
    <xf numFmtId="4" fontId="0" fillId="0" borderId="0" xfId="0" applyNumberFormat="1"/>
    <xf numFmtId="0" fontId="13" fillId="0" borderId="0" xfId="0" applyFont="1" applyAlignment="1">
      <alignment vertical="center"/>
    </xf>
    <xf numFmtId="4" fontId="11" fillId="0" borderId="0" xfId="0" applyNumberFormat="1" applyFont="1"/>
    <xf numFmtId="0" fontId="11" fillId="0" borderId="0" xfId="0" applyFont="1"/>
    <xf numFmtId="4" fontId="14" fillId="0" borderId="0" xfId="0" applyNumberFormat="1" applyFont="1"/>
    <xf numFmtId="0" fontId="14" fillId="0" borderId="0" xfId="0" applyFont="1"/>
    <xf numFmtId="0" fontId="7" fillId="0" borderId="26" xfId="0" applyFont="1" applyBorder="1" applyAlignment="1">
      <alignment horizontal="center"/>
    </xf>
    <xf numFmtId="0" fontId="4" fillId="0" borderId="23" xfId="0" applyFont="1" applyBorder="1" applyAlignment="1">
      <alignment vertical="center" wrapText="1"/>
    </xf>
    <xf numFmtId="0" fontId="4" fillId="0" borderId="25" xfId="0" applyFont="1" applyBorder="1" applyAlignment="1">
      <alignment vertical="center" wrapText="1"/>
    </xf>
    <xf numFmtId="3" fontId="4" fillId="0" borderId="8" xfId="0" applyNumberFormat="1" applyFont="1" applyBorder="1" applyAlignment="1">
      <alignment horizontal="center" vertical="center" wrapText="1"/>
    </xf>
    <xf numFmtId="0" fontId="7" fillId="0" borderId="27"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16" xfId="0" quotePrefix="1" applyFont="1" applyBorder="1" applyAlignment="1">
      <alignment horizontal="center" vertical="center" wrapText="1"/>
    </xf>
    <xf numFmtId="0" fontId="4" fillId="0" borderId="16" xfId="0" quotePrefix="1" applyFont="1" applyBorder="1" applyAlignment="1">
      <alignment horizontal="center" vertical="center" wrapText="1"/>
    </xf>
    <xf numFmtId="0" fontId="4" fillId="0" borderId="18" xfId="0" quotePrefix="1" applyFont="1" applyBorder="1" applyAlignment="1">
      <alignment horizontal="center" vertical="center" wrapText="1"/>
    </xf>
    <xf numFmtId="0" fontId="7" fillId="0" borderId="23" xfId="0" applyFont="1" applyBorder="1" applyAlignment="1">
      <alignment horizontal="center" vertical="center" wrapText="1"/>
    </xf>
    <xf numFmtId="0" fontId="4" fillId="0" borderId="28" xfId="0" applyFont="1" applyBorder="1" applyAlignment="1">
      <alignment horizontal="center" vertical="center" wrapText="1"/>
    </xf>
    <xf numFmtId="0" fontId="4" fillId="0" borderId="29" xfId="0" applyFont="1" applyBorder="1" applyAlignment="1">
      <alignment vertical="center" wrapText="1"/>
    </xf>
    <xf numFmtId="0" fontId="7" fillId="0" borderId="16" xfId="0" applyFont="1" applyBorder="1" applyAlignment="1">
      <alignment horizontal="center" vertical="center" wrapText="1"/>
    </xf>
    <xf numFmtId="0" fontId="4" fillId="0" borderId="10" xfId="0" applyFont="1" applyBorder="1" applyAlignment="1">
      <alignment vertical="center" wrapText="1"/>
    </xf>
    <xf numFmtId="4" fontId="4" fillId="0" borderId="5" xfId="0" quotePrefix="1" applyNumberFormat="1" applyFont="1" applyBorder="1" applyAlignment="1">
      <alignment horizontal="center" vertical="center" wrapText="1"/>
    </xf>
    <xf numFmtId="0" fontId="4" fillId="0" borderId="23" xfId="0" quotePrefix="1" applyFont="1" applyBorder="1" applyAlignment="1">
      <alignment horizontal="center" vertical="center" wrapText="1"/>
    </xf>
    <xf numFmtId="0" fontId="7" fillId="0" borderId="25" xfId="0" quotePrefix="1" applyFont="1" applyBorder="1" applyAlignment="1">
      <alignment horizontal="center" vertical="center" wrapText="1"/>
    </xf>
    <xf numFmtId="0" fontId="4" fillId="0" borderId="17" xfId="0" applyFont="1" applyBorder="1" applyAlignment="1">
      <alignment horizontal="center" vertical="center" wrapText="1"/>
    </xf>
    <xf numFmtId="0" fontId="7" fillId="0" borderId="30" xfId="0" applyFont="1" applyBorder="1"/>
    <xf numFmtId="1" fontId="4" fillId="0" borderId="8" xfId="0" applyNumberFormat="1" applyFont="1" applyBorder="1" applyAlignment="1">
      <alignment horizontal="center" vertical="center" wrapText="1"/>
    </xf>
    <xf numFmtId="0" fontId="4" fillId="0" borderId="31" xfId="0" applyFont="1" applyBorder="1" applyAlignment="1">
      <alignment horizontal="center" vertical="center" wrapText="1"/>
    </xf>
    <xf numFmtId="0" fontId="15" fillId="0" borderId="0" xfId="0" applyFont="1" applyAlignment="1">
      <alignment vertical="center" wrapText="1"/>
    </xf>
    <xf numFmtId="0" fontId="15" fillId="0" borderId="0" xfId="0" applyFont="1" applyAlignment="1">
      <alignment horizontal="center" vertical="center" wrapText="1"/>
    </xf>
    <xf numFmtId="2" fontId="15" fillId="0" borderId="0" xfId="0" applyNumberFormat="1" applyFont="1" applyAlignment="1">
      <alignment horizontal="right" vertical="center" wrapText="1"/>
    </xf>
    <xf numFmtId="0" fontId="15" fillId="0" borderId="0" xfId="0" applyFont="1" applyAlignment="1">
      <alignment horizontal="right" vertical="center" wrapText="1"/>
    </xf>
    <xf numFmtId="0" fontId="13" fillId="0" borderId="0" xfId="0" applyFont="1"/>
    <xf numFmtId="0" fontId="13" fillId="0" borderId="0" xfId="0" applyFont="1" applyAlignment="1">
      <alignment horizontal="left"/>
    </xf>
    <xf numFmtId="17" fontId="13" fillId="0" borderId="0" xfId="0" applyNumberFormat="1" applyFont="1"/>
    <xf numFmtId="2" fontId="15" fillId="0" borderId="0" xfId="0" applyNumberFormat="1" applyFont="1" applyAlignment="1">
      <alignment vertical="center" wrapText="1"/>
    </xf>
    <xf numFmtId="0" fontId="4" fillId="0" borderId="27" xfId="0" applyFont="1" applyBorder="1" applyAlignment="1">
      <alignment horizontal="center" vertical="center" wrapText="1"/>
    </xf>
    <xf numFmtId="0" fontId="7" fillId="0" borderId="32" xfId="0" applyFont="1" applyBorder="1" applyAlignment="1">
      <alignment horizontal="center"/>
    </xf>
    <xf numFmtId="0" fontId="7" fillId="0" borderId="33" xfId="0" applyFont="1" applyBorder="1" applyAlignment="1">
      <alignment horizontal="center"/>
    </xf>
    <xf numFmtId="2" fontId="4" fillId="0" borderId="8" xfId="0" applyNumberFormat="1" applyFont="1" applyBorder="1" applyAlignment="1">
      <alignment horizontal="right" vertical="center" wrapText="1"/>
    </xf>
    <xf numFmtId="2" fontId="4" fillId="0" borderId="8" xfId="0" applyNumberFormat="1" applyFont="1" applyBorder="1" applyAlignment="1">
      <alignment vertical="center" wrapText="1"/>
    </xf>
    <xf numFmtId="3" fontId="4" fillId="0" borderId="5" xfId="0" applyNumberFormat="1" applyFont="1" applyBorder="1" applyAlignment="1">
      <alignment horizontal="center" vertical="center" wrapText="1"/>
    </xf>
    <xf numFmtId="0" fontId="4" fillId="0" borderId="20" xfId="0" applyFont="1" applyBorder="1" applyAlignment="1">
      <alignment vertical="center" wrapText="1"/>
    </xf>
    <xf numFmtId="0" fontId="4" fillId="0" borderId="31" xfId="0" applyFont="1" applyBorder="1" applyAlignment="1">
      <alignment vertical="center" wrapText="1"/>
    </xf>
    <xf numFmtId="0" fontId="4"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24" xfId="0" applyFont="1" applyBorder="1" applyAlignment="1">
      <alignment horizontal="center" vertical="center" wrapText="1"/>
    </xf>
    <xf numFmtId="4" fontId="4" fillId="0" borderId="0" xfId="0" applyNumberFormat="1" applyFont="1" applyAlignment="1">
      <alignment horizontal="center" vertical="center" wrapText="1"/>
    </xf>
    <xf numFmtId="3" fontId="4" fillId="0" borderId="0" xfId="0" quotePrefix="1" applyNumberFormat="1" applyFont="1" applyAlignment="1">
      <alignment horizontal="center" vertical="center" wrapText="1"/>
    </xf>
    <xf numFmtId="0" fontId="4" fillId="0" borderId="0" xfId="0" applyFont="1" applyAlignment="1">
      <alignment horizontal="left" vertical="center" wrapText="1"/>
    </xf>
    <xf numFmtId="2" fontId="4" fillId="0" borderId="0" xfId="0" applyNumberFormat="1" applyFont="1" applyAlignment="1">
      <alignment horizontal="center" vertical="center" wrapText="1"/>
    </xf>
    <xf numFmtId="0" fontId="7" fillId="0" borderId="31" xfId="0" applyFont="1" applyBorder="1" applyAlignment="1">
      <alignment horizontal="center" vertical="center" wrapText="1"/>
    </xf>
    <xf numFmtId="0" fontId="4" fillId="0" borderId="24" xfId="0" applyFont="1" applyBorder="1" applyAlignment="1">
      <alignment horizontal="center"/>
    </xf>
    <xf numFmtId="0" fontId="4" fillId="0" borderId="34" xfId="0" applyFont="1" applyBorder="1" applyAlignment="1">
      <alignment horizontal="center" vertical="center" wrapText="1"/>
    </xf>
    <xf numFmtId="0" fontId="4" fillId="0" borderId="8" xfId="0" applyFont="1" applyBorder="1"/>
    <xf numFmtId="3" fontId="4" fillId="0" borderId="5" xfId="0" quotePrefix="1" applyNumberFormat="1" applyFont="1" applyBorder="1" applyAlignment="1">
      <alignment horizontal="center" vertical="center" wrapText="1"/>
    </xf>
    <xf numFmtId="0" fontId="4" fillId="0" borderId="35" xfId="0" applyFont="1" applyBorder="1" applyAlignment="1">
      <alignment horizontal="center" vertical="center" wrapText="1"/>
    </xf>
    <xf numFmtId="2" fontId="15" fillId="0" borderId="0" xfId="0" applyNumberFormat="1" applyFont="1" applyAlignment="1">
      <alignment horizontal="center" vertical="center" wrapText="1"/>
    </xf>
    <xf numFmtId="0" fontId="12" fillId="0" borderId="0" xfId="0" applyFont="1" applyAlignment="1">
      <alignment horizontal="center"/>
    </xf>
    <xf numFmtId="0" fontId="9" fillId="0" borderId="0" xfId="0" applyFont="1" applyAlignment="1">
      <alignment horizontal="center"/>
    </xf>
    <xf numFmtId="0" fontId="10" fillId="0" borderId="0" xfId="0" applyFont="1" applyAlignment="1">
      <alignment horizontal="center" vertical="center"/>
    </xf>
    <xf numFmtId="2" fontId="4" fillId="0" borderId="24" xfId="0" applyNumberFormat="1" applyFont="1" applyBorder="1" applyAlignment="1">
      <alignment horizontal="center" vertical="center" wrapText="1"/>
    </xf>
    <xf numFmtId="0" fontId="7" fillId="0" borderId="36" xfId="0" applyFont="1" applyBorder="1" applyAlignment="1">
      <alignment vertical="center" wrapText="1"/>
    </xf>
    <xf numFmtId="49" fontId="4" fillId="0" borderId="15" xfId="0" applyNumberFormat="1" applyFont="1" applyBorder="1" applyAlignment="1">
      <alignment horizontal="center" vertical="center" wrapText="1"/>
    </xf>
    <xf numFmtId="4" fontId="4" fillId="0" borderId="13" xfId="0" applyNumberFormat="1" applyFont="1" applyBorder="1" applyAlignment="1">
      <alignment horizontal="center" vertical="center" wrapText="1"/>
    </xf>
    <xf numFmtId="0" fontId="4" fillId="0" borderId="3" xfId="0" applyFont="1" applyBorder="1" applyAlignment="1">
      <alignment horizontal="center" vertical="center" wrapText="1"/>
    </xf>
    <xf numFmtId="0" fontId="4" fillId="0" borderId="13" xfId="0" applyFont="1" applyBorder="1" applyAlignment="1">
      <alignment horizontal="left" vertical="center" wrapText="1"/>
    </xf>
    <xf numFmtId="0" fontId="4" fillId="0" borderId="32" xfId="0" applyFont="1" applyBorder="1" applyAlignment="1">
      <alignment horizontal="center" vertical="center" wrapText="1"/>
    </xf>
    <xf numFmtId="0" fontId="4" fillId="0" borderId="32" xfId="0" applyFont="1" applyBorder="1" applyAlignment="1">
      <alignment horizontal="center"/>
    </xf>
    <xf numFmtId="3" fontId="4" fillId="0" borderId="13" xfId="0" quotePrefix="1" applyNumberFormat="1" applyFont="1" applyBorder="1" applyAlignment="1">
      <alignment horizontal="center" vertical="center" wrapText="1"/>
    </xf>
    <xf numFmtId="0" fontId="4" fillId="0" borderId="13" xfId="0" applyFont="1" applyBorder="1" applyAlignment="1">
      <alignment vertical="center" wrapText="1"/>
    </xf>
    <xf numFmtId="2" fontId="4" fillId="0" borderId="3" xfId="0" applyNumberFormat="1" applyFont="1" applyBorder="1" applyAlignment="1">
      <alignment horizontal="center" vertical="center" wrapText="1"/>
    </xf>
    <xf numFmtId="0" fontId="4" fillId="0" borderId="4" xfId="0" applyFont="1" applyBorder="1" applyAlignment="1">
      <alignment horizontal="center" vertical="center" wrapText="1"/>
    </xf>
    <xf numFmtId="3" fontId="4" fillId="0" borderId="10" xfId="0" quotePrefix="1" applyNumberFormat="1" applyFont="1" applyBorder="1" applyAlignment="1">
      <alignment horizontal="center" vertical="center" wrapText="1"/>
    </xf>
    <xf numFmtId="1" fontId="4" fillId="0" borderId="10" xfId="0" applyNumberFormat="1" applyFont="1" applyBorder="1" applyAlignment="1">
      <alignment horizontal="center" vertical="center" wrapText="1"/>
    </xf>
    <xf numFmtId="0" fontId="4" fillId="0" borderId="13" xfId="0" quotePrefix="1" applyFont="1" applyBorder="1" applyAlignment="1">
      <alignment horizontal="center" vertical="center" wrapText="1"/>
    </xf>
    <xf numFmtId="0" fontId="7" fillId="0" borderId="32" xfId="0" applyFont="1" applyBorder="1" applyAlignment="1">
      <alignment horizontal="center" vertical="center" wrapText="1"/>
    </xf>
    <xf numFmtId="2" fontId="4" fillId="0" borderId="13" xfId="0" applyNumberFormat="1" applyFont="1" applyBorder="1" applyAlignment="1">
      <alignment vertical="center" wrapText="1"/>
    </xf>
    <xf numFmtId="0" fontId="4" fillId="0" borderId="3" xfId="0" quotePrefix="1" applyFont="1" applyBorder="1" applyAlignment="1">
      <alignment horizontal="center" vertical="center" wrapText="1"/>
    </xf>
    <xf numFmtId="0" fontId="4" fillId="0" borderId="37" xfId="0" applyFont="1" applyBorder="1" applyAlignment="1">
      <alignment horizontal="center" vertical="center" wrapText="1"/>
    </xf>
    <xf numFmtId="4" fontId="4" fillId="0" borderId="3" xfId="0" applyNumberFormat="1" applyFont="1" applyBorder="1" applyAlignment="1">
      <alignment horizontal="center" vertical="center" wrapText="1"/>
    </xf>
    <xf numFmtId="0" fontId="4" fillId="0" borderId="3" xfId="0" applyFont="1" applyBorder="1" applyAlignment="1">
      <alignment vertical="center" wrapText="1"/>
    </xf>
    <xf numFmtId="164" fontId="4" fillId="0" borderId="13" xfId="0" applyNumberFormat="1" applyFont="1" applyBorder="1" applyAlignment="1">
      <alignment horizontal="center" vertical="center" wrapText="1"/>
    </xf>
    <xf numFmtId="2" fontId="4" fillId="0" borderId="13" xfId="0" applyNumberFormat="1" applyFont="1" applyBorder="1" applyAlignment="1">
      <alignment horizontal="right" vertical="center" wrapText="1"/>
    </xf>
    <xf numFmtId="0" fontId="4" fillId="0" borderId="2" xfId="0" applyFont="1" applyBorder="1" applyAlignment="1">
      <alignment horizontal="left" vertical="center" wrapText="1"/>
    </xf>
    <xf numFmtId="0" fontId="4" fillId="0" borderId="29" xfId="0" applyFont="1" applyBorder="1" applyAlignment="1">
      <alignment horizontal="center" vertical="center" wrapText="1"/>
    </xf>
    <xf numFmtId="0" fontId="4" fillId="0" borderId="2" xfId="0" applyFont="1" applyBorder="1" applyAlignment="1">
      <alignment horizontal="center" vertical="center" wrapText="1"/>
    </xf>
    <xf numFmtId="49" fontId="4" fillId="0" borderId="18" xfId="0" applyNumberFormat="1" applyFont="1" applyBorder="1" applyAlignment="1">
      <alignment horizontal="center" vertical="center" wrapText="1"/>
    </xf>
    <xf numFmtId="2" fontId="4" fillId="0" borderId="2" xfId="0" applyNumberFormat="1" applyFont="1" applyBorder="1" applyAlignment="1">
      <alignment horizontal="center" vertical="center" wrapText="1"/>
    </xf>
    <xf numFmtId="164" fontId="4" fillId="0" borderId="24" xfId="0" applyNumberFormat="1" applyFont="1" applyBorder="1" applyAlignment="1">
      <alignment horizontal="center" vertical="center" wrapText="1"/>
    </xf>
    <xf numFmtId="2" fontId="4" fillId="0" borderId="24" xfId="0" applyNumberFormat="1" applyFont="1" applyBorder="1" applyAlignment="1">
      <alignment horizontal="right" vertical="center" wrapText="1"/>
    </xf>
    <xf numFmtId="2" fontId="4" fillId="0" borderId="24" xfId="0" applyNumberFormat="1" applyFont="1" applyBorder="1" applyAlignment="1">
      <alignment vertical="center" wrapText="1"/>
    </xf>
    <xf numFmtId="0" fontId="4" fillId="0" borderId="24" xfId="0" quotePrefix="1" applyFont="1" applyBorder="1" applyAlignment="1">
      <alignment horizontal="center" vertical="center" wrapText="1"/>
    </xf>
    <xf numFmtId="3" fontId="4" fillId="0" borderId="24" xfId="0" quotePrefix="1" applyNumberFormat="1" applyFont="1" applyBorder="1" applyAlignment="1">
      <alignment horizontal="center" vertical="center" wrapText="1"/>
    </xf>
    <xf numFmtId="0" fontId="4" fillId="0" borderId="0" xfId="0" quotePrefix="1" applyFont="1" applyAlignment="1">
      <alignment horizontal="center" vertical="center" wrapText="1"/>
    </xf>
    <xf numFmtId="0" fontId="4" fillId="0" borderId="34" xfId="0" quotePrefix="1" applyFont="1" applyBorder="1" applyAlignment="1">
      <alignment horizontal="center" vertical="center" wrapText="1"/>
    </xf>
    <xf numFmtId="3" fontId="4" fillId="0" borderId="2" xfId="0" quotePrefix="1" applyNumberFormat="1" applyFont="1" applyBorder="1" applyAlignment="1">
      <alignment horizontal="center" vertical="center" wrapText="1"/>
    </xf>
    <xf numFmtId="0" fontId="4" fillId="0" borderId="9" xfId="0" applyFont="1" applyBorder="1" applyAlignment="1">
      <alignment horizontal="center" vertical="center" wrapText="1"/>
    </xf>
    <xf numFmtId="0" fontId="7" fillId="0" borderId="38" xfId="0" applyFont="1" applyBorder="1" applyAlignment="1">
      <alignment horizontal="center" vertical="center" wrapText="1"/>
    </xf>
    <xf numFmtId="0" fontId="4" fillId="0" borderId="34" xfId="0" applyFont="1" applyBorder="1" applyAlignment="1">
      <alignment vertical="center" wrapText="1"/>
    </xf>
    <xf numFmtId="0" fontId="7" fillId="0" borderId="34" xfId="0" applyFont="1" applyBorder="1" applyAlignment="1">
      <alignment horizontal="center" vertical="center" wrapText="1"/>
    </xf>
    <xf numFmtId="0" fontId="4" fillId="0" borderId="38" xfId="0" applyFont="1" applyBorder="1" applyAlignment="1">
      <alignment horizontal="center" vertical="center" wrapText="1"/>
    </xf>
    <xf numFmtId="0" fontId="4" fillId="0" borderId="38" xfId="0" applyFont="1" applyBorder="1" applyAlignment="1">
      <alignment vertical="center" wrapText="1"/>
    </xf>
    <xf numFmtId="0" fontId="4" fillId="0" borderId="2" xfId="0" quotePrefix="1" applyFont="1" applyBorder="1" applyAlignment="1">
      <alignment horizontal="center" vertical="center" wrapText="1"/>
    </xf>
    <xf numFmtId="0" fontId="4" fillId="0" borderId="29" xfId="0" quotePrefix="1" applyFont="1" applyBorder="1" applyAlignment="1">
      <alignment horizontal="center" vertical="center" wrapText="1"/>
    </xf>
    <xf numFmtId="0" fontId="7" fillId="0" borderId="27" xfId="0" quotePrefix="1" applyFont="1" applyBorder="1" applyAlignment="1">
      <alignment horizontal="center" vertical="center" wrapText="1"/>
    </xf>
    <xf numFmtId="0" fontId="4" fillId="0" borderId="33" xfId="0" applyFont="1" applyBorder="1" applyAlignment="1">
      <alignment horizontal="center" vertical="center" wrapText="1"/>
    </xf>
    <xf numFmtId="0" fontId="7" fillId="0" borderId="7" xfId="0" applyFont="1" applyBorder="1"/>
    <xf numFmtId="0" fontId="4" fillId="0" borderId="33" xfId="0" applyFont="1" applyBorder="1" applyAlignment="1">
      <alignment horizontal="center"/>
    </xf>
    <xf numFmtId="0" fontId="4" fillId="0" borderId="36" xfId="0" applyFont="1" applyBorder="1" applyAlignment="1">
      <alignment horizontal="center" vertical="center" wrapText="1"/>
    </xf>
    <xf numFmtId="0" fontId="7" fillId="0" borderId="33" xfId="0" applyFont="1" applyBorder="1" applyAlignment="1">
      <alignment horizontal="center" vertical="center" wrapText="1"/>
    </xf>
    <xf numFmtId="4" fontId="4" fillId="0" borderId="24" xfId="0" applyNumberFormat="1" applyFont="1" applyBorder="1" applyAlignment="1">
      <alignment vertical="center" wrapText="1"/>
    </xf>
    <xf numFmtId="1" fontId="4" fillId="0" borderId="24" xfId="0" applyNumberFormat="1" applyFont="1" applyBorder="1" applyAlignment="1">
      <alignment horizontal="center" vertical="center" wrapText="1"/>
    </xf>
    <xf numFmtId="1" fontId="4" fillId="0" borderId="0" xfId="0" applyNumberFormat="1" applyFont="1" applyAlignment="1">
      <alignment horizontal="center" vertical="center" wrapText="1"/>
    </xf>
    <xf numFmtId="1" fontId="4" fillId="0" borderId="5" xfId="0" applyNumberFormat="1" applyFont="1" applyBorder="1" applyAlignment="1">
      <alignment horizontal="center" vertical="center" wrapText="1"/>
    </xf>
    <xf numFmtId="0" fontId="4" fillId="0" borderId="36" xfId="0" applyFont="1" applyBorder="1" applyAlignment="1">
      <alignment horizontal="center"/>
    </xf>
    <xf numFmtId="0" fontId="18" fillId="0" borderId="8" xfId="0" applyFont="1" applyBorder="1" applyAlignment="1">
      <alignment horizontal="left" vertical="center" wrapText="1"/>
    </xf>
    <xf numFmtId="2" fontId="18" fillId="0" borderId="8" xfId="0" applyNumberFormat="1" applyFont="1" applyBorder="1" applyAlignment="1">
      <alignment horizontal="center" vertical="center" wrapText="1"/>
    </xf>
    <xf numFmtId="0" fontId="18" fillId="0" borderId="8" xfId="0" applyFont="1" applyBorder="1" applyAlignment="1">
      <alignment horizontal="center" vertical="center" wrapText="1"/>
    </xf>
    <xf numFmtId="0" fontId="18" fillId="0" borderId="12" xfId="0" applyFont="1" applyBorder="1" applyAlignment="1">
      <alignment horizontal="center" vertical="center" wrapText="1"/>
    </xf>
    <xf numFmtId="0" fontId="16" fillId="0" borderId="8" xfId="0" applyFont="1" applyBorder="1" applyAlignment="1">
      <alignment horizontal="center" vertical="center" wrapText="1"/>
    </xf>
    <xf numFmtId="0" fontId="19" fillId="0" borderId="0" xfId="0" applyFont="1"/>
    <xf numFmtId="0" fontId="20" fillId="0" borderId="0" xfId="0" applyFont="1" applyAlignment="1">
      <alignment vertical="center"/>
    </xf>
    <xf numFmtId="0" fontId="21" fillId="0" borderId="0" xfId="0" applyFont="1"/>
    <xf numFmtId="4" fontId="17" fillId="0" borderId="0" xfId="0" applyNumberFormat="1" applyFont="1" applyAlignment="1">
      <alignment horizontal="left"/>
    </xf>
    <xf numFmtId="0" fontId="4" fillId="0" borderId="22" xfId="0" quotePrefix="1" applyFont="1" applyBorder="1" applyAlignment="1">
      <alignment vertical="center" wrapText="1"/>
    </xf>
    <xf numFmtId="0" fontId="4" fillId="0" borderId="18" xfId="0" quotePrefix="1" applyFont="1" applyBorder="1" applyAlignment="1">
      <alignment vertical="center" wrapText="1"/>
    </xf>
    <xf numFmtId="4" fontId="4" fillId="0" borderId="2" xfId="0" applyNumberFormat="1" applyFont="1" applyBorder="1" applyAlignment="1">
      <alignment vertical="center" wrapText="1"/>
    </xf>
    <xf numFmtId="4" fontId="4" fillId="0" borderId="5" xfId="0" applyNumberFormat="1" applyFont="1" applyBorder="1" applyAlignment="1">
      <alignment vertical="center" wrapText="1"/>
    </xf>
    <xf numFmtId="164" fontId="4" fillId="0" borderId="0" xfId="0" applyNumberFormat="1" applyFont="1" applyAlignment="1">
      <alignment horizontal="center" vertical="center"/>
    </xf>
    <xf numFmtId="164" fontId="4" fillId="0" borderId="0" xfId="0" applyNumberFormat="1" applyFont="1" applyAlignment="1">
      <alignment horizontal="center"/>
    </xf>
    <xf numFmtId="0" fontId="4" fillId="0" borderId="16" xfId="0" applyFont="1" applyBorder="1" applyAlignment="1">
      <alignment vertical="center" wrapText="1"/>
    </xf>
    <xf numFmtId="164" fontId="19" fillId="0" borderId="0" xfId="0" applyNumberFormat="1" applyFont="1"/>
    <xf numFmtId="0" fontId="20" fillId="0" borderId="0" xfId="0" applyFont="1" applyAlignment="1">
      <alignment horizontal="right" vertical="center"/>
    </xf>
    <xf numFmtId="0" fontId="19" fillId="0" borderId="0" xfId="0" applyFont="1" applyAlignment="1">
      <alignment horizontal="left"/>
    </xf>
    <xf numFmtId="164" fontId="20" fillId="0" borderId="0" xfId="0" applyNumberFormat="1" applyFont="1" applyAlignment="1">
      <alignment vertical="center"/>
    </xf>
    <xf numFmtId="4" fontId="21" fillId="0" borderId="0" xfId="0" applyNumberFormat="1" applyFont="1"/>
    <xf numFmtId="4" fontId="19" fillId="0" borderId="0" xfId="0" applyNumberFormat="1" applyFont="1"/>
    <xf numFmtId="4" fontId="22" fillId="0" borderId="0" xfId="0" applyNumberFormat="1" applyFont="1"/>
    <xf numFmtId="164" fontId="12" fillId="0" borderId="0" xfId="0" applyNumberFormat="1" applyFont="1"/>
    <xf numFmtId="0" fontId="23" fillId="0" borderId="0" xfId="0" applyFont="1" applyAlignment="1">
      <alignment horizontal="center" vertical="center" wrapText="1"/>
    </xf>
    <xf numFmtId="0" fontId="23" fillId="0" borderId="8" xfId="0" applyFont="1" applyBorder="1" applyAlignment="1">
      <alignment horizontal="center" vertical="center" wrapText="1"/>
    </xf>
    <xf numFmtId="0" fontId="23" fillId="0" borderId="0" xfId="0" applyFont="1" applyAlignment="1">
      <alignment vertical="center" wrapText="1"/>
    </xf>
    <xf numFmtId="0" fontId="4" fillId="0" borderId="8" xfId="0" quotePrefix="1" applyFont="1" applyBorder="1" applyAlignment="1">
      <alignment vertical="center" wrapText="1"/>
    </xf>
    <xf numFmtId="0" fontId="23" fillId="0" borderId="5" xfId="0" applyFont="1" applyBorder="1" applyAlignment="1">
      <alignment vertical="center" wrapText="1"/>
    </xf>
    <xf numFmtId="0" fontId="19" fillId="0" borderId="0" xfId="0" applyFont="1" applyAlignment="1">
      <alignment horizontal="center"/>
    </xf>
    <xf numFmtId="0" fontId="20" fillId="0" borderId="0" xfId="0" applyFont="1" applyAlignment="1">
      <alignment horizontal="center" vertical="center"/>
    </xf>
    <xf numFmtId="0" fontId="21" fillId="0" borderId="0" xfId="0" applyFont="1" applyAlignment="1">
      <alignment horizontal="center"/>
    </xf>
    <xf numFmtId="0" fontId="23" fillId="0" borderId="24" xfId="0" applyFont="1" applyBorder="1" applyAlignment="1">
      <alignment horizontal="center" vertical="center" wrapText="1"/>
    </xf>
    <xf numFmtId="0" fontId="4" fillId="0" borderId="33" xfId="0" quotePrefix="1" applyFont="1" applyBorder="1" applyAlignment="1">
      <alignment vertical="center" wrapText="1"/>
    </xf>
    <xf numFmtId="0" fontId="4" fillId="0" borderId="40" xfId="0" quotePrefix="1" applyFont="1" applyBorder="1" applyAlignment="1">
      <alignment vertical="center" wrapText="1"/>
    </xf>
    <xf numFmtId="167" fontId="4" fillId="0" borderId="8" xfId="0" applyNumberFormat="1" applyFont="1" applyBorder="1" applyAlignment="1">
      <alignment horizontal="center" vertical="center" wrapText="1"/>
    </xf>
    <xf numFmtId="167" fontId="4" fillId="0" borderId="8" xfId="0" applyNumberFormat="1" applyFont="1" applyBorder="1" applyAlignment="1">
      <alignment vertical="center" wrapText="1"/>
    </xf>
    <xf numFmtId="0" fontId="23" fillId="0" borderId="8" xfId="0" quotePrefix="1" applyFont="1" applyBorder="1" applyAlignment="1">
      <alignment horizontal="center" vertical="center" wrapText="1"/>
    </xf>
    <xf numFmtId="167" fontId="23" fillId="0" borderId="8" xfId="0" applyNumberFormat="1" applyFont="1" applyBorder="1" applyAlignment="1">
      <alignment horizontal="center" vertical="center" wrapText="1"/>
    </xf>
    <xf numFmtId="0" fontId="23" fillId="0" borderId="5" xfId="0" quotePrefix="1" applyFont="1" applyBorder="1" applyAlignment="1">
      <alignment vertical="center" wrapText="1"/>
    </xf>
    <xf numFmtId="167" fontId="23" fillId="0" borderId="5" xfId="0" applyNumberFormat="1" applyFont="1" applyBorder="1" applyAlignment="1">
      <alignment vertical="center" wrapText="1"/>
    </xf>
    <xf numFmtId="0" fontId="23" fillId="0" borderId="24" xfId="0" quotePrefix="1" applyFont="1" applyBorder="1" applyAlignment="1">
      <alignment horizontal="center" vertical="center" wrapText="1"/>
    </xf>
    <xf numFmtId="167" fontId="23" fillId="0" borderId="24" xfId="0" applyNumberFormat="1" applyFont="1" applyBorder="1" applyAlignment="1">
      <alignment horizontal="center" vertical="center" wrapText="1"/>
    </xf>
    <xf numFmtId="167" fontId="4" fillId="0" borderId="5" xfId="0" applyNumberFormat="1" applyFont="1" applyBorder="1" applyAlignment="1">
      <alignment horizontal="center" vertical="center" wrapText="1"/>
    </xf>
    <xf numFmtId="0" fontId="4" fillId="0" borderId="40" xfId="0" applyFont="1" applyBorder="1" applyAlignment="1">
      <alignment vertical="center" wrapText="1"/>
    </xf>
    <xf numFmtId="164" fontId="4" fillId="0" borderId="5" xfId="0" applyNumberFormat="1" applyFont="1" applyBorder="1" applyAlignment="1">
      <alignment horizontal="center" vertical="center" wrapText="1"/>
    </xf>
    <xf numFmtId="2" fontId="4" fillId="0" borderId="40" xfId="0" applyNumberFormat="1" applyFont="1" applyBorder="1" applyAlignment="1">
      <alignment horizontal="center" vertical="center" wrapText="1"/>
    </xf>
    <xf numFmtId="0" fontId="4" fillId="0" borderId="40" xfId="0" applyFont="1" applyBorder="1"/>
    <xf numFmtId="2" fontId="4" fillId="0" borderId="40" xfId="0" applyNumberFormat="1" applyFont="1" applyBorder="1" applyAlignment="1">
      <alignment vertical="center" wrapText="1"/>
    </xf>
    <xf numFmtId="2" fontId="4" fillId="0" borderId="26" xfId="0" applyNumberFormat="1" applyFont="1" applyBorder="1" applyAlignment="1">
      <alignment horizontal="center" vertical="center" wrapText="1"/>
    </xf>
    <xf numFmtId="2" fontId="23" fillId="0" borderId="40" xfId="0" applyNumberFormat="1" applyFont="1" applyBorder="1" applyAlignment="1">
      <alignment horizontal="center" vertical="center" wrapText="1"/>
    </xf>
    <xf numFmtId="2" fontId="23" fillId="0" borderId="36" xfId="0" applyNumberFormat="1" applyFont="1" applyBorder="1" applyAlignment="1">
      <alignment horizontal="center" vertical="center" wrapText="1"/>
    </xf>
    <xf numFmtId="2" fontId="23" fillId="0" borderId="26" xfId="0" applyNumberFormat="1" applyFont="1" applyBorder="1" applyAlignment="1">
      <alignment vertical="center" wrapText="1"/>
    </xf>
    <xf numFmtId="0" fontId="25" fillId="0" borderId="0" xfId="0" applyFont="1"/>
    <xf numFmtId="0" fontId="26" fillId="0" borderId="0" xfId="0" applyFont="1"/>
    <xf numFmtId="0" fontId="25" fillId="0" borderId="0" xfId="0" applyFont="1" applyAlignment="1">
      <alignment horizontal="center"/>
    </xf>
    <xf numFmtId="0" fontId="26" fillId="0" borderId="0" xfId="0" applyFont="1" applyAlignment="1">
      <alignment horizontal="center"/>
    </xf>
    <xf numFmtId="164" fontId="25" fillId="0" borderId="0" xfId="0" applyNumberFormat="1" applyFont="1"/>
    <xf numFmtId="0" fontId="27" fillId="0" borderId="0" xfId="0" applyFont="1" applyAlignment="1">
      <alignment horizontal="right" vertical="center"/>
    </xf>
    <xf numFmtId="0" fontId="25" fillId="0" borderId="0" xfId="0" applyFont="1" applyAlignment="1">
      <alignment horizontal="left"/>
    </xf>
    <xf numFmtId="0" fontId="27" fillId="0" borderId="0" xfId="0" applyFont="1" applyAlignment="1">
      <alignment horizontal="center" vertical="center"/>
    </xf>
    <xf numFmtId="0" fontId="27" fillId="0" borderId="0" xfId="0" applyFont="1" applyAlignment="1">
      <alignment vertical="center"/>
    </xf>
    <xf numFmtId="164" fontId="27" fillId="0" borderId="0" xfId="0" applyNumberFormat="1" applyFont="1" applyAlignment="1">
      <alignment vertical="center"/>
    </xf>
    <xf numFmtId="4" fontId="26" fillId="0" borderId="0" xfId="0" applyNumberFormat="1" applyFont="1"/>
    <xf numFmtId="4" fontId="25" fillId="0" borderId="0" xfId="0" applyNumberFormat="1" applyFont="1"/>
    <xf numFmtId="0" fontId="26" fillId="0" borderId="0" xfId="0" applyFont="1" applyAlignment="1">
      <alignment horizontal="left"/>
    </xf>
    <xf numFmtId="0" fontId="27" fillId="5" borderId="8" xfId="0" applyFont="1" applyFill="1" applyBorder="1"/>
    <xf numFmtId="0" fontId="27" fillId="5" borderId="8" xfId="0" applyFont="1" applyFill="1" applyBorder="1" applyAlignment="1">
      <alignment horizontal="left" vertical="center" wrapText="1"/>
    </xf>
    <xf numFmtId="1" fontId="27" fillId="5" borderId="8" xfId="0" applyNumberFormat="1" applyFont="1" applyFill="1" applyBorder="1" applyAlignment="1">
      <alignment horizontal="center" vertical="center" wrapText="1"/>
    </xf>
    <xf numFmtId="0" fontId="27" fillId="0" borderId="36" xfId="0" applyFont="1" applyBorder="1" applyAlignment="1">
      <alignment horizontal="center" vertical="center" wrapText="1"/>
    </xf>
    <xf numFmtId="0" fontId="27" fillId="0" borderId="5" xfId="0" quotePrefix="1" applyFont="1" applyBorder="1" applyAlignment="1">
      <alignment horizontal="center" vertical="center" wrapText="1"/>
    </xf>
    <xf numFmtId="0" fontId="27" fillId="0" borderId="42" xfId="0" applyFont="1" applyBorder="1" applyAlignment="1">
      <alignment horizontal="center" vertical="center" wrapText="1"/>
    </xf>
    <xf numFmtId="0" fontId="27" fillId="3" borderId="42" xfId="0" applyFont="1" applyFill="1" applyBorder="1" applyAlignment="1">
      <alignment horizontal="left" vertical="center" wrapText="1"/>
    </xf>
    <xf numFmtId="164" fontId="27" fillId="0" borderId="8" xfId="0" applyNumberFormat="1" applyFont="1" applyBorder="1" applyAlignment="1">
      <alignment horizontal="center" vertical="center" wrapText="1"/>
    </xf>
    <xf numFmtId="2" fontId="27" fillId="0" borderId="8" xfId="0" applyNumberFormat="1" applyFont="1" applyBorder="1" applyAlignment="1">
      <alignment horizontal="center" vertical="center" wrapText="1"/>
    </xf>
    <xf numFmtId="0" fontId="27" fillId="2" borderId="8" xfId="0" applyFont="1" applyFill="1" applyBorder="1" applyAlignment="1">
      <alignment horizontal="center" vertical="center" wrapText="1"/>
    </xf>
    <xf numFmtId="0" fontId="27" fillId="0" borderId="8" xfId="0" applyFont="1" applyBorder="1" applyAlignment="1">
      <alignment vertical="center" wrapText="1"/>
    </xf>
    <xf numFmtId="0" fontId="27" fillId="0" borderId="8" xfId="0" quotePrefix="1" applyFont="1" applyBorder="1" applyAlignment="1">
      <alignment vertical="center" wrapText="1"/>
    </xf>
    <xf numFmtId="167" fontId="27" fillId="0" borderId="12" xfId="0" applyNumberFormat="1" applyFont="1" applyBorder="1" applyAlignment="1">
      <alignment vertical="center" wrapText="1"/>
    </xf>
    <xf numFmtId="0" fontId="27" fillId="0" borderId="33" xfId="0" quotePrefix="1" applyFont="1" applyBorder="1" applyAlignment="1">
      <alignment horizontal="center" vertical="center" wrapText="1"/>
    </xf>
    <xf numFmtId="0" fontId="27" fillId="3" borderId="33" xfId="0" quotePrefix="1" applyFont="1" applyFill="1" applyBorder="1" applyAlignment="1">
      <alignment horizontal="left" vertical="center" wrapText="1"/>
    </xf>
    <xf numFmtId="2" fontId="27" fillId="0" borderId="8" xfId="0" quotePrefix="1" applyNumberFormat="1" applyFont="1" applyBorder="1" applyAlignment="1">
      <alignment vertical="center" wrapText="1"/>
    </xf>
    <xf numFmtId="167" fontId="27" fillId="0" borderId="12" xfId="0" quotePrefix="1" applyNumberFormat="1" applyFont="1" applyBorder="1" applyAlignment="1">
      <alignment vertical="center" wrapText="1"/>
    </xf>
    <xf numFmtId="0" fontId="27" fillId="0" borderId="26" xfId="0" applyFont="1" applyBorder="1" applyAlignment="1">
      <alignment horizontal="center" vertical="center" wrapText="1"/>
    </xf>
    <xf numFmtId="0" fontId="27" fillId="0" borderId="24" xfId="0" quotePrefix="1" applyFont="1" applyBorder="1" applyAlignment="1">
      <alignment horizontal="center" vertical="center" wrapText="1"/>
    </xf>
    <xf numFmtId="0" fontId="27" fillId="0" borderId="42" xfId="0" applyFont="1" applyBorder="1" applyAlignment="1">
      <alignment horizontal="left" vertical="center" wrapText="1"/>
    </xf>
    <xf numFmtId="0" fontId="27" fillId="0" borderId="26" xfId="0" quotePrefix="1" applyFont="1" applyBorder="1" applyAlignment="1">
      <alignment horizontal="center" vertical="center" wrapText="1"/>
    </xf>
    <xf numFmtId="0" fontId="27" fillId="0" borderId="8" xfId="0" quotePrefix="1" applyFont="1" applyBorder="1" applyAlignment="1">
      <alignment horizontal="left" vertical="center" wrapText="1"/>
    </xf>
    <xf numFmtId="0" fontId="26" fillId="0" borderId="8" xfId="0" applyFont="1" applyBorder="1" applyAlignment="1">
      <alignment horizontal="center" vertical="center" wrapText="1"/>
    </xf>
    <xf numFmtId="167" fontId="27" fillId="0" borderId="12" xfId="0" applyNumberFormat="1" applyFont="1" applyBorder="1" applyAlignment="1">
      <alignment horizontal="center" vertical="center" wrapText="1"/>
    </xf>
    <xf numFmtId="0" fontId="27" fillId="0" borderId="40" xfId="0" applyFont="1" applyBorder="1" applyAlignment="1">
      <alignment horizontal="center" vertical="center" wrapText="1"/>
    </xf>
    <xf numFmtId="0" fontId="27" fillId="0" borderId="8" xfId="0" applyFont="1" applyBorder="1" applyAlignment="1">
      <alignment horizontal="left" vertical="center" wrapText="1"/>
    </xf>
    <xf numFmtId="0" fontId="27" fillId="0" borderId="8" xfId="0" applyFont="1" applyBorder="1"/>
    <xf numFmtId="0" fontId="27" fillId="0" borderId="8" xfId="0" applyFont="1" applyBorder="1" applyAlignment="1">
      <alignment horizontal="center" vertical="center"/>
    </xf>
    <xf numFmtId="167" fontId="27" fillId="0" borderId="12" xfId="0" applyNumberFormat="1" applyFont="1" applyBorder="1" applyAlignment="1">
      <alignment horizontal="center" vertical="center"/>
    </xf>
    <xf numFmtId="0" fontId="27" fillId="4" borderId="31" xfId="0" quotePrefix="1" applyFont="1" applyFill="1" applyBorder="1" applyAlignment="1">
      <alignment vertical="center" wrapText="1"/>
    </xf>
    <xf numFmtId="0" fontId="27" fillId="4" borderId="33" xfId="0" quotePrefix="1" applyFont="1" applyFill="1" applyBorder="1" applyAlignment="1">
      <alignment vertical="center" wrapText="1"/>
    </xf>
    <xf numFmtId="0" fontId="27" fillId="4" borderId="40" xfId="0" quotePrefix="1" applyFont="1" applyFill="1" applyBorder="1" applyAlignment="1">
      <alignment vertical="center" wrapText="1"/>
    </xf>
    <xf numFmtId="0" fontId="27" fillId="3" borderId="5" xfId="0" quotePrefix="1" applyFont="1" applyFill="1" applyBorder="1" applyAlignment="1">
      <alignment horizontal="center" vertical="center" wrapText="1"/>
    </xf>
    <xf numFmtId="0" fontId="27" fillId="3" borderId="5" xfId="0" quotePrefix="1" applyFont="1" applyFill="1" applyBorder="1" applyAlignment="1">
      <alignment horizontal="left" vertical="center" wrapText="1"/>
    </xf>
    <xf numFmtId="164" fontId="27" fillId="3" borderId="5" xfId="0" quotePrefix="1" applyNumberFormat="1" applyFont="1" applyFill="1" applyBorder="1" applyAlignment="1">
      <alignment horizontal="center" vertical="center" wrapText="1"/>
    </xf>
    <xf numFmtId="2" fontId="27" fillId="3" borderId="5" xfId="0" quotePrefix="1" applyNumberFormat="1" applyFont="1" applyFill="1" applyBorder="1" applyAlignment="1">
      <alignment horizontal="center" vertical="center" wrapText="1"/>
    </xf>
    <xf numFmtId="167" fontId="27" fillId="3" borderId="6" xfId="0" applyNumberFormat="1" applyFont="1" applyFill="1" applyBorder="1" applyAlignment="1">
      <alignment horizontal="center" vertical="center" wrapText="1"/>
    </xf>
    <xf numFmtId="166" fontId="27" fillId="0" borderId="24" xfId="0" quotePrefix="1" applyNumberFormat="1" applyFont="1" applyBorder="1" applyAlignment="1">
      <alignment horizontal="center" vertical="center" wrapText="1"/>
    </xf>
    <xf numFmtId="167" fontId="27" fillId="3" borderId="6" xfId="0" quotePrefix="1" applyNumberFormat="1" applyFont="1" applyFill="1" applyBorder="1" applyAlignment="1">
      <alignment horizontal="center" vertical="center" wrapText="1"/>
    </xf>
    <xf numFmtId="0" fontId="27" fillId="3" borderId="8" xfId="0" applyFont="1" applyFill="1" applyBorder="1" applyAlignment="1">
      <alignment horizontal="left" vertical="center" wrapText="1"/>
    </xf>
    <xf numFmtId="164" fontId="27" fillId="3" borderId="5" xfId="0" applyNumberFormat="1" applyFont="1" applyFill="1" applyBorder="1" applyAlignment="1">
      <alignment horizontal="center" vertical="center" wrapText="1"/>
    </xf>
    <xf numFmtId="2" fontId="27" fillId="3" borderId="5" xfId="0" applyNumberFormat="1" applyFont="1" applyFill="1" applyBorder="1" applyAlignment="1">
      <alignment horizontal="center" vertical="center" wrapText="1"/>
    </xf>
    <xf numFmtId="0" fontId="27" fillId="3" borderId="5" xfId="0" applyFont="1" applyFill="1" applyBorder="1" applyAlignment="1">
      <alignment vertical="center" wrapText="1"/>
    </xf>
    <xf numFmtId="167" fontId="27" fillId="3" borderId="8" xfId="0" quotePrefix="1" applyNumberFormat="1" applyFont="1" applyFill="1" applyBorder="1" applyAlignment="1">
      <alignment horizontal="center" vertical="center" wrapText="1"/>
    </xf>
    <xf numFmtId="167" fontId="27" fillId="3" borderId="8" xfId="0" applyNumberFormat="1" applyFont="1" applyFill="1" applyBorder="1" applyAlignment="1">
      <alignment horizontal="center" vertical="center" wrapText="1"/>
    </xf>
    <xf numFmtId="0" fontId="27" fillId="0" borderId="32" xfId="0" applyFont="1" applyBorder="1" applyAlignment="1">
      <alignment horizontal="center" vertical="center" wrapText="1"/>
    </xf>
    <xf numFmtId="0" fontId="27" fillId="0" borderId="40" xfId="0" quotePrefix="1" applyFont="1" applyBorder="1" applyAlignment="1">
      <alignment horizontal="center" vertical="center" wrapText="1"/>
    </xf>
    <xf numFmtId="0" fontId="27" fillId="3" borderId="8" xfId="0" quotePrefix="1" applyFont="1" applyFill="1" applyBorder="1" applyAlignment="1">
      <alignment horizontal="left" vertical="center" wrapText="1"/>
    </xf>
    <xf numFmtId="2" fontId="27" fillId="3" borderId="8" xfId="0" quotePrefix="1" applyNumberFormat="1" applyFont="1" applyFill="1" applyBorder="1" applyAlignment="1">
      <alignment horizontal="center" vertical="center" wrapText="1"/>
    </xf>
    <xf numFmtId="167" fontId="27" fillId="3" borderId="12" xfId="0" quotePrefix="1" applyNumberFormat="1" applyFont="1" applyFill="1" applyBorder="1" applyAlignment="1">
      <alignment horizontal="center" vertical="center" wrapText="1"/>
    </xf>
    <xf numFmtId="0" fontId="27" fillId="3" borderId="26" xfId="0" applyFont="1" applyFill="1" applyBorder="1" applyAlignment="1">
      <alignment horizontal="center" vertical="center" wrapText="1"/>
    </xf>
    <xf numFmtId="0" fontId="27" fillId="3" borderId="26" xfId="0" applyFont="1" applyFill="1" applyBorder="1" applyAlignment="1">
      <alignment horizontal="left" vertical="center" wrapText="1"/>
    </xf>
    <xf numFmtId="0" fontId="27" fillId="0" borderId="42" xfId="0" quotePrefix="1" applyFont="1" applyBorder="1" applyAlignment="1">
      <alignment horizontal="center" vertical="center" wrapText="1"/>
    </xf>
    <xf numFmtId="2" fontId="27" fillId="0" borderId="8" xfId="0" quotePrefix="1" applyNumberFormat="1" applyFont="1" applyBorder="1" applyAlignment="1">
      <alignment horizontal="center" vertical="center" wrapText="1"/>
    </xf>
    <xf numFmtId="0" fontId="27" fillId="0" borderId="36" xfId="0" quotePrefix="1" applyFont="1" applyBorder="1" applyAlignment="1">
      <alignment horizontal="center" vertical="center" wrapText="1"/>
    </xf>
    <xf numFmtId="167" fontId="27" fillId="0" borderId="35" xfId="0" applyNumberFormat="1" applyFont="1" applyBorder="1" applyAlignment="1">
      <alignment horizontal="center" vertical="center" wrapText="1"/>
    </xf>
    <xf numFmtId="167" fontId="27" fillId="0" borderId="8" xfId="0" applyNumberFormat="1" applyFont="1" applyBorder="1" applyAlignment="1">
      <alignment horizontal="center" vertical="center" wrapText="1"/>
    </xf>
    <xf numFmtId="0" fontId="27" fillId="3" borderId="24" xfId="0" quotePrefix="1" applyFont="1" applyFill="1" applyBorder="1" applyAlignment="1">
      <alignment horizontal="center" vertical="center" wrapText="1"/>
    </xf>
    <xf numFmtId="0" fontId="27" fillId="3" borderId="26" xfId="0" quotePrefix="1" applyFont="1" applyFill="1" applyBorder="1" applyAlignment="1">
      <alignment horizontal="center" vertical="center" wrapText="1"/>
    </xf>
    <xf numFmtId="0" fontId="27" fillId="2" borderId="8" xfId="0" quotePrefix="1" applyFont="1" applyFill="1" applyBorder="1" applyAlignment="1">
      <alignment horizontal="center" vertical="center" wrapText="1"/>
    </xf>
    <xf numFmtId="0" fontId="27" fillId="3" borderId="32" xfId="0" quotePrefix="1" applyFont="1" applyFill="1" applyBorder="1" applyAlignment="1">
      <alignment horizontal="center" vertical="center" wrapText="1"/>
    </xf>
    <xf numFmtId="49" fontId="27" fillId="0" borderId="16" xfId="0" quotePrefix="1" applyNumberFormat="1" applyFont="1" applyBorder="1" applyAlignment="1">
      <alignment horizontal="center" vertical="center" wrapText="1"/>
    </xf>
    <xf numFmtId="49" fontId="27" fillId="0" borderId="8" xfId="0" applyNumberFormat="1" applyFont="1" applyBorder="1" applyAlignment="1">
      <alignment horizontal="center" vertical="center" wrapText="1"/>
    </xf>
    <xf numFmtId="0" fontId="27" fillId="0" borderId="8" xfId="0" applyFont="1" applyBorder="1" applyAlignment="1">
      <alignment horizontal="center" vertical="center" wrapText="1"/>
    </xf>
    <xf numFmtId="0" fontId="27" fillId="0" borderId="8" xfId="0" quotePrefix="1" applyFont="1" applyBorder="1" applyAlignment="1">
      <alignment horizontal="center" vertical="center" wrapText="1"/>
    </xf>
    <xf numFmtId="167" fontId="27" fillId="0" borderId="12" xfId="0" quotePrefix="1" applyNumberFormat="1" applyFont="1" applyBorder="1" applyAlignment="1">
      <alignment horizontal="center" vertical="center" wrapText="1"/>
    </xf>
    <xf numFmtId="0" fontId="27" fillId="0" borderId="5" xfId="0" applyFont="1" applyBorder="1" applyAlignment="1">
      <alignment horizontal="left" vertical="center" wrapText="1"/>
    </xf>
    <xf numFmtId="164" fontId="27" fillId="0" borderId="5" xfId="0" applyNumberFormat="1" applyFont="1" applyBorder="1" applyAlignment="1">
      <alignment horizontal="center" vertical="center" wrapText="1"/>
    </xf>
    <xf numFmtId="2" fontId="27" fillId="0" borderId="5" xfId="0" applyNumberFormat="1" applyFont="1" applyBorder="1" applyAlignment="1">
      <alignment horizontal="center" vertical="center" wrapText="1"/>
    </xf>
    <xf numFmtId="167" fontId="27" fillId="0" borderId="6" xfId="0" applyNumberFormat="1" applyFont="1" applyBorder="1" applyAlignment="1">
      <alignment horizontal="center" vertical="center" wrapText="1"/>
    </xf>
    <xf numFmtId="0" fontId="26" fillId="0" borderId="5" xfId="0" applyFont="1" applyBorder="1" applyAlignment="1">
      <alignment horizontal="center" vertical="center" wrapText="1"/>
    </xf>
    <xf numFmtId="164" fontId="27" fillId="3" borderId="8" xfId="0" quotePrefix="1" applyNumberFormat="1" applyFont="1" applyFill="1" applyBorder="1" applyAlignment="1">
      <alignment horizontal="center" vertical="center" wrapText="1"/>
    </xf>
    <xf numFmtId="0" fontId="27" fillId="3" borderId="8" xfId="0" applyFont="1" applyFill="1" applyBorder="1" applyAlignment="1">
      <alignment vertical="center" wrapText="1"/>
    </xf>
    <xf numFmtId="1" fontId="27" fillId="3" borderId="8" xfId="0" quotePrefix="1" applyNumberFormat="1" applyFont="1" applyFill="1" applyBorder="1" applyAlignment="1">
      <alignment horizontal="center" vertical="center" wrapText="1"/>
    </xf>
    <xf numFmtId="167" fontId="27" fillId="3" borderId="12" xfId="0" applyNumberFormat="1" applyFont="1" applyFill="1" applyBorder="1" applyAlignment="1">
      <alignment horizontal="center" vertical="center" wrapText="1"/>
    </xf>
    <xf numFmtId="0" fontId="27" fillId="3" borderId="40" xfId="0" quotePrefix="1" applyFont="1" applyFill="1" applyBorder="1" applyAlignment="1">
      <alignment horizontal="center" vertical="center" wrapText="1"/>
    </xf>
    <xf numFmtId="0" fontId="27" fillId="3" borderId="40" xfId="0" quotePrefix="1" applyFont="1" applyFill="1" applyBorder="1" applyAlignment="1">
      <alignment horizontal="left" vertical="center" wrapText="1"/>
    </xf>
    <xf numFmtId="0" fontId="27" fillId="0" borderId="12" xfId="0" quotePrefix="1" applyFont="1" applyBorder="1" applyAlignment="1">
      <alignment horizontal="center" vertical="center" wrapText="1"/>
    </xf>
    <xf numFmtId="164" fontId="26" fillId="0" borderId="8" xfId="0" applyNumberFormat="1" applyFont="1" applyBorder="1" applyAlignment="1">
      <alignment horizontal="center" vertical="center" wrapText="1"/>
    </xf>
    <xf numFmtId="2" fontId="26" fillId="0" borderId="8" xfId="0" applyNumberFormat="1" applyFont="1" applyBorder="1" applyAlignment="1">
      <alignment horizontal="center" vertical="center" wrapText="1"/>
    </xf>
    <xf numFmtId="0" fontId="26" fillId="0" borderId="5" xfId="0" quotePrefix="1" applyFont="1" applyBorder="1" applyAlignment="1">
      <alignment horizontal="center" vertical="center" wrapText="1"/>
    </xf>
    <xf numFmtId="167" fontId="26" fillId="0" borderId="6" xfId="0" applyNumberFormat="1" applyFont="1" applyBorder="1" applyAlignment="1">
      <alignment horizontal="center" vertical="center" wrapText="1"/>
    </xf>
    <xf numFmtId="0" fontId="26" fillId="0" borderId="8" xfId="0" quotePrefix="1" applyFont="1" applyBorder="1" applyAlignment="1">
      <alignment horizontal="center" vertical="center" wrapText="1"/>
    </xf>
    <xf numFmtId="167" fontId="26" fillId="0" borderId="12" xfId="0" applyNumberFormat="1" applyFont="1" applyBorder="1" applyAlignment="1">
      <alignment horizontal="center" vertical="center" wrapText="1"/>
    </xf>
    <xf numFmtId="0" fontId="27" fillId="4" borderId="33" xfId="0" quotePrefix="1" applyFont="1" applyFill="1" applyBorder="1" applyAlignment="1">
      <alignment horizontal="left" vertical="center" wrapText="1"/>
    </xf>
    <xf numFmtId="0" fontId="27" fillId="4" borderId="46" xfId="0" quotePrefix="1" applyFont="1" applyFill="1" applyBorder="1" applyAlignment="1">
      <alignment vertical="center" wrapText="1"/>
    </xf>
    <xf numFmtId="168" fontId="27" fillId="3" borderId="5" xfId="0" quotePrefix="1" applyNumberFormat="1" applyFont="1" applyFill="1" applyBorder="1" applyAlignment="1">
      <alignment horizontal="center" vertical="center" wrapText="1"/>
    </xf>
    <xf numFmtId="164" fontId="26" fillId="0" borderId="8" xfId="0" applyNumberFormat="1" applyFont="1" applyBorder="1" applyAlignment="1">
      <alignment horizontal="left" vertical="center" wrapText="1"/>
    </xf>
    <xf numFmtId="2" fontId="26" fillId="0" borderId="8" xfId="0" applyNumberFormat="1" applyFont="1" applyBorder="1" applyAlignment="1">
      <alignment vertical="center" wrapText="1"/>
    </xf>
    <xf numFmtId="0" fontId="26" fillId="0" borderId="8" xfId="0" applyFont="1" applyBorder="1" applyAlignment="1">
      <alignment vertical="center" wrapText="1"/>
    </xf>
    <xf numFmtId="167" fontId="26" fillId="0" borderId="12" xfId="0" quotePrefix="1" applyNumberFormat="1" applyFont="1" applyBorder="1" applyAlignment="1">
      <alignment vertical="center" wrapText="1"/>
    </xf>
    <xf numFmtId="167" fontId="26" fillId="0" borderId="12" xfId="0" applyNumberFormat="1" applyFont="1" applyBorder="1" applyAlignment="1">
      <alignment horizontal="center" vertical="center"/>
    </xf>
    <xf numFmtId="0" fontId="26" fillId="0" borderId="12" xfId="0" applyFont="1" applyBorder="1" applyAlignment="1">
      <alignment horizontal="center" vertical="center" wrapText="1"/>
    </xf>
    <xf numFmtId="0" fontId="27" fillId="0" borderId="40" xfId="0" quotePrefix="1" applyFont="1" applyBorder="1" applyAlignment="1">
      <alignment vertical="center" wrapText="1"/>
    </xf>
    <xf numFmtId="0" fontId="27" fillId="3" borderId="36" xfId="0" quotePrefix="1" applyFont="1" applyFill="1" applyBorder="1" applyAlignment="1">
      <alignment horizontal="center" vertical="center" wrapText="1"/>
    </xf>
    <xf numFmtId="2" fontId="27" fillId="3" borderId="24" xfId="0" quotePrefix="1" applyNumberFormat="1" applyFont="1" applyFill="1" applyBorder="1" applyAlignment="1">
      <alignment horizontal="center" vertical="center" wrapText="1"/>
    </xf>
    <xf numFmtId="0" fontId="27" fillId="0" borderId="0" xfId="0" applyFont="1" applyAlignment="1">
      <alignment horizontal="center" vertical="center" wrapText="1"/>
    </xf>
    <xf numFmtId="167" fontId="27" fillId="3" borderId="35" xfId="0" quotePrefix="1" applyNumberFormat="1" applyFont="1" applyFill="1" applyBorder="1" applyAlignment="1">
      <alignment horizontal="center" vertical="center" wrapText="1"/>
    </xf>
    <xf numFmtId="0" fontId="27" fillId="3" borderId="12" xfId="0" quotePrefix="1" applyFont="1" applyFill="1" applyBorder="1" applyAlignment="1">
      <alignment horizontal="center" vertical="center" wrapText="1"/>
    </xf>
    <xf numFmtId="0" fontId="27" fillId="0" borderId="0" xfId="0" applyFont="1" applyAlignment="1">
      <alignment horizontal="center"/>
    </xf>
    <xf numFmtId="0" fontId="27" fillId="0" borderId="0" xfId="0" applyFont="1"/>
    <xf numFmtId="4" fontId="29" fillId="0" borderId="0" xfId="0" applyNumberFormat="1" applyFont="1" applyAlignment="1">
      <alignment horizontal="left"/>
    </xf>
    <xf numFmtId="4" fontId="30" fillId="0" borderId="0" xfId="0" applyNumberFormat="1" applyFont="1"/>
    <xf numFmtId="0" fontId="26" fillId="0" borderId="39" xfId="0" applyFont="1" applyBorder="1"/>
    <xf numFmtId="0" fontId="26" fillId="0" borderId="39" xfId="0" applyFont="1" applyBorder="1" applyAlignment="1">
      <alignment horizontal="center"/>
    </xf>
    <xf numFmtId="0" fontId="26" fillId="0" borderId="39" xfId="0" applyFont="1" applyBorder="1" applyAlignment="1">
      <alignment horizontal="left"/>
    </xf>
    <xf numFmtId="0" fontId="26" fillId="0" borderId="8" xfId="0" applyFont="1" applyBorder="1" applyAlignment="1">
      <alignment horizontal="left"/>
    </xf>
    <xf numFmtId="167" fontId="27" fillId="0" borderId="8" xfId="0" applyNumberFormat="1" applyFont="1" applyBorder="1" applyAlignment="1">
      <alignment vertical="center" wrapText="1"/>
    </xf>
    <xf numFmtId="167" fontId="27" fillId="0" borderId="8" xfId="0" quotePrefix="1" applyNumberFormat="1" applyFont="1" applyBorder="1" applyAlignment="1">
      <alignment horizontal="center" vertical="center" wrapText="1"/>
    </xf>
    <xf numFmtId="0" fontId="27" fillId="0" borderId="8" xfId="0" quotePrefix="1" applyFont="1" applyBorder="1" applyAlignment="1">
      <alignment horizontal="center" vertical="center"/>
    </xf>
    <xf numFmtId="167" fontId="27" fillId="0" borderId="12" xfId="0" quotePrefix="1" applyNumberFormat="1" applyFont="1" applyBorder="1" applyAlignment="1">
      <alignment horizontal="center" vertical="center"/>
    </xf>
    <xf numFmtId="165" fontId="27" fillId="0" borderId="8" xfId="0" applyNumberFormat="1" applyFont="1" applyBorder="1" applyAlignment="1">
      <alignment horizontal="center" vertical="center" wrapText="1"/>
    </xf>
    <xf numFmtId="164" fontId="27" fillId="3" borderId="24" xfId="0" quotePrefix="1" applyNumberFormat="1" applyFont="1" applyFill="1" applyBorder="1" applyAlignment="1">
      <alignment horizontal="center" vertical="center" wrapText="1"/>
    </xf>
    <xf numFmtId="0" fontId="27" fillId="3" borderId="24" xfId="0" applyFont="1" applyFill="1" applyBorder="1" applyAlignment="1">
      <alignment vertical="center" wrapText="1"/>
    </xf>
    <xf numFmtId="167" fontId="27" fillId="3" borderId="24" xfId="0" quotePrefix="1" applyNumberFormat="1" applyFont="1" applyFill="1" applyBorder="1" applyAlignment="1">
      <alignment horizontal="center" vertical="center" wrapText="1"/>
    </xf>
    <xf numFmtId="167" fontId="27" fillId="3" borderId="35" xfId="0" applyNumberFormat="1" applyFont="1" applyFill="1" applyBorder="1" applyAlignment="1">
      <alignment horizontal="center" vertical="center" wrapText="1"/>
    </xf>
    <xf numFmtId="0" fontId="27" fillId="0" borderId="24" xfId="0" applyFont="1" applyBorder="1" applyAlignment="1">
      <alignment horizontal="left" vertical="center" wrapText="1"/>
    </xf>
    <xf numFmtId="164" fontId="27" fillId="0" borderId="24" xfId="0" applyNumberFormat="1" applyFont="1" applyBorder="1" applyAlignment="1">
      <alignment horizontal="center" vertical="center" wrapText="1"/>
    </xf>
    <xf numFmtId="2" fontId="27" fillId="0" borderId="24" xfId="0" applyNumberFormat="1" applyFont="1" applyBorder="1" applyAlignment="1">
      <alignment horizontal="center" vertical="center" wrapText="1"/>
    </xf>
    <xf numFmtId="0" fontId="27" fillId="0" borderId="24" xfId="0" applyFont="1" applyBorder="1" applyAlignment="1">
      <alignment vertical="center" wrapText="1"/>
    </xf>
    <xf numFmtId="167" fontId="27" fillId="0" borderId="32" xfId="0" applyNumberFormat="1" applyFont="1" applyBorder="1" applyAlignment="1">
      <alignment horizontal="center" vertical="center" wrapText="1"/>
    </xf>
    <xf numFmtId="2" fontId="27" fillId="0" borderId="8" xfId="0" applyNumberFormat="1" applyFont="1" applyBorder="1" applyAlignment="1">
      <alignment vertical="center" wrapText="1"/>
    </xf>
    <xf numFmtId="0" fontId="27" fillId="3" borderId="45" xfId="0" quotePrefix="1" applyFont="1" applyFill="1" applyBorder="1" applyAlignment="1">
      <alignment horizontal="left" vertical="center" wrapText="1"/>
    </xf>
    <xf numFmtId="167" fontId="27" fillId="3" borderId="0" xfId="0" quotePrefix="1" applyNumberFormat="1" applyFont="1" applyFill="1" applyAlignment="1">
      <alignment horizontal="center" vertical="center" wrapText="1"/>
    </xf>
    <xf numFmtId="164" fontId="26" fillId="0" borderId="5" xfId="0" applyNumberFormat="1" applyFont="1" applyBorder="1" applyAlignment="1">
      <alignment horizontal="center" vertical="center" wrapText="1"/>
    </xf>
    <xf numFmtId="2" fontId="26" fillId="0" borderId="5" xfId="0" applyNumberFormat="1" applyFont="1" applyBorder="1" applyAlignment="1">
      <alignment horizontal="center" vertical="center" wrapText="1"/>
    </xf>
    <xf numFmtId="168" fontId="27" fillId="0" borderId="12" xfId="0" quotePrefix="1" applyNumberFormat="1" applyFont="1" applyBorder="1" applyAlignment="1">
      <alignment horizontal="center" vertical="center" wrapText="1"/>
    </xf>
    <xf numFmtId="164" fontId="26" fillId="0" borderId="5" xfId="0" applyNumberFormat="1" applyFont="1" applyBorder="1" applyAlignment="1">
      <alignment horizontal="left" vertical="center" wrapText="1"/>
    </xf>
    <xf numFmtId="2" fontId="26" fillId="0" borderId="5" xfId="0" applyNumberFormat="1" applyFont="1" applyBorder="1" applyAlignment="1">
      <alignment vertical="center" wrapText="1"/>
    </xf>
    <xf numFmtId="164" fontId="27" fillId="0" borderId="8" xfId="0" applyNumberFormat="1" applyFont="1" applyBorder="1" applyAlignment="1">
      <alignment horizontal="left" vertical="center" wrapText="1"/>
    </xf>
    <xf numFmtId="0" fontId="27" fillId="0" borderId="12" xfId="0" applyFont="1" applyBorder="1" applyAlignment="1">
      <alignment vertical="center" wrapText="1"/>
    </xf>
    <xf numFmtId="0" fontId="27" fillId="3" borderId="45" xfId="0" quotePrefix="1" applyFont="1" applyFill="1" applyBorder="1" applyAlignment="1">
      <alignment horizontal="center" vertical="center" wrapText="1"/>
    </xf>
    <xf numFmtId="164" fontId="27" fillId="3" borderId="5" xfId="0" quotePrefix="1" applyNumberFormat="1" applyFont="1" applyFill="1" applyBorder="1" applyAlignment="1">
      <alignment horizontal="left" vertical="center" wrapText="1"/>
    </xf>
    <xf numFmtId="164" fontId="27" fillId="3" borderId="8" xfId="0" quotePrefix="1" applyNumberFormat="1" applyFont="1" applyFill="1" applyBorder="1" applyAlignment="1">
      <alignment horizontal="left" vertical="center" wrapText="1"/>
    </xf>
    <xf numFmtId="0" fontId="27" fillId="3" borderId="8" xfId="0" quotePrefix="1" applyFont="1" applyFill="1" applyBorder="1" applyAlignment="1">
      <alignment vertical="center" wrapText="1"/>
    </xf>
    <xf numFmtId="0" fontId="27" fillId="0" borderId="5" xfId="0" quotePrefix="1" applyFont="1" applyBorder="1" applyAlignment="1">
      <alignment horizontal="left" vertical="center" wrapText="1"/>
    </xf>
    <xf numFmtId="167" fontId="27" fillId="3" borderId="5" xfId="0" quotePrefix="1" applyNumberFormat="1" applyFont="1" applyFill="1" applyBorder="1" applyAlignment="1">
      <alignment horizontal="center" vertical="center" wrapText="1"/>
    </xf>
    <xf numFmtId="3" fontId="27" fillId="0" borderId="8" xfId="0" quotePrefix="1" applyNumberFormat="1" applyFont="1" applyBorder="1" applyAlignment="1">
      <alignment horizontal="center" vertical="center" wrapText="1"/>
    </xf>
    <xf numFmtId="4" fontId="27" fillId="0" borderId="8" xfId="0" quotePrefix="1" applyNumberFormat="1" applyFont="1" applyBorder="1" applyAlignment="1">
      <alignment horizontal="center" vertical="center" wrapText="1"/>
    </xf>
    <xf numFmtId="0" fontId="27" fillId="0" borderId="2" xfId="0" applyFont="1" applyBorder="1" applyAlignment="1">
      <alignment horizontal="left" vertical="center" wrapText="1"/>
    </xf>
    <xf numFmtId="2" fontId="27" fillId="0" borderId="5" xfId="0" quotePrefix="1" applyNumberFormat="1" applyFont="1" applyBorder="1" applyAlignment="1">
      <alignment horizontal="center" vertical="center" wrapText="1"/>
    </xf>
    <xf numFmtId="167" fontId="27" fillId="0" borderId="6" xfId="0" quotePrefix="1" applyNumberFormat="1" applyFont="1" applyBorder="1" applyAlignment="1">
      <alignment horizontal="center" vertical="center" wrapText="1"/>
    </xf>
    <xf numFmtId="166" fontId="27" fillId="0" borderId="5" xfId="0" quotePrefix="1" applyNumberFormat="1" applyFont="1" applyBorder="1" applyAlignment="1">
      <alignment horizontal="center" vertical="center" wrapText="1"/>
    </xf>
    <xf numFmtId="167" fontId="26" fillId="0" borderId="12" xfId="0" applyNumberFormat="1" applyFont="1" applyBorder="1" applyAlignment="1">
      <alignment vertical="center" wrapText="1"/>
    </xf>
    <xf numFmtId="164" fontId="27" fillId="0" borderId="8" xfId="0" quotePrefix="1" applyNumberFormat="1" applyFont="1" applyBorder="1" applyAlignment="1">
      <alignment horizontal="left" vertical="center" wrapText="1"/>
    </xf>
    <xf numFmtId="164" fontId="27" fillId="0" borderId="24" xfId="0" applyNumberFormat="1" applyFont="1" applyBorder="1" applyAlignment="1">
      <alignment horizontal="left" vertical="center" wrapText="1"/>
    </xf>
    <xf numFmtId="0" fontId="27" fillId="2" borderId="24" xfId="0" applyFont="1" applyFill="1" applyBorder="1" applyAlignment="1">
      <alignment horizontal="center" vertical="center" wrapText="1"/>
    </xf>
    <xf numFmtId="2" fontId="27" fillId="0" borderId="24" xfId="0" applyNumberFormat="1" applyFont="1" applyBorder="1" applyAlignment="1">
      <alignment vertical="center" wrapText="1"/>
    </xf>
    <xf numFmtId="167" fontId="27" fillId="0" borderId="24" xfId="0" quotePrefix="1" applyNumberFormat="1" applyFont="1" applyBorder="1" applyAlignment="1">
      <alignment horizontal="center" vertical="center" wrapText="1"/>
    </xf>
    <xf numFmtId="0" fontId="28" fillId="6" borderId="8" xfId="0" applyFont="1" applyFill="1" applyBorder="1"/>
    <xf numFmtId="0" fontId="28" fillId="6" borderId="8" xfId="0" applyFont="1" applyFill="1" applyBorder="1" applyAlignment="1">
      <alignment horizontal="left" vertical="center" wrapText="1"/>
    </xf>
    <xf numFmtId="1" fontId="28" fillId="6" borderId="8" xfId="0" applyNumberFormat="1" applyFont="1" applyFill="1" applyBorder="1" applyAlignment="1">
      <alignment horizontal="center" vertical="center" wrapText="1"/>
    </xf>
    <xf numFmtId="0" fontId="28" fillId="6" borderId="8" xfId="0" applyFont="1" applyFill="1" applyBorder="1" applyAlignment="1">
      <alignment horizontal="center" vertical="center" wrapText="1"/>
    </xf>
    <xf numFmtId="0" fontId="28" fillId="6" borderId="8" xfId="0" applyFont="1" applyFill="1" applyBorder="1" applyAlignment="1">
      <alignment horizontal="center"/>
    </xf>
    <xf numFmtId="166" fontId="27" fillId="0" borderId="8" xfId="0" applyNumberFormat="1" applyFont="1" applyBorder="1" applyAlignment="1">
      <alignment horizontal="center" vertical="center" wrapText="1"/>
    </xf>
    <xf numFmtId="0" fontId="27" fillId="3" borderId="8" xfId="0" quotePrefix="1" applyFont="1" applyFill="1" applyBorder="1" applyAlignment="1">
      <alignment horizontal="center" vertical="center" wrapText="1"/>
    </xf>
    <xf numFmtId="0" fontId="27" fillId="3" borderId="8" xfId="0" applyFont="1" applyFill="1" applyBorder="1" applyAlignment="1">
      <alignment horizontal="center" vertical="center" wrapText="1"/>
    </xf>
    <xf numFmtId="0" fontId="27" fillId="5" borderId="8" xfId="0" applyFont="1" applyFill="1" applyBorder="1" applyAlignment="1">
      <alignment horizontal="center" vertical="center" wrapText="1"/>
    </xf>
    <xf numFmtId="0" fontId="27" fillId="5" borderId="8" xfId="0" applyFont="1" applyFill="1" applyBorder="1" applyAlignment="1">
      <alignment horizontal="center"/>
    </xf>
    <xf numFmtId="0" fontId="27" fillId="0" borderId="16" xfId="0" quotePrefix="1" applyFont="1" applyBorder="1" applyAlignment="1">
      <alignment horizontal="center" vertical="center" wrapText="1"/>
    </xf>
    <xf numFmtId="0" fontId="27" fillId="4" borderId="33" xfId="0" quotePrefix="1" applyFont="1" applyFill="1" applyBorder="1" applyAlignment="1">
      <alignment horizontal="center" vertical="center" wrapText="1"/>
    </xf>
    <xf numFmtId="0" fontId="27" fillId="3" borderId="21" xfId="0" quotePrefix="1" applyFont="1" applyFill="1" applyBorder="1" applyAlignment="1">
      <alignment horizontal="center" vertical="center" wrapText="1"/>
    </xf>
    <xf numFmtId="166" fontId="27" fillId="0" borderId="24" xfId="0" applyNumberFormat="1" applyFont="1" applyBorder="1" applyAlignment="1">
      <alignment horizontal="center" vertical="center" wrapText="1"/>
    </xf>
    <xf numFmtId="166" fontId="27" fillId="0" borderId="5" xfId="0" applyNumberFormat="1" applyFont="1" applyBorder="1" applyAlignment="1">
      <alignment horizontal="center" vertical="center" wrapText="1"/>
    </xf>
    <xf numFmtId="0" fontId="27" fillId="3" borderId="24" xfId="0" applyFont="1" applyFill="1" applyBorder="1" applyAlignment="1">
      <alignment horizontal="center" vertical="center" wrapText="1"/>
    </xf>
    <xf numFmtId="0" fontId="27" fillId="3" borderId="5" xfId="0" applyFont="1" applyFill="1" applyBorder="1" applyAlignment="1">
      <alignment horizontal="center" vertical="center" wrapText="1"/>
    </xf>
    <xf numFmtId="49" fontId="27" fillId="0" borderId="21" xfId="0" quotePrefix="1" applyNumberFormat="1" applyFont="1" applyBorder="1" applyAlignment="1">
      <alignment horizontal="center" vertical="center" wrapText="1"/>
    </xf>
    <xf numFmtId="0" fontId="27" fillId="0" borderId="24" xfId="0" applyFont="1" applyBorder="1" applyAlignment="1">
      <alignment horizontal="center" vertical="center" wrapText="1"/>
    </xf>
    <xf numFmtId="0" fontId="27" fillId="0" borderId="5" xfId="0" applyFont="1" applyBorder="1" applyAlignment="1">
      <alignment horizontal="center" vertical="center" wrapText="1"/>
    </xf>
    <xf numFmtId="0" fontId="27" fillId="0" borderId="21" xfId="0" quotePrefix="1" applyFont="1" applyBorder="1" applyAlignment="1">
      <alignment horizontal="center" vertical="center" wrapText="1"/>
    </xf>
    <xf numFmtId="0" fontId="27" fillId="0" borderId="18" xfId="0" quotePrefix="1" applyFont="1" applyBorder="1" applyAlignment="1">
      <alignment horizontal="center" vertical="center" wrapText="1"/>
    </xf>
    <xf numFmtId="164" fontId="27" fillId="0" borderId="8" xfId="0" quotePrefix="1" applyNumberFormat="1" applyFont="1" applyBorder="1" applyAlignment="1">
      <alignment horizontal="center" vertical="center" wrapText="1"/>
    </xf>
    <xf numFmtId="166" fontId="27" fillId="0" borderId="8" xfId="0" quotePrefix="1" applyNumberFormat="1" applyFont="1" applyBorder="1" applyAlignment="1">
      <alignment horizontal="center" vertical="center" wrapText="1"/>
    </xf>
    <xf numFmtId="164" fontId="27" fillId="0" borderId="24" xfId="0" quotePrefix="1" applyNumberFormat="1" applyFont="1" applyBorder="1" applyAlignment="1">
      <alignment horizontal="center" vertical="center" wrapText="1"/>
    </xf>
    <xf numFmtId="164" fontId="27" fillId="0" borderId="5" xfId="0" quotePrefix="1" applyNumberFormat="1" applyFont="1" applyBorder="1" applyAlignment="1">
      <alignment horizontal="center" vertical="center" wrapText="1"/>
    </xf>
    <xf numFmtId="0" fontId="27" fillId="3" borderId="16" xfId="0" quotePrefix="1" applyFont="1" applyFill="1" applyBorder="1" applyAlignment="1">
      <alignment horizontal="center" vertical="center" wrapText="1"/>
    </xf>
    <xf numFmtId="0" fontId="27" fillId="0" borderId="0" xfId="0" applyFont="1" applyAlignment="1">
      <alignment vertical="center" wrapText="1"/>
    </xf>
    <xf numFmtId="167" fontId="27" fillId="0" borderId="0" xfId="0" applyNumberFormat="1" applyFont="1" applyAlignment="1">
      <alignment horizontal="center" vertical="center" wrapText="1"/>
    </xf>
    <xf numFmtId="167" fontId="26" fillId="0" borderId="8" xfId="0" quotePrefix="1" applyNumberFormat="1" applyFont="1" applyBorder="1" applyAlignment="1">
      <alignment horizontal="center" vertical="center" wrapText="1"/>
    </xf>
    <xf numFmtId="167" fontId="26" fillId="0" borderId="32" xfId="0" applyNumberFormat="1" applyFont="1" applyBorder="1" applyAlignment="1">
      <alignment horizontal="center" vertical="center" wrapText="1"/>
    </xf>
    <xf numFmtId="0" fontId="27" fillId="0" borderId="44" xfId="0" applyFont="1" applyBorder="1" applyAlignment="1">
      <alignment horizontal="center" vertical="center" wrapText="1"/>
    </xf>
    <xf numFmtId="0" fontId="27" fillId="3" borderId="40" xfId="0" applyFont="1" applyFill="1" applyBorder="1" applyAlignment="1">
      <alignment horizontal="center" vertical="center" wrapText="1"/>
    </xf>
    <xf numFmtId="0" fontId="27" fillId="0" borderId="2" xfId="0" quotePrefix="1" applyFont="1" applyBorder="1" applyAlignment="1">
      <alignment horizontal="center" vertical="center" wrapText="1"/>
    </xf>
    <xf numFmtId="0" fontId="27" fillId="3" borderId="44" xfId="0" applyFont="1" applyFill="1" applyBorder="1" applyAlignment="1">
      <alignment horizontal="center" vertical="center" wrapText="1"/>
    </xf>
    <xf numFmtId="169" fontId="26" fillId="0" borderId="12" xfId="0" applyNumberFormat="1" applyFont="1" applyBorder="1" applyAlignment="1">
      <alignment horizontal="center" vertical="center" wrapText="1"/>
    </xf>
    <xf numFmtId="0" fontId="27" fillId="0" borderId="2" xfId="0" applyFont="1" applyBorder="1" applyAlignment="1">
      <alignment horizontal="center" vertical="center" wrapText="1"/>
    </xf>
    <xf numFmtId="0" fontId="27" fillId="4" borderId="31" xfId="0" quotePrefix="1" applyFont="1" applyFill="1" applyBorder="1" applyAlignment="1">
      <alignment horizontal="center" vertical="center" wrapText="1"/>
    </xf>
    <xf numFmtId="0" fontId="27" fillId="4" borderId="40" xfId="0" quotePrefix="1" applyFont="1" applyFill="1" applyBorder="1" applyAlignment="1">
      <alignment horizontal="center" vertical="center" wrapText="1"/>
    </xf>
    <xf numFmtId="0" fontId="27" fillId="3" borderId="42" xfId="0" applyFont="1" applyFill="1" applyBorder="1" applyAlignment="1">
      <alignment horizontal="center" vertical="center" wrapText="1"/>
    </xf>
    <xf numFmtId="0" fontId="27" fillId="3" borderId="33" xfId="0" quotePrefix="1" applyFont="1" applyFill="1" applyBorder="1" applyAlignment="1">
      <alignment horizontal="center" vertical="center" wrapText="1"/>
    </xf>
    <xf numFmtId="0" fontId="27" fillId="0" borderId="8" xfId="0" applyFont="1" applyBorder="1" applyAlignment="1">
      <alignment horizontal="center"/>
    </xf>
    <xf numFmtId="0" fontId="27" fillId="4" borderId="46" xfId="0" quotePrefix="1" applyFont="1" applyFill="1" applyBorder="1" applyAlignment="1">
      <alignment horizontal="center" vertical="center" wrapText="1"/>
    </xf>
    <xf numFmtId="0" fontId="26" fillId="0" borderId="8" xfId="0" applyFont="1" applyBorder="1" applyAlignment="1">
      <alignment horizontal="center"/>
    </xf>
    <xf numFmtId="167" fontId="26" fillId="0" borderId="12" xfId="0" quotePrefix="1" applyNumberFormat="1" applyFont="1" applyBorder="1" applyAlignment="1">
      <alignment horizontal="center" vertical="center" wrapText="1"/>
    </xf>
    <xf numFmtId="0" fontId="27" fillId="0" borderId="12" xfId="0" applyFont="1" applyBorder="1" applyAlignment="1">
      <alignment horizontal="center" vertical="center" wrapText="1"/>
    </xf>
    <xf numFmtId="0" fontId="26" fillId="0" borderId="0" xfId="0" applyFont="1" applyAlignment="1">
      <alignment horizontal="center" vertical="center"/>
    </xf>
    <xf numFmtId="167" fontId="26" fillId="0" borderId="45" xfId="0" applyNumberFormat="1" applyFont="1" applyBorder="1" applyAlignment="1">
      <alignment horizontal="center" vertical="center" wrapText="1"/>
    </xf>
    <xf numFmtId="167" fontId="27" fillId="0" borderId="32" xfId="0" quotePrefix="1" applyNumberFormat="1" applyFont="1" applyBorder="1" applyAlignment="1">
      <alignment horizontal="center" vertical="center" wrapText="1"/>
    </xf>
    <xf numFmtId="167" fontId="27" fillId="3" borderId="32" xfId="0" quotePrefix="1" applyNumberFormat="1" applyFont="1" applyFill="1" applyBorder="1" applyAlignment="1">
      <alignment horizontal="center" vertical="center" wrapText="1"/>
    </xf>
    <xf numFmtId="167" fontId="27" fillId="3" borderId="45" xfId="0" quotePrefix="1" applyNumberFormat="1" applyFont="1" applyFill="1" applyBorder="1" applyAlignment="1">
      <alignment horizontal="center" vertical="center" wrapText="1"/>
    </xf>
    <xf numFmtId="0" fontId="26" fillId="0" borderId="8" xfId="0" applyFont="1" applyBorder="1"/>
    <xf numFmtId="167" fontId="27" fillId="0" borderId="45" xfId="0" quotePrefix="1" applyNumberFormat="1" applyFont="1" applyBorder="1" applyAlignment="1">
      <alignment horizontal="center" vertical="center" wrapText="1"/>
    </xf>
    <xf numFmtId="3" fontId="27" fillId="0" borderId="5" xfId="0" quotePrefix="1" applyNumberFormat="1" applyFont="1" applyBorder="1" applyAlignment="1">
      <alignment horizontal="center" vertical="center" wrapText="1"/>
    </xf>
    <xf numFmtId="169" fontId="27" fillId="0" borderId="8" xfId="0" quotePrefix="1" applyNumberFormat="1" applyFont="1" applyBorder="1" applyAlignment="1">
      <alignment horizontal="center" vertical="center" wrapText="1"/>
    </xf>
    <xf numFmtId="169" fontId="27" fillId="0" borderId="12" xfId="0" applyNumberFormat="1" applyFont="1" applyBorder="1" applyAlignment="1">
      <alignment horizontal="center" vertical="center" wrapText="1"/>
    </xf>
    <xf numFmtId="0" fontId="27" fillId="0" borderId="39" xfId="0" applyFont="1" applyBorder="1" applyAlignment="1">
      <alignment horizontal="left" vertical="center" wrapText="1"/>
    </xf>
    <xf numFmtId="0" fontId="27" fillId="0" borderId="33" xfId="0" quotePrefix="1" applyFont="1" applyBorder="1" applyAlignment="1">
      <alignment horizontal="left" vertical="center" wrapText="1"/>
    </xf>
    <xf numFmtId="169" fontId="27" fillId="0" borderId="12" xfId="0" quotePrefix="1" applyNumberFormat="1" applyFont="1" applyBorder="1" applyAlignment="1">
      <alignment horizontal="center" vertical="center" wrapText="1"/>
    </xf>
    <xf numFmtId="169" fontId="27" fillId="0" borderId="32" xfId="0" applyNumberFormat="1" applyFont="1" applyBorder="1" applyAlignment="1">
      <alignment horizontal="center" vertical="center" wrapText="1"/>
    </xf>
    <xf numFmtId="169" fontId="27" fillId="0" borderId="8" xfId="0" applyNumberFormat="1" applyFont="1" applyBorder="1" applyAlignment="1">
      <alignment horizontal="center" vertical="center" wrapText="1"/>
    </xf>
    <xf numFmtId="169" fontId="27" fillId="0" borderId="8" xfId="0" quotePrefix="1" applyNumberFormat="1" applyFont="1" applyBorder="1" applyAlignment="1">
      <alignment horizontal="center" vertical="center"/>
    </xf>
    <xf numFmtId="169" fontId="27" fillId="0" borderId="12" xfId="0" quotePrefix="1" applyNumberFormat="1" applyFont="1" applyBorder="1" applyAlignment="1">
      <alignment horizontal="center" vertical="center"/>
    </xf>
    <xf numFmtId="169" fontId="27" fillId="0" borderId="8" xfId="0" applyNumberFormat="1" applyFont="1" applyBorder="1" applyAlignment="1">
      <alignment horizontal="center" vertical="center"/>
    </xf>
    <xf numFmtId="169" fontId="27" fillId="0" borderId="12" xfId="0" applyNumberFormat="1" applyFont="1" applyBorder="1" applyAlignment="1">
      <alignment horizontal="center" vertical="center"/>
    </xf>
    <xf numFmtId="169" fontId="27" fillId="0" borderId="36" xfId="0" quotePrefix="1" applyNumberFormat="1" applyFont="1" applyBorder="1" applyAlignment="1">
      <alignment horizontal="center" vertical="center" wrapText="1"/>
    </xf>
    <xf numFmtId="169" fontId="27" fillId="0" borderId="35" xfId="0" applyNumberFormat="1" applyFont="1" applyBorder="1" applyAlignment="1">
      <alignment horizontal="center" vertical="center" wrapText="1"/>
    </xf>
    <xf numFmtId="1" fontId="27" fillId="0" borderId="8" xfId="0" quotePrefix="1" applyNumberFormat="1" applyFont="1" applyBorder="1" applyAlignment="1">
      <alignment horizontal="center" vertical="center" wrapText="1"/>
    </xf>
    <xf numFmtId="0" fontId="27" fillId="0" borderId="40" xfId="0" quotePrefix="1" applyFont="1" applyBorder="1" applyAlignment="1">
      <alignment horizontal="left" vertical="center" wrapText="1"/>
    </xf>
    <xf numFmtId="164" fontId="27" fillId="0" borderId="5" xfId="0" quotePrefix="1" applyNumberFormat="1" applyFont="1" applyBorder="1" applyAlignment="1">
      <alignment horizontal="left" vertical="center" wrapText="1"/>
    </xf>
    <xf numFmtId="0" fontId="26" fillId="0" borderId="8" xfId="0" applyFont="1" applyBorder="1" applyAlignment="1">
      <alignment horizontal="center" vertical="center"/>
    </xf>
    <xf numFmtId="169" fontId="27" fillId="0" borderId="32" xfId="0" quotePrefix="1" applyNumberFormat="1" applyFont="1" applyBorder="1" applyAlignment="1">
      <alignment horizontal="center" vertical="center" wrapText="1"/>
    </xf>
    <xf numFmtId="166" fontId="27" fillId="3" borderId="8" xfId="0" quotePrefix="1" applyNumberFormat="1" applyFont="1" applyFill="1" applyBorder="1" applyAlignment="1">
      <alignment horizontal="center" vertical="center" wrapText="1"/>
    </xf>
    <xf numFmtId="0" fontId="6" fillId="0" borderId="0" xfId="0" applyFont="1" applyAlignment="1">
      <alignment horizontal="left" vertical="top"/>
    </xf>
    <xf numFmtId="0" fontId="28" fillId="0" borderId="8" xfId="0" applyFont="1" applyBorder="1" applyAlignment="1">
      <alignment horizontal="center"/>
    </xf>
    <xf numFmtId="0" fontId="28" fillId="0" borderId="8" xfId="0" applyFont="1" applyBorder="1" applyAlignment="1">
      <alignment horizontal="center" vertical="center" wrapText="1"/>
    </xf>
    <xf numFmtId="0" fontId="28" fillId="0" borderId="8" xfId="0" applyFont="1" applyBorder="1"/>
    <xf numFmtId="0" fontId="27" fillId="0" borderId="47" xfId="0" applyFont="1" applyBorder="1" applyAlignment="1">
      <alignment horizontal="center" vertical="center" wrapText="1"/>
    </xf>
    <xf numFmtId="0" fontId="27" fillId="0" borderId="47" xfId="0" applyFont="1" applyBorder="1" applyAlignment="1">
      <alignment horizontal="left" vertical="center" wrapText="1"/>
    </xf>
    <xf numFmtId="0" fontId="27" fillId="0" borderId="5" xfId="0" applyFont="1" applyBorder="1" applyAlignment="1">
      <alignment vertical="center" wrapText="1"/>
    </xf>
    <xf numFmtId="169" fontId="27" fillId="0" borderId="5" xfId="0" quotePrefix="1" applyNumberFormat="1" applyFont="1" applyBorder="1" applyAlignment="1">
      <alignment horizontal="center" vertical="center" wrapText="1"/>
    </xf>
    <xf numFmtId="169" fontId="27" fillId="0" borderId="6" xfId="0" applyNumberFormat="1" applyFont="1" applyBorder="1" applyAlignment="1">
      <alignment horizontal="center" vertical="center" wrapText="1"/>
    </xf>
    <xf numFmtId="0" fontId="28" fillId="0" borderId="13" xfId="0" applyFont="1" applyBorder="1" applyAlignment="1">
      <alignment horizontal="center" vertical="center" wrapText="1"/>
    </xf>
    <xf numFmtId="0" fontId="28" fillId="0" borderId="13" xfId="0" applyFont="1" applyBorder="1" applyAlignment="1">
      <alignment horizontal="left" vertical="center" wrapText="1"/>
    </xf>
    <xf numFmtId="1" fontId="28" fillId="0" borderId="13" xfId="0" applyNumberFormat="1" applyFont="1" applyBorder="1" applyAlignment="1">
      <alignment horizontal="center" vertical="center" wrapText="1"/>
    </xf>
    <xf numFmtId="0" fontId="28" fillId="0" borderId="13" xfId="0" applyFont="1" applyBorder="1" applyAlignment="1">
      <alignment horizontal="center"/>
    </xf>
    <xf numFmtId="0" fontId="0" fillId="0" borderId="5" xfId="0" applyBorder="1" applyAlignment="1">
      <alignment horizontal="center" vertical="center"/>
    </xf>
    <xf numFmtId="49" fontId="2" fillId="0" borderId="0" xfId="0" applyNumberFormat="1" applyFont="1" applyAlignment="1">
      <alignment horizontal="center" vertical="center"/>
    </xf>
    <xf numFmtId="49" fontId="0" fillId="0" borderId="41" xfId="0" applyNumberFormat="1" applyBorder="1" applyAlignment="1">
      <alignment horizontal="center" vertical="distributed"/>
    </xf>
    <xf numFmtId="49" fontId="0" fillId="0" borderId="22" xfId="0" applyNumberFormat="1" applyBorder="1" applyAlignment="1">
      <alignment horizontal="center" vertical="distributed"/>
    </xf>
    <xf numFmtId="49" fontId="0" fillId="0" borderId="37" xfId="0" applyNumberFormat="1" applyBorder="1" applyAlignment="1">
      <alignment horizontal="center" vertical="distributed"/>
    </xf>
    <xf numFmtId="0" fontId="0" fillId="0" borderId="1" xfId="0" applyBorder="1" applyAlignment="1">
      <alignment horizontal="center" vertical="distributed"/>
    </xf>
    <xf numFmtId="0" fontId="0" fillId="0" borderId="2" xfId="0" applyBorder="1" applyAlignment="1">
      <alignment horizontal="center" vertical="distributed"/>
    </xf>
    <xf numFmtId="0" fontId="0" fillId="0" borderId="3" xfId="0" applyBorder="1" applyAlignment="1">
      <alignment horizontal="center" vertical="distributed"/>
    </xf>
    <xf numFmtId="0" fontId="0" fillId="0" borderId="5" xfId="0" applyBorder="1" applyAlignment="1">
      <alignment horizontal="center" vertical="distributed"/>
    </xf>
    <xf numFmtId="0" fontId="0" fillId="0" borderId="10" xfId="0" applyBorder="1" applyAlignment="1">
      <alignment horizontal="center" vertical="distributed"/>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2" xfId="0" applyBorder="1" applyAlignment="1">
      <alignment horizontal="center" vertical="center"/>
    </xf>
    <xf numFmtId="0" fontId="0" fillId="0" borderId="6" xfId="0"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2" fontId="0" fillId="0" borderId="10" xfId="0" applyNumberFormat="1" applyBorder="1" applyAlignment="1">
      <alignment horizontal="center" vertical="center"/>
    </xf>
    <xf numFmtId="2" fontId="0" fillId="0" borderId="8" xfId="0" applyNumberFormat="1" applyBorder="1" applyAlignment="1">
      <alignment horizontal="center" vertical="center"/>
    </xf>
    <xf numFmtId="164" fontId="0" fillId="0" borderId="10" xfId="0" applyNumberFormat="1" applyBorder="1" applyAlignment="1">
      <alignment vertical="center"/>
    </xf>
    <xf numFmtId="164" fontId="0" fillId="0" borderId="8" xfId="0" applyNumberFormat="1" applyBorder="1" applyAlignment="1">
      <alignment vertical="center"/>
    </xf>
    <xf numFmtId="0" fontId="0" fillId="0" borderId="17" xfId="0" applyBorder="1" applyAlignment="1">
      <alignment horizontal="center" vertical="center"/>
    </xf>
    <xf numFmtId="2" fontId="0" fillId="0" borderId="13" xfId="0" applyNumberFormat="1" applyBorder="1" applyAlignment="1">
      <alignment horizontal="center" vertical="center"/>
    </xf>
    <xf numFmtId="164" fontId="0" fillId="0" borderId="13" xfId="0" applyNumberFormat="1" applyBorder="1" applyAlignment="1">
      <alignment vertical="center"/>
    </xf>
    <xf numFmtId="0" fontId="0" fillId="0" borderId="42" xfId="0" applyBorder="1" applyAlignment="1">
      <alignment horizontal="center" vertical="center"/>
    </xf>
    <xf numFmtId="0" fontId="0" fillId="0" borderId="36" xfId="0" applyBorder="1" applyAlignment="1">
      <alignment horizontal="center" vertical="center"/>
    </xf>
    <xf numFmtId="0" fontId="0" fillId="0" borderId="8" xfId="0" applyBorder="1" applyAlignment="1">
      <alignment vertical="center"/>
    </xf>
    <xf numFmtId="0" fontId="0" fillId="0" borderId="10" xfId="0" applyBorder="1" applyAlignment="1">
      <alignment vertical="center"/>
    </xf>
    <xf numFmtId="0" fontId="0" fillId="0" borderId="13" xfId="0" applyBorder="1" applyAlignment="1">
      <alignment vertical="center"/>
    </xf>
    <xf numFmtId="49" fontId="0" fillId="0" borderId="41" xfId="0" applyNumberFormat="1" applyBorder="1" applyAlignment="1">
      <alignment horizontal="center" vertical="center"/>
    </xf>
    <xf numFmtId="49" fontId="0" fillId="0" borderId="22" xfId="0" applyNumberFormat="1"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left" vertical="distributed"/>
    </xf>
    <xf numFmtId="0" fontId="0" fillId="0" borderId="2" xfId="0" applyBorder="1" applyAlignment="1">
      <alignment horizontal="left" vertical="distributed"/>
    </xf>
    <xf numFmtId="0" fontId="0" fillId="0" borderId="5" xfId="0" applyBorder="1" applyAlignment="1">
      <alignment horizontal="left" vertical="distributed"/>
    </xf>
    <xf numFmtId="0" fontId="0" fillId="0" borderId="10" xfId="0" applyBorder="1" applyAlignment="1">
      <alignment horizontal="left" vertical="center"/>
    </xf>
    <xf numFmtId="0" fontId="0" fillId="0" borderId="8" xfId="0" applyBorder="1" applyAlignment="1">
      <alignment horizontal="left" vertical="center"/>
    </xf>
    <xf numFmtId="0" fontId="0" fillId="0" borderId="13" xfId="0" applyBorder="1" applyAlignment="1">
      <alignment horizontal="left" vertical="center"/>
    </xf>
    <xf numFmtId="4" fontId="4" fillId="0" borderId="8" xfId="0" applyNumberFormat="1" applyFont="1" applyBorder="1" applyAlignment="1">
      <alignment horizontal="center" vertical="center" wrapText="1"/>
    </xf>
    <xf numFmtId="0" fontId="4" fillId="0" borderId="16" xfId="0" applyFont="1" applyBorder="1" applyAlignment="1">
      <alignment horizontal="center" vertical="center" wrapText="1"/>
    </xf>
    <xf numFmtId="0" fontId="4" fillId="0" borderId="23" xfId="0" applyFont="1" applyBorder="1" applyAlignment="1">
      <alignment horizontal="center" vertical="center" wrapText="1"/>
    </xf>
    <xf numFmtId="0" fontId="4" fillId="0" borderId="29" xfId="0" applyFont="1" applyBorder="1" applyAlignment="1">
      <alignment horizontal="center" vertical="center" wrapText="1"/>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4" fontId="4" fillId="0" borderId="24" xfId="0" applyNumberFormat="1" applyFont="1" applyBorder="1" applyAlignment="1">
      <alignment horizontal="center" vertical="center" wrapText="1"/>
    </xf>
    <xf numFmtId="4" fontId="4" fillId="0" borderId="13" xfId="0" applyNumberFormat="1" applyFont="1" applyBorder="1" applyAlignment="1">
      <alignment horizontal="center" vertical="center" wrapText="1"/>
    </xf>
    <xf numFmtId="0" fontId="4" fillId="0" borderId="8" xfId="0" applyFont="1" applyBorder="1" applyAlignment="1">
      <alignment horizontal="left" vertical="center" wrapText="1"/>
    </xf>
    <xf numFmtId="0" fontId="4" fillId="0" borderId="24" xfId="0" applyFont="1" applyBorder="1" applyAlignment="1">
      <alignment horizontal="left" vertical="center" wrapText="1"/>
    </xf>
    <xf numFmtId="0" fontId="4" fillId="0" borderId="13" xfId="0" applyFont="1" applyBorder="1" applyAlignment="1">
      <alignment horizontal="left" vertical="center" wrapText="1"/>
    </xf>
    <xf numFmtId="0" fontId="4" fillId="0" borderId="17" xfId="0" applyFont="1" applyBorder="1" applyAlignment="1">
      <alignment horizontal="center" vertical="center" wrapText="1"/>
    </xf>
    <xf numFmtId="0" fontId="4" fillId="0" borderId="2" xfId="0" applyFont="1" applyBorder="1" applyAlignment="1">
      <alignment horizontal="left" vertical="center" wrapText="1"/>
    </xf>
    <xf numFmtId="0" fontId="4" fillId="0" borderId="5" xfId="0" applyFont="1" applyBorder="1" applyAlignment="1">
      <alignment horizontal="left" vertical="center" wrapText="1"/>
    </xf>
    <xf numFmtId="0" fontId="4" fillId="0" borderId="8"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24" xfId="0" applyFont="1" applyBorder="1" applyAlignment="1">
      <alignment horizontal="center" vertical="center" wrapText="1"/>
    </xf>
    <xf numFmtId="0" fontId="4" fillId="0" borderId="2" xfId="0" applyFont="1" applyBorder="1" applyAlignment="1">
      <alignment horizontal="center" vertical="center" wrapText="1"/>
    </xf>
    <xf numFmtId="0" fontId="4" fillId="0" borderId="5" xfId="0" applyFont="1" applyBorder="1" applyAlignment="1">
      <alignment horizontal="center" vertical="center" wrapText="1"/>
    </xf>
    <xf numFmtId="4" fontId="4" fillId="0" borderId="2" xfId="0" applyNumberFormat="1" applyFont="1" applyBorder="1" applyAlignment="1">
      <alignment horizontal="center" vertical="center" wrapText="1"/>
    </xf>
    <xf numFmtId="0" fontId="4" fillId="0" borderId="1"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25" xfId="0" applyFont="1" applyBorder="1" applyAlignment="1">
      <alignment horizontal="center" vertical="center" wrapText="1"/>
    </xf>
    <xf numFmtId="4" fontId="4" fillId="0" borderId="5" xfId="0" applyNumberFormat="1" applyFont="1" applyBorder="1" applyAlignment="1">
      <alignment horizontal="center" vertical="center" wrapText="1"/>
    </xf>
    <xf numFmtId="49" fontId="5" fillId="0" borderId="0" xfId="0" applyNumberFormat="1" applyFont="1" applyAlignment="1">
      <alignment horizontal="center" vertical="center"/>
    </xf>
    <xf numFmtId="49" fontId="4" fillId="0" borderId="15" xfId="0" applyNumberFormat="1" applyFont="1" applyBorder="1" applyAlignment="1">
      <alignment horizontal="center" vertical="center" wrapText="1"/>
    </xf>
    <xf numFmtId="49" fontId="4" fillId="0" borderId="16" xfId="0" applyNumberFormat="1" applyFont="1" applyBorder="1" applyAlignment="1">
      <alignment horizontal="center" vertical="center" wrapText="1"/>
    </xf>
    <xf numFmtId="49" fontId="4" fillId="0" borderId="17" xfId="0" applyNumberFormat="1" applyFont="1" applyBorder="1" applyAlignment="1">
      <alignment horizontal="center" vertical="center" wrapText="1"/>
    </xf>
    <xf numFmtId="4" fontId="4" fillId="0" borderId="10" xfId="0" applyNumberFormat="1" applyFont="1" applyBorder="1" applyAlignment="1">
      <alignment horizontal="center" vertical="center" wrapText="1"/>
    </xf>
    <xf numFmtId="0" fontId="4" fillId="0" borderId="10" xfId="0" applyFont="1" applyBorder="1" applyAlignment="1">
      <alignment horizontal="center" vertical="center" wrapText="1"/>
    </xf>
    <xf numFmtId="0" fontId="4" fillId="0" borderId="13" xfId="0" applyFont="1" applyBorder="1" applyAlignment="1">
      <alignment horizontal="center" vertical="center" wrapText="1"/>
    </xf>
    <xf numFmtId="2" fontId="4" fillId="0" borderId="10" xfId="0" applyNumberFormat="1" applyFont="1" applyBorder="1" applyAlignment="1">
      <alignment horizontal="center" vertical="center" wrapText="1"/>
    </xf>
    <xf numFmtId="2" fontId="4" fillId="0" borderId="8" xfId="0" applyNumberFormat="1" applyFont="1" applyBorder="1" applyAlignment="1">
      <alignment horizontal="center" vertical="center" wrapText="1"/>
    </xf>
    <xf numFmtId="0" fontId="4" fillId="0" borderId="11"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 xfId="0" applyFont="1" applyBorder="1" applyAlignment="1">
      <alignment horizontal="left" vertical="center" wrapText="1"/>
    </xf>
    <xf numFmtId="0" fontId="4" fillId="0" borderId="3" xfId="0" applyFont="1" applyBorder="1" applyAlignment="1">
      <alignment horizontal="left" vertical="center" wrapText="1"/>
    </xf>
    <xf numFmtId="0" fontId="4" fillId="0" borderId="10" xfId="0" applyFont="1" applyBorder="1" applyAlignment="1">
      <alignment vertical="center" wrapText="1"/>
    </xf>
    <xf numFmtId="0" fontId="4" fillId="0" borderId="5" xfId="0" applyFont="1" applyBorder="1" applyAlignment="1">
      <alignment vertical="center" wrapText="1"/>
    </xf>
    <xf numFmtId="0" fontId="4" fillId="0" borderId="8" xfId="0" applyFont="1" applyBorder="1" applyAlignment="1">
      <alignment vertical="center" wrapText="1"/>
    </xf>
    <xf numFmtId="0" fontId="4" fillId="0" borderId="24" xfId="0" applyFont="1" applyBorder="1" applyAlignment="1">
      <alignment vertical="center" wrapText="1"/>
    </xf>
    <xf numFmtId="0" fontId="4" fillId="0" borderId="13" xfId="0" applyFont="1" applyBorder="1" applyAlignment="1">
      <alignment vertical="center" wrapText="1"/>
    </xf>
    <xf numFmtId="0" fontId="4" fillId="0" borderId="3" xfId="0" applyFont="1" applyBorder="1" applyAlignment="1">
      <alignment horizontal="center" vertical="center" wrapText="1"/>
    </xf>
    <xf numFmtId="0" fontId="4" fillId="0" borderId="2" xfId="0" applyFont="1" applyBorder="1" applyAlignment="1">
      <alignment vertical="center" wrapText="1"/>
    </xf>
    <xf numFmtId="0" fontId="4" fillId="0" borderId="0" xfId="0" applyFont="1" applyAlignment="1">
      <alignment horizontal="center" vertical="center" wrapText="1"/>
    </xf>
    <xf numFmtId="0" fontId="4" fillId="0" borderId="7" xfId="0" applyFont="1" applyBorder="1" applyAlignment="1">
      <alignment horizontal="center" vertical="center" wrapText="1"/>
    </xf>
    <xf numFmtId="2" fontId="4" fillId="0" borderId="2" xfId="0" applyNumberFormat="1" applyFont="1" applyBorder="1" applyAlignment="1">
      <alignment horizontal="center" vertical="center" wrapText="1"/>
    </xf>
    <xf numFmtId="2" fontId="4" fillId="0" borderId="5" xfId="0" applyNumberFormat="1" applyFont="1" applyBorder="1" applyAlignment="1">
      <alignment horizontal="center" vertical="center" wrapText="1"/>
    </xf>
    <xf numFmtId="4" fontId="4" fillId="0" borderId="8" xfId="0" applyNumberFormat="1" applyFont="1" applyBorder="1" applyAlignment="1">
      <alignment vertical="center" wrapText="1"/>
    </xf>
    <xf numFmtId="0" fontId="7" fillId="0" borderId="23" xfId="0" applyFont="1" applyBorder="1" applyAlignment="1">
      <alignment horizontal="center" vertical="center" wrapText="1"/>
    </xf>
    <xf numFmtId="0" fontId="7" fillId="0" borderId="29" xfId="0" applyFont="1" applyBorder="1" applyAlignment="1">
      <alignment horizontal="center" vertical="center" wrapText="1"/>
    </xf>
    <xf numFmtId="0" fontId="7" fillId="0" borderId="25" xfId="0" applyFont="1" applyBorder="1" applyAlignment="1">
      <alignment horizontal="center" vertical="center" wrapText="1"/>
    </xf>
    <xf numFmtId="0" fontId="4" fillId="0" borderId="1" xfId="0" applyFont="1" applyBorder="1" applyAlignment="1">
      <alignment vertical="center" wrapText="1"/>
    </xf>
    <xf numFmtId="0" fontId="4" fillId="0" borderId="41" xfId="0" applyFont="1" applyBorder="1" applyAlignment="1">
      <alignment horizontal="center" vertical="center" wrapText="1"/>
    </xf>
    <xf numFmtId="4" fontId="4" fillId="0" borderId="1" xfId="0" applyNumberFormat="1" applyFont="1" applyBorder="1" applyAlignment="1">
      <alignment horizontal="center" vertical="center" wrapText="1"/>
    </xf>
    <xf numFmtId="0" fontId="4" fillId="0" borderId="21" xfId="0" quotePrefix="1" applyFont="1" applyBorder="1" applyAlignment="1">
      <alignment horizontal="center" vertical="center" wrapText="1"/>
    </xf>
    <xf numFmtId="0" fontId="4" fillId="0" borderId="22" xfId="0" quotePrefix="1" applyFont="1" applyBorder="1" applyAlignment="1">
      <alignment horizontal="center" vertical="center" wrapText="1"/>
    </xf>
    <xf numFmtId="0" fontId="4" fillId="0" borderId="18" xfId="0" quotePrefix="1" applyFont="1" applyBorder="1" applyAlignment="1">
      <alignment horizontal="center" vertical="center" wrapText="1"/>
    </xf>
    <xf numFmtId="0" fontId="4" fillId="0" borderId="16" xfId="0" quotePrefix="1" applyFont="1" applyBorder="1" applyAlignment="1">
      <alignment horizontal="center" vertical="center" wrapText="1"/>
    </xf>
    <xf numFmtId="0" fontId="4" fillId="0" borderId="28" xfId="0" applyFont="1" applyBorder="1" applyAlignment="1">
      <alignment horizontal="center" vertical="center" wrapText="1"/>
    </xf>
    <xf numFmtId="0" fontId="7" fillId="0" borderId="43" xfId="0" quotePrefix="1" applyFont="1" applyBorder="1" applyAlignment="1">
      <alignment horizontal="center"/>
    </xf>
    <xf numFmtId="0" fontId="7" fillId="0" borderId="44" xfId="0" quotePrefix="1" applyFont="1" applyBorder="1" applyAlignment="1">
      <alignment horizontal="center"/>
    </xf>
    <xf numFmtId="0" fontId="7" fillId="0" borderId="44" xfId="0" applyFont="1" applyBorder="1" applyAlignment="1">
      <alignment horizontal="center"/>
    </xf>
    <xf numFmtId="0" fontId="7" fillId="0" borderId="26" xfId="0" applyFont="1" applyBorder="1" applyAlignment="1">
      <alignment horizontal="center"/>
    </xf>
    <xf numFmtId="49" fontId="4" fillId="0" borderId="41" xfId="0" applyNumberFormat="1" applyFont="1" applyBorder="1" applyAlignment="1">
      <alignment horizontal="center" vertical="center" wrapText="1"/>
    </xf>
    <xf numFmtId="49" fontId="4" fillId="0" borderId="22" xfId="0" applyNumberFormat="1" applyFont="1" applyBorder="1" applyAlignment="1">
      <alignment horizontal="center" vertical="center" wrapText="1"/>
    </xf>
    <xf numFmtId="49" fontId="4" fillId="0" borderId="18" xfId="0" applyNumberFormat="1" applyFont="1" applyBorder="1" applyAlignment="1">
      <alignment horizontal="center" vertical="center" wrapText="1"/>
    </xf>
    <xf numFmtId="0" fontId="4" fillId="0" borderId="10" xfId="0" applyFont="1" applyBorder="1" applyAlignment="1">
      <alignment horizontal="left" vertical="center" wrapText="1"/>
    </xf>
    <xf numFmtId="0" fontId="27" fillId="4" borderId="8" xfId="0" quotePrefix="1" applyFont="1" applyFill="1" applyBorder="1" applyAlignment="1">
      <alignment horizontal="center" vertical="center" wrapText="1"/>
    </xf>
    <xf numFmtId="0" fontId="4" fillId="0" borderId="8" xfId="0" applyFont="1" applyBorder="1" applyAlignment="1">
      <alignment horizontal="center" vertical="center"/>
    </xf>
    <xf numFmtId="0" fontId="27" fillId="4" borderId="0" xfId="0" quotePrefix="1" applyFont="1" applyFill="1" applyAlignment="1">
      <alignment horizontal="center" vertical="center" wrapText="1"/>
    </xf>
    <xf numFmtId="0" fontId="28" fillId="6" borderId="8" xfId="0" applyFont="1" applyFill="1" applyBorder="1" applyAlignment="1">
      <alignment horizontal="center"/>
    </xf>
    <xf numFmtId="0" fontId="28" fillId="6" borderId="8" xfId="0" applyFont="1" applyFill="1" applyBorder="1" applyAlignment="1">
      <alignment horizontal="center" vertical="center"/>
    </xf>
    <xf numFmtId="0" fontId="28" fillId="6" borderId="8" xfId="0" applyFont="1" applyFill="1" applyBorder="1" applyAlignment="1">
      <alignment horizontal="center" vertical="center" wrapText="1"/>
    </xf>
    <xf numFmtId="166" fontId="28" fillId="6" borderId="8" xfId="0" applyNumberFormat="1" applyFont="1" applyFill="1" applyBorder="1" applyAlignment="1">
      <alignment horizontal="center" vertical="center" wrapText="1"/>
    </xf>
    <xf numFmtId="0" fontId="28" fillId="6" borderId="2" xfId="0" applyFont="1" applyFill="1" applyBorder="1" applyAlignment="1">
      <alignment horizontal="center" vertical="center" wrapText="1"/>
    </xf>
    <xf numFmtId="0" fontId="28" fillId="6" borderId="5" xfId="0" applyFont="1" applyFill="1" applyBorder="1" applyAlignment="1">
      <alignment horizontal="center" vertical="center" wrapText="1"/>
    </xf>
    <xf numFmtId="164" fontId="28" fillId="6" borderId="8" xfId="0" applyNumberFormat="1" applyFont="1" applyFill="1" applyBorder="1" applyAlignment="1">
      <alignment horizontal="center" vertical="center" wrapText="1"/>
    </xf>
    <xf numFmtId="0" fontId="28" fillId="6" borderId="10" xfId="0" applyFont="1" applyFill="1" applyBorder="1" applyAlignment="1">
      <alignment horizontal="center" vertical="center" wrapText="1"/>
    </xf>
    <xf numFmtId="0" fontId="28" fillId="6" borderId="12" xfId="0" applyFont="1" applyFill="1" applyBorder="1" applyAlignment="1">
      <alignment horizontal="center" vertical="center"/>
    </xf>
    <xf numFmtId="49" fontId="28" fillId="6" borderId="15" xfId="0" applyNumberFormat="1" applyFont="1" applyFill="1" applyBorder="1" applyAlignment="1">
      <alignment horizontal="center" vertical="center" wrapText="1"/>
    </xf>
    <xf numFmtId="49" fontId="28" fillId="6" borderId="16" xfId="0" applyNumberFormat="1" applyFont="1" applyFill="1" applyBorder="1" applyAlignment="1">
      <alignment horizontal="center" vertical="center" wrapText="1"/>
    </xf>
    <xf numFmtId="166" fontId="28" fillId="6" borderId="10" xfId="0" applyNumberFormat="1" applyFont="1" applyFill="1" applyBorder="1" applyAlignment="1">
      <alignment horizontal="center" vertical="center" wrapText="1"/>
    </xf>
    <xf numFmtId="0" fontId="28" fillId="6" borderId="1" xfId="0" applyFont="1" applyFill="1" applyBorder="1" applyAlignment="1">
      <alignment horizontal="center" vertical="center" wrapText="1"/>
    </xf>
    <xf numFmtId="164" fontId="28" fillId="6" borderId="10" xfId="0" applyNumberFormat="1" applyFont="1" applyFill="1" applyBorder="1" applyAlignment="1">
      <alignment horizontal="center" vertical="center" wrapText="1"/>
    </xf>
    <xf numFmtId="0" fontId="27" fillId="4" borderId="16" xfId="0" quotePrefix="1" applyFont="1" applyFill="1" applyBorder="1" applyAlignment="1">
      <alignment horizontal="center" vertical="center" wrapText="1"/>
    </xf>
    <xf numFmtId="0" fontId="27" fillId="4" borderId="31" xfId="0" quotePrefix="1" applyFont="1" applyFill="1" applyBorder="1" applyAlignment="1">
      <alignment horizontal="center" vertical="center" wrapText="1"/>
    </xf>
    <xf numFmtId="0" fontId="27" fillId="4" borderId="33" xfId="0" quotePrefix="1" applyFont="1" applyFill="1" applyBorder="1" applyAlignment="1">
      <alignment horizontal="center" vertical="center" wrapText="1"/>
    </xf>
    <xf numFmtId="0" fontId="27" fillId="4" borderId="40" xfId="0" quotePrefix="1" applyFont="1" applyFill="1" applyBorder="1" applyAlignment="1">
      <alignment horizontal="center" vertical="center" wrapText="1"/>
    </xf>
    <xf numFmtId="0" fontId="27" fillId="0" borderId="21" xfId="0" quotePrefix="1" applyFont="1" applyBorder="1" applyAlignment="1">
      <alignment horizontal="center" vertical="center" wrapText="1"/>
    </xf>
    <xf numFmtId="0" fontId="27" fillId="0" borderId="18" xfId="0" quotePrefix="1" applyFont="1" applyBorder="1" applyAlignment="1">
      <alignment horizontal="center" vertical="center" wrapText="1"/>
    </xf>
    <xf numFmtId="166" fontId="27" fillId="0" borderId="24" xfId="0" applyNumberFormat="1" applyFont="1" applyBorder="1" applyAlignment="1">
      <alignment horizontal="center" vertical="center" wrapText="1"/>
    </xf>
    <xf numFmtId="166" fontId="27" fillId="0" borderId="5" xfId="0" applyNumberFormat="1" applyFont="1" applyBorder="1" applyAlignment="1">
      <alignment horizontal="center" vertical="center" wrapText="1"/>
    </xf>
    <xf numFmtId="0" fontId="27" fillId="0" borderId="24" xfId="0" applyFont="1" applyBorder="1" applyAlignment="1">
      <alignment horizontal="center" vertical="center" wrapText="1"/>
    </xf>
    <xf numFmtId="0" fontId="27" fillId="0" borderId="5" xfId="0" applyFont="1" applyBorder="1" applyAlignment="1">
      <alignment horizontal="center" vertical="center" wrapText="1"/>
    </xf>
    <xf numFmtId="0" fontId="27" fillId="0" borderId="24" xfId="0" quotePrefix="1" applyFont="1" applyBorder="1" applyAlignment="1">
      <alignment horizontal="center" vertical="center" wrapText="1"/>
    </xf>
    <xf numFmtId="0" fontId="27" fillId="0" borderId="5" xfId="0" quotePrefix="1" applyFont="1" applyBorder="1" applyAlignment="1">
      <alignment horizontal="center" vertical="center" wrapText="1"/>
    </xf>
    <xf numFmtId="164" fontId="27" fillId="0" borderId="24" xfId="0" quotePrefix="1" applyNumberFormat="1" applyFont="1" applyBorder="1" applyAlignment="1">
      <alignment horizontal="center" vertical="center" wrapText="1"/>
    </xf>
    <xf numFmtId="164" fontId="27" fillId="0" borderId="5" xfId="0" quotePrefix="1" applyNumberFormat="1" applyFont="1" applyBorder="1" applyAlignment="1">
      <alignment horizontal="center" vertical="center" wrapText="1"/>
    </xf>
    <xf numFmtId="0" fontId="27" fillId="0" borderId="2" xfId="0" quotePrefix="1" applyFont="1" applyBorder="1" applyAlignment="1">
      <alignment horizontal="center" vertical="center" wrapText="1"/>
    </xf>
    <xf numFmtId="164" fontId="27" fillId="0" borderId="2" xfId="0" quotePrefix="1" applyNumberFormat="1" applyFont="1" applyBorder="1" applyAlignment="1">
      <alignment horizontal="center" vertical="center" wrapText="1"/>
    </xf>
    <xf numFmtId="0" fontId="27" fillId="0" borderId="22" xfId="0" quotePrefix="1" applyFont="1" applyBorder="1" applyAlignment="1">
      <alignment horizontal="center" vertical="center" wrapText="1"/>
    </xf>
    <xf numFmtId="166" fontId="27" fillId="0" borderId="2" xfId="0" applyNumberFormat="1" applyFont="1" applyBorder="1" applyAlignment="1">
      <alignment horizontal="center" vertical="center" wrapText="1"/>
    </xf>
    <xf numFmtId="0" fontId="27" fillId="0" borderId="2" xfId="0" applyFont="1" applyBorder="1" applyAlignment="1">
      <alignment horizontal="center" vertical="center" wrapText="1"/>
    </xf>
    <xf numFmtId="166" fontId="27" fillId="0" borderId="24" xfId="0" quotePrefix="1" applyNumberFormat="1" applyFont="1" applyBorder="1" applyAlignment="1">
      <alignment horizontal="center" vertical="center" wrapText="1"/>
    </xf>
    <xf numFmtId="166" fontId="27" fillId="0" borderId="2" xfId="0" quotePrefix="1" applyNumberFormat="1" applyFont="1" applyBorder="1" applyAlignment="1">
      <alignment horizontal="center" vertical="center" wrapText="1"/>
    </xf>
    <xf numFmtId="166" fontId="27" fillId="0" borderId="5" xfId="0" quotePrefix="1" applyNumberFormat="1" applyFont="1" applyBorder="1" applyAlignment="1">
      <alignment horizontal="center" vertical="center" wrapText="1"/>
    </xf>
    <xf numFmtId="0" fontId="27" fillId="3" borderId="21" xfId="0" quotePrefix="1" applyFont="1" applyFill="1" applyBorder="1" applyAlignment="1">
      <alignment horizontal="center" vertical="center" wrapText="1"/>
    </xf>
    <xf numFmtId="0" fontId="27" fillId="3" borderId="18" xfId="0" quotePrefix="1" applyFont="1" applyFill="1" applyBorder="1" applyAlignment="1">
      <alignment horizontal="center" vertical="center" wrapText="1"/>
    </xf>
    <xf numFmtId="49" fontId="27" fillId="0" borderId="22" xfId="0" quotePrefix="1" applyNumberFormat="1" applyFont="1" applyBorder="1" applyAlignment="1">
      <alignment horizontal="center" vertical="center" wrapText="1"/>
    </xf>
    <xf numFmtId="49" fontId="27" fillId="0" borderId="24" xfId="0" applyNumberFormat="1" applyFont="1" applyBorder="1" applyAlignment="1">
      <alignment horizontal="center" vertical="center" wrapText="1"/>
    </xf>
    <xf numFmtId="49" fontId="27" fillId="0" borderId="2" xfId="0" applyNumberFormat="1" applyFont="1" applyBorder="1" applyAlignment="1">
      <alignment horizontal="center" vertical="center" wrapText="1"/>
    </xf>
    <xf numFmtId="49" fontId="27" fillId="0" borderId="5" xfId="0" applyNumberFormat="1" applyFont="1" applyBorder="1" applyAlignment="1">
      <alignment horizontal="center" vertical="center" wrapText="1"/>
    </xf>
    <xf numFmtId="49" fontId="27" fillId="0" borderId="21" xfId="0" quotePrefix="1" applyNumberFormat="1" applyFont="1" applyBorder="1" applyAlignment="1">
      <alignment horizontal="center" vertical="center" wrapText="1"/>
    </xf>
    <xf numFmtId="49" fontId="27" fillId="0" borderId="18" xfId="0" quotePrefix="1" applyNumberFormat="1" applyFont="1" applyBorder="1" applyAlignment="1">
      <alignment horizontal="center" vertical="center" wrapText="1"/>
    </xf>
    <xf numFmtId="0" fontId="28" fillId="0" borderId="32" xfId="0" applyFont="1" applyBorder="1" applyAlignment="1">
      <alignment horizontal="center" vertical="center" wrapText="1"/>
    </xf>
    <xf numFmtId="0" fontId="28" fillId="0" borderId="33" xfId="0" applyFont="1" applyBorder="1" applyAlignment="1">
      <alignment horizontal="center" vertical="center" wrapText="1"/>
    </xf>
    <xf numFmtId="0" fontId="28" fillId="0" borderId="40" xfId="0" applyFont="1" applyBorder="1" applyAlignment="1">
      <alignment horizontal="center" vertical="center" wrapText="1"/>
    </xf>
    <xf numFmtId="0" fontId="28" fillId="0" borderId="32" xfId="0" applyFont="1" applyBorder="1" applyAlignment="1">
      <alignment horizontal="center"/>
    </xf>
    <xf numFmtId="0" fontId="28" fillId="0" borderId="46" xfId="0" applyFont="1" applyBorder="1" applyAlignment="1">
      <alignment horizontal="center"/>
    </xf>
    <xf numFmtId="0" fontId="28" fillId="0" borderId="32" xfId="0" applyFont="1" applyBorder="1" applyAlignment="1">
      <alignment horizontal="center" vertical="center"/>
    </xf>
    <xf numFmtId="0" fontId="28" fillId="0" borderId="40" xfId="0" applyFont="1" applyBorder="1" applyAlignment="1">
      <alignment horizontal="center" vertical="center"/>
    </xf>
    <xf numFmtId="0" fontId="28" fillId="0" borderId="24" xfId="0" applyFont="1" applyBorder="1" applyAlignment="1">
      <alignment horizontal="center" vertical="center"/>
    </xf>
    <xf numFmtId="0" fontId="28" fillId="0" borderId="3" xfId="0" applyFont="1" applyBorder="1" applyAlignment="1">
      <alignment horizontal="center" vertical="center"/>
    </xf>
    <xf numFmtId="0" fontId="28" fillId="0" borderId="35" xfId="0" applyFont="1" applyBorder="1" applyAlignment="1">
      <alignment horizontal="center" vertical="center"/>
    </xf>
    <xf numFmtId="0" fontId="28" fillId="0" borderId="4" xfId="0" applyFont="1" applyBorder="1" applyAlignment="1">
      <alignment horizontal="center" vertical="center"/>
    </xf>
    <xf numFmtId="0" fontId="28" fillId="0" borderId="1" xfId="0" applyFont="1" applyBorder="1" applyAlignment="1">
      <alignment horizontal="center" vertical="center" wrapText="1"/>
    </xf>
    <xf numFmtId="0" fontId="28" fillId="0" borderId="2" xfId="0" applyFont="1" applyBorder="1" applyAlignment="1">
      <alignment horizontal="center" vertical="center" wrapText="1"/>
    </xf>
    <xf numFmtId="0" fontId="28" fillId="0" borderId="5" xfId="0" applyFont="1" applyBorder="1" applyAlignment="1">
      <alignment horizontal="center" vertical="center" wrapText="1"/>
    </xf>
    <xf numFmtId="0" fontId="28" fillId="0" borderId="48" xfId="0" applyFont="1" applyBorder="1" applyAlignment="1">
      <alignment horizontal="center" vertical="center" wrapText="1"/>
    </xf>
    <xf numFmtId="0" fontId="28" fillId="0" borderId="30" xfId="0" applyFont="1" applyBorder="1" applyAlignment="1">
      <alignment horizontal="center" vertical="center" wrapText="1"/>
    </xf>
    <xf numFmtId="0" fontId="28" fillId="0" borderId="52" xfId="0" applyFont="1" applyBorder="1" applyAlignment="1">
      <alignment horizontal="center" vertical="center" wrapText="1"/>
    </xf>
    <xf numFmtId="0" fontId="28" fillId="0" borderId="49" xfId="0" applyFont="1" applyBorder="1" applyAlignment="1">
      <alignment horizontal="center" vertical="center" wrapText="1"/>
    </xf>
    <xf numFmtId="0" fontId="28" fillId="0" borderId="24" xfId="0" applyFont="1" applyBorder="1" applyAlignment="1">
      <alignment horizontal="center" vertical="center" wrapText="1"/>
    </xf>
    <xf numFmtId="49" fontId="31" fillId="0" borderId="0" xfId="0" applyNumberFormat="1" applyFont="1" applyAlignment="1">
      <alignment horizontal="center" vertical="center"/>
    </xf>
    <xf numFmtId="49" fontId="28" fillId="0" borderId="41" xfId="0" applyNumberFormat="1" applyFont="1" applyBorder="1" applyAlignment="1">
      <alignment horizontal="center" vertical="center" wrapText="1"/>
    </xf>
    <xf numFmtId="49" fontId="28" fillId="0" borderId="22" xfId="0" applyNumberFormat="1" applyFont="1" applyBorder="1" applyAlignment="1">
      <alignment horizontal="center" vertical="center" wrapText="1"/>
    </xf>
    <xf numFmtId="49" fontId="28" fillId="0" borderId="37" xfId="0" applyNumberFormat="1" applyFont="1" applyBorder="1" applyAlignment="1">
      <alignment horizontal="center" vertical="center" wrapText="1"/>
    </xf>
    <xf numFmtId="166" fontId="28" fillId="0" borderId="1" xfId="0" applyNumberFormat="1" applyFont="1" applyBorder="1" applyAlignment="1">
      <alignment horizontal="center" vertical="center" wrapText="1"/>
    </xf>
    <xf numFmtId="166" fontId="28" fillId="0" borderId="2" xfId="0" applyNumberFormat="1" applyFont="1" applyBorder="1" applyAlignment="1">
      <alignment horizontal="center" vertical="center" wrapText="1"/>
    </xf>
    <xf numFmtId="166" fontId="28" fillId="0" borderId="3" xfId="0" applyNumberFormat="1" applyFont="1" applyBorder="1" applyAlignment="1">
      <alignment horizontal="center" vertical="center" wrapText="1"/>
    </xf>
    <xf numFmtId="0" fontId="28" fillId="0" borderId="3" xfId="0" applyFont="1" applyBorder="1" applyAlignment="1">
      <alignment horizontal="center" vertical="center" wrapText="1"/>
    </xf>
    <xf numFmtId="164" fontId="28" fillId="0" borderId="1" xfId="0" applyNumberFormat="1" applyFont="1" applyBorder="1" applyAlignment="1">
      <alignment horizontal="center" vertical="center" wrapText="1"/>
    </xf>
    <xf numFmtId="164" fontId="28" fillId="0" borderId="2" xfId="0" applyNumberFormat="1" applyFont="1" applyBorder="1" applyAlignment="1">
      <alignment horizontal="center" vertical="center" wrapText="1"/>
    </xf>
    <xf numFmtId="164" fontId="28" fillId="0" borderId="5" xfId="0" applyNumberFormat="1" applyFont="1" applyBorder="1" applyAlignment="1">
      <alignment horizontal="center" vertical="center" wrapText="1"/>
    </xf>
    <xf numFmtId="0" fontId="4" fillId="0" borderId="42" xfId="0" quotePrefix="1" applyFont="1" applyBorder="1" applyAlignment="1">
      <alignment horizontal="center" vertical="center" wrapText="1"/>
    </xf>
    <xf numFmtId="0" fontId="4" fillId="0" borderId="47" xfId="0" quotePrefix="1" applyFont="1" applyBorder="1" applyAlignment="1">
      <alignment horizontal="center" vertical="center" wrapText="1"/>
    </xf>
    <xf numFmtId="0" fontId="4" fillId="0" borderId="50" xfId="0" quotePrefix="1" applyFont="1" applyBorder="1" applyAlignment="1">
      <alignment horizontal="center" vertical="center" wrapText="1"/>
    </xf>
    <xf numFmtId="0" fontId="4" fillId="0" borderId="17" xfId="0" quotePrefix="1" applyFont="1" applyBorder="1" applyAlignment="1">
      <alignment horizontal="center" vertical="center" wrapText="1"/>
    </xf>
    <xf numFmtId="0" fontId="6" fillId="0" borderId="8" xfId="0" applyFont="1" applyBorder="1" applyAlignment="1">
      <alignment horizontal="center" vertical="center"/>
    </xf>
    <xf numFmtId="0" fontId="4" fillId="0" borderId="35" xfId="0" quotePrefix="1" applyFont="1" applyBorder="1" applyAlignment="1">
      <alignment horizontal="center" vertical="center" wrapText="1"/>
    </xf>
    <xf numFmtId="0" fontId="4" fillId="0" borderId="9" xfId="0" quotePrefix="1" applyFont="1" applyBorder="1" applyAlignment="1">
      <alignment horizontal="center" vertical="center" wrapText="1"/>
    </xf>
    <xf numFmtId="0" fontId="4" fillId="0" borderId="4" xfId="0" quotePrefix="1" applyFont="1" applyBorder="1" applyAlignment="1">
      <alignment horizontal="center" vertical="center" wrapText="1"/>
    </xf>
    <xf numFmtId="0" fontId="4" fillId="0" borderId="35" xfId="0" applyFont="1" applyBorder="1" applyAlignment="1">
      <alignment horizontal="center" vertical="center"/>
    </xf>
    <xf numFmtId="0" fontId="4" fillId="0" borderId="9" xfId="0" applyFont="1" applyBorder="1" applyAlignment="1">
      <alignment horizontal="center" vertical="center"/>
    </xf>
    <xf numFmtId="0" fontId="4" fillId="0" borderId="6" xfId="0" applyFont="1" applyBorder="1" applyAlignment="1">
      <alignment horizontal="center" vertical="center"/>
    </xf>
    <xf numFmtId="0" fontId="4" fillId="0" borderId="8" xfId="0" applyFont="1" applyBorder="1" applyAlignment="1">
      <alignment horizontal="center"/>
    </xf>
    <xf numFmtId="49" fontId="24" fillId="0" borderId="0" xfId="0" applyNumberFormat="1" applyFont="1" applyAlignment="1">
      <alignment horizontal="center" vertical="center"/>
    </xf>
    <xf numFmtId="164" fontId="4" fillId="0" borderId="10" xfId="0" applyNumberFormat="1" applyFont="1" applyBorder="1" applyAlignment="1">
      <alignment horizontal="center" vertical="center" wrapText="1"/>
    </xf>
    <xf numFmtId="164" fontId="4" fillId="0" borderId="8" xfId="0" applyNumberFormat="1" applyFont="1" applyBorder="1" applyAlignment="1">
      <alignment horizontal="center" vertical="center" wrapText="1"/>
    </xf>
    <xf numFmtId="0" fontId="4" fillId="0" borderId="48" xfId="0" applyFont="1" applyBorder="1" applyAlignment="1">
      <alignment horizontal="center" vertical="center" wrapText="1"/>
    </xf>
    <xf numFmtId="0" fontId="4" fillId="0" borderId="30" xfId="0" applyFont="1" applyBorder="1" applyAlignment="1">
      <alignment horizontal="center" vertical="center" wrapText="1"/>
    </xf>
    <xf numFmtId="0" fontId="4" fillId="0" borderId="49" xfId="0" applyFont="1" applyBorder="1" applyAlignment="1">
      <alignment horizontal="center" vertical="center" wrapText="1"/>
    </xf>
    <xf numFmtId="0" fontId="27" fillId="3" borderId="16" xfId="0" quotePrefix="1" applyFont="1" applyFill="1" applyBorder="1" applyAlignment="1">
      <alignment horizontal="center" vertical="center" wrapText="1"/>
    </xf>
    <xf numFmtId="166" fontId="27" fillId="0" borderId="8" xfId="0" applyNumberFormat="1" applyFont="1" applyBorder="1" applyAlignment="1">
      <alignment horizontal="center" vertical="center" wrapText="1"/>
    </xf>
    <xf numFmtId="0" fontId="27" fillId="3" borderId="8" xfId="0" applyFont="1" applyFill="1" applyBorder="1" applyAlignment="1">
      <alignment horizontal="center" vertical="center" wrapText="1"/>
    </xf>
    <xf numFmtId="0" fontId="27" fillId="3" borderId="24" xfId="0" applyFont="1" applyFill="1" applyBorder="1" applyAlignment="1">
      <alignment horizontal="center" vertical="center" wrapText="1"/>
    </xf>
    <xf numFmtId="0" fontId="27" fillId="3" borderId="22" xfId="0" quotePrefix="1" applyFont="1" applyFill="1" applyBorder="1" applyAlignment="1">
      <alignment horizontal="center" vertical="center" wrapText="1"/>
    </xf>
    <xf numFmtId="0" fontId="27" fillId="3" borderId="2" xfId="0" applyFont="1" applyFill="1" applyBorder="1" applyAlignment="1">
      <alignment horizontal="center" vertical="center" wrapText="1"/>
    </xf>
    <xf numFmtId="0" fontId="27" fillId="3" borderId="5" xfId="0" applyFont="1" applyFill="1" applyBorder="1" applyAlignment="1">
      <alignment horizontal="center" vertical="center" wrapText="1"/>
    </xf>
    <xf numFmtId="0" fontId="27" fillId="0" borderId="39" xfId="0" quotePrefix="1" applyFont="1" applyBorder="1" applyAlignment="1">
      <alignment horizontal="center" vertical="center" wrapText="1"/>
    </xf>
    <xf numFmtId="0" fontId="27" fillId="0" borderId="0" xfId="0" quotePrefix="1" applyFont="1" applyAlignment="1">
      <alignment horizontal="center" vertical="center" wrapText="1"/>
    </xf>
    <xf numFmtId="0" fontId="27" fillId="0" borderId="7" xfId="0" quotePrefix="1" applyFont="1" applyBorder="1" applyAlignment="1">
      <alignment horizontal="center" vertical="center" wrapText="1"/>
    </xf>
    <xf numFmtId="0" fontId="27" fillId="0" borderId="16" xfId="0" quotePrefix="1" applyFont="1" applyBorder="1" applyAlignment="1">
      <alignment horizontal="center" vertical="center" wrapText="1"/>
    </xf>
    <xf numFmtId="164" fontId="27" fillId="0" borderId="8" xfId="0" quotePrefix="1" applyNumberFormat="1" applyFont="1" applyBorder="1" applyAlignment="1">
      <alignment horizontal="center" vertical="center" wrapText="1"/>
    </xf>
    <xf numFmtId="0" fontId="27" fillId="0" borderId="8" xfId="0" applyFont="1" applyBorder="1" applyAlignment="1">
      <alignment horizontal="center" vertical="center" wrapText="1"/>
    </xf>
    <xf numFmtId="166" fontId="27" fillId="0" borderId="8" xfId="0" quotePrefix="1" applyNumberFormat="1" applyFont="1" applyBorder="1" applyAlignment="1">
      <alignment horizontal="center" vertical="center" wrapText="1"/>
    </xf>
    <xf numFmtId="0" fontId="28" fillId="6" borderId="12" xfId="0" applyFont="1" applyFill="1" applyBorder="1" applyAlignment="1">
      <alignment horizontal="center"/>
    </xf>
    <xf numFmtId="0" fontId="28" fillId="6" borderId="48" xfId="0" applyFont="1" applyFill="1" applyBorder="1" applyAlignment="1">
      <alignment horizontal="center" vertical="center" wrapText="1"/>
    </xf>
    <xf numFmtId="0" fontId="28" fillId="6" borderId="30" xfId="0" applyFont="1" applyFill="1" applyBorder="1" applyAlignment="1">
      <alignment horizontal="center" vertical="center" wrapText="1"/>
    </xf>
    <xf numFmtId="0" fontId="28" fillId="6" borderId="49" xfId="0" applyFont="1" applyFill="1" applyBorder="1" applyAlignment="1">
      <alignment horizontal="center" vertical="center" wrapText="1"/>
    </xf>
    <xf numFmtId="0" fontId="27" fillId="5" borderId="8" xfId="0" applyFont="1" applyFill="1" applyBorder="1" applyAlignment="1">
      <alignment horizontal="center"/>
    </xf>
    <xf numFmtId="0" fontId="27" fillId="5" borderId="12" xfId="0" applyFont="1" applyFill="1" applyBorder="1" applyAlignment="1">
      <alignment horizontal="center"/>
    </xf>
    <xf numFmtId="0" fontId="27" fillId="5" borderId="8" xfId="0" applyFont="1" applyFill="1" applyBorder="1" applyAlignment="1">
      <alignment horizontal="center" vertical="center"/>
    </xf>
    <xf numFmtId="0" fontId="27" fillId="5" borderId="8" xfId="0" applyFont="1" applyFill="1" applyBorder="1" applyAlignment="1">
      <alignment horizontal="center" vertical="center" wrapText="1"/>
    </xf>
    <xf numFmtId="0" fontId="28" fillId="5" borderId="24" xfId="0" applyFont="1" applyFill="1" applyBorder="1" applyAlignment="1">
      <alignment horizontal="center" vertical="center"/>
    </xf>
    <xf numFmtId="0" fontId="28" fillId="5" borderId="5" xfId="0" applyFont="1" applyFill="1" applyBorder="1" applyAlignment="1">
      <alignment horizontal="center" vertical="center"/>
    </xf>
    <xf numFmtId="0" fontId="28" fillId="5" borderId="35" xfId="0" applyFont="1" applyFill="1" applyBorder="1" applyAlignment="1">
      <alignment horizontal="center" vertical="center"/>
    </xf>
    <xf numFmtId="0" fontId="28" fillId="5" borderId="6" xfId="0" applyFont="1" applyFill="1" applyBorder="1" applyAlignment="1">
      <alignment horizontal="center" vertical="center"/>
    </xf>
    <xf numFmtId="0" fontId="27" fillId="5" borderId="10" xfId="0" applyFont="1" applyFill="1" applyBorder="1" applyAlignment="1">
      <alignment horizontal="center" vertical="center" wrapText="1"/>
    </xf>
    <xf numFmtId="164" fontId="27" fillId="5" borderId="10" xfId="0" applyNumberFormat="1" applyFont="1" applyFill="1" applyBorder="1" applyAlignment="1">
      <alignment horizontal="center" vertical="center" wrapText="1"/>
    </xf>
    <xf numFmtId="164" fontId="27" fillId="5" borderId="8" xfId="0" applyNumberFormat="1" applyFont="1" applyFill="1" applyBorder="1" applyAlignment="1">
      <alignment horizontal="center" vertical="center" wrapText="1"/>
    </xf>
    <xf numFmtId="0" fontId="27" fillId="5" borderId="48" xfId="0" applyFont="1" applyFill="1" applyBorder="1" applyAlignment="1">
      <alignment horizontal="center" vertical="center" wrapText="1"/>
    </xf>
    <xf numFmtId="0" fontId="27" fillId="5" borderId="30" xfId="0" applyFont="1" applyFill="1" applyBorder="1" applyAlignment="1">
      <alignment horizontal="center" vertical="center" wrapText="1"/>
    </xf>
    <xf numFmtId="0" fontId="27" fillId="5" borderId="49" xfId="0" applyFont="1" applyFill="1" applyBorder="1" applyAlignment="1">
      <alignment horizontal="center" vertical="center" wrapText="1"/>
    </xf>
    <xf numFmtId="0" fontId="28" fillId="6" borderId="51" xfId="0" applyFont="1" applyFill="1" applyBorder="1" applyAlignment="1">
      <alignment horizontal="center" vertical="center" wrapText="1"/>
    </xf>
    <xf numFmtId="0" fontId="28" fillId="6" borderId="47" xfId="0" applyFont="1" applyFill="1" applyBorder="1" applyAlignment="1">
      <alignment horizontal="center" vertical="center" wrapText="1"/>
    </xf>
    <xf numFmtId="0" fontId="28" fillId="6" borderId="45" xfId="0" applyFont="1" applyFill="1" applyBorder="1" applyAlignment="1">
      <alignment horizontal="center" vertical="center" wrapText="1"/>
    </xf>
    <xf numFmtId="0" fontId="28" fillId="5" borderId="12" xfId="0" applyFont="1" applyFill="1" applyBorder="1" applyAlignment="1">
      <alignment horizontal="center" vertical="center"/>
    </xf>
    <xf numFmtId="0" fontId="28" fillId="5" borderId="8" xfId="0" applyFont="1" applyFill="1" applyBorder="1" applyAlignment="1">
      <alignment horizontal="center" vertical="center"/>
    </xf>
    <xf numFmtId="0" fontId="27" fillId="4" borderId="27" xfId="0" quotePrefix="1" applyFont="1" applyFill="1" applyBorder="1" applyAlignment="1">
      <alignment horizontal="center" vertical="center" wrapText="1"/>
    </xf>
    <xf numFmtId="0" fontId="27" fillId="4" borderId="7" xfId="0" quotePrefix="1" applyFont="1" applyFill="1" applyBorder="1" applyAlignment="1">
      <alignment horizontal="center" vertical="center" wrapText="1"/>
    </xf>
    <xf numFmtId="0" fontId="32" fillId="0" borderId="0" xfId="0" applyFont="1" applyAlignment="1">
      <alignment horizontal="center" vertical="center"/>
    </xf>
    <xf numFmtId="0" fontId="32" fillId="0" borderId="0" xfId="0" applyFont="1"/>
    <xf numFmtId="0" fontId="32" fillId="0" borderId="0" xfId="0" applyFont="1" applyAlignment="1">
      <alignment horizontal="center"/>
    </xf>
    <xf numFmtId="49" fontId="33" fillId="0" borderId="0" xfId="0" applyNumberFormat="1" applyFont="1" applyAlignment="1">
      <alignment horizontal="left" vertical="center"/>
    </xf>
    <xf numFmtId="4" fontId="33" fillId="0" borderId="0" xfId="0" applyNumberFormat="1" applyFont="1" applyAlignment="1">
      <alignment horizontal="center" vertical="center"/>
    </xf>
    <xf numFmtId="0" fontId="33" fillId="0" borderId="0" xfId="0" applyFont="1" applyAlignment="1">
      <alignment horizontal="left" vertical="center"/>
    </xf>
    <xf numFmtId="2" fontId="32" fillId="0" borderId="0" xfId="0" applyNumberFormat="1" applyFont="1" applyAlignment="1">
      <alignment horizontal="center" vertical="center"/>
    </xf>
    <xf numFmtId="0" fontId="32" fillId="0" borderId="0" xfId="0" quotePrefix="1" applyFont="1" applyAlignment="1">
      <alignment horizontal="center" vertical="center"/>
    </xf>
    <xf numFmtId="49" fontId="32" fillId="0" borderId="0" xfId="0" applyNumberFormat="1" applyFont="1" applyAlignment="1">
      <alignment horizontal="center" vertical="center"/>
    </xf>
    <xf numFmtId="4" fontId="32" fillId="0" borderId="0" xfId="0" applyNumberFormat="1" applyFont="1" applyAlignment="1">
      <alignment horizontal="center" vertical="center"/>
    </xf>
    <xf numFmtId="0" fontId="32" fillId="0" borderId="0" xfId="0" applyFont="1" applyAlignment="1">
      <alignment horizontal="left" vertical="center"/>
    </xf>
    <xf numFmtId="49" fontId="34" fillId="6" borderId="8" xfId="0" applyNumberFormat="1" applyFont="1" applyFill="1" applyBorder="1" applyAlignment="1">
      <alignment horizontal="center" vertical="center" wrapText="1"/>
    </xf>
    <xf numFmtId="166" fontId="34" fillId="6" borderId="8" xfId="0" applyNumberFormat="1" applyFont="1" applyFill="1" applyBorder="1" applyAlignment="1">
      <alignment horizontal="center" vertical="center" wrapText="1"/>
    </xf>
    <xf numFmtId="0" fontId="34" fillId="6" borderId="8" xfId="0" applyFont="1" applyFill="1" applyBorder="1" applyAlignment="1">
      <alignment horizontal="center" vertical="center" wrapText="1"/>
    </xf>
    <xf numFmtId="0" fontId="34" fillId="6" borderId="24" xfId="0" applyFont="1" applyFill="1" applyBorder="1" applyAlignment="1">
      <alignment horizontal="center" vertical="center" wrapText="1"/>
    </xf>
    <xf numFmtId="164" fontId="34" fillId="6" borderId="8" xfId="0" applyNumberFormat="1" applyFont="1" applyFill="1" applyBorder="1" applyAlignment="1">
      <alignment horizontal="center" vertical="center" wrapText="1"/>
    </xf>
    <xf numFmtId="0" fontId="35" fillId="0" borderId="0" xfId="0" applyFont="1"/>
    <xf numFmtId="0" fontId="34" fillId="6" borderId="2" xfId="0" applyFont="1" applyFill="1" applyBorder="1" applyAlignment="1">
      <alignment horizontal="center" vertical="center" wrapText="1"/>
    </xf>
    <xf numFmtId="0" fontId="34" fillId="6" borderId="24" xfId="0" applyFont="1" applyFill="1" applyBorder="1" applyAlignment="1">
      <alignment horizontal="center" vertical="center"/>
    </xf>
    <xf numFmtId="0" fontId="34" fillId="6" borderId="8" xfId="0" applyFont="1" applyFill="1" applyBorder="1" applyAlignment="1">
      <alignment horizontal="center" vertical="center"/>
    </xf>
    <xf numFmtId="0" fontId="34" fillId="6" borderId="8" xfId="0" applyFont="1" applyFill="1" applyBorder="1" applyAlignment="1">
      <alignment horizontal="center" vertical="center" wrapText="1"/>
    </xf>
    <xf numFmtId="0" fontId="34" fillId="6" borderId="2" xfId="0" applyFont="1" applyFill="1" applyBorder="1" applyAlignment="1">
      <alignment horizontal="center" vertical="center"/>
    </xf>
    <xf numFmtId="0" fontId="34" fillId="6" borderId="5" xfId="0" applyFont="1" applyFill="1" applyBorder="1" applyAlignment="1">
      <alignment horizontal="center" vertical="center" wrapText="1"/>
    </xf>
    <xf numFmtId="1" fontId="34" fillId="6" borderId="8" xfId="0" applyNumberFormat="1" applyFont="1" applyFill="1" applyBorder="1" applyAlignment="1">
      <alignment horizontal="center" vertical="center" wrapText="1"/>
    </xf>
    <xf numFmtId="0" fontId="34" fillId="6" borderId="5" xfId="0" applyFont="1" applyFill="1" applyBorder="1" applyAlignment="1">
      <alignment horizontal="center" vertical="center"/>
    </xf>
    <xf numFmtId="0" fontId="32" fillId="0" borderId="8" xfId="0" quotePrefix="1" applyFont="1" applyBorder="1" applyAlignment="1">
      <alignment horizontal="center" vertical="center" wrapText="1"/>
    </xf>
    <xf numFmtId="4" fontId="32" fillId="0" borderId="8" xfId="0" applyNumberFormat="1" applyFont="1" applyBorder="1" applyAlignment="1">
      <alignment horizontal="center" vertical="center" wrapText="1"/>
    </xf>
    <xf numFmtId="0" fontId="32" fillId="0" borderId="8" xfId="0" applyFont="1" applyBorder="1" applyAlignment="1">
      <alignment horizontal="center" vertical="center" wrapText="1"/>
    </xf>
    <xf numFmtId="0" fontId="32" fillId="0" borderId="24" xfId="0" applyFont="1" applyBorder="1" applyAlignment="1">
      <alignment horizontal="center" vertical="center"/>
    </xf>
    <xf numFmtId="0" fontId="32" fillId="0" borderId="8" xfId="0" applyFont="1" applyBorder="1" applyAlignment="1">
      <alignment horizontal="center" vertical="center" wrapText="1"/>
    </xf>
    <xf numFmtId="0" fontId="32" fillId="0" borderId="8" xfId="0" applyFont="1" applyBorder="1" applyAlignment="1">
      <alignment horizontal="left" vertical="center" wrapText="1"/>
    </xf>
    <xf numFmtId="164" fontId="32" fillId="0" borderId="8" xfId="0" applyNumberFormat="1" applyFont="1" applyBorder="1" applyAlignment="1">
      <alignment horizontal="center" vertical="center" wrapText="1"/>
    </xf>
    <xf numFmtId="2" fontId="32" fillId="0" borderId="8" xfId="0" applyNumberFormat="1" applyFont="1" applyBorder="1" applyAlignment="1">
      <alignment horizontal="center" vertical="center" wrapText="1"/>
    </xf>
    <xf numFmtId="0" fontId="32" fillId="0" borderId="8" xfId="0" applyFont="1" applyBorder="1" applyAlignment="1">
      <alignment horizontal="center" vertical="center"/>
    </xf>
    <xf numFmtId="0" fontId="32" fillId="0" borderId="8" xfId="0" applyFont="1" applyBorder="1"/>
    <xf numFmtId="0" fontId="32" fillId="0" borderId="8" xfId="0" applyFont="1" applyBorder="1" applyAlignment="1">
      <alignment horizontal="center"/>
    </xf>
    <xf numFmtId="0" fontId="32" fillId="0" borderId="2" xfId="0" applyFont="1" applyBorder="1" applyAlignment="1">
      <alignment horizontal="center" vertical="center"/>
    </xf>
    <xf numFmtId="3" fontId="32" fillId="0" borderId="8" xfId="0" applyNumberFormat="1" applyFont="1" applyBorder="1" applyAlignment="1">
      <alignment horizontal="center" vertical="center" wrapText="1"/>
    </xf>
    <xf numFmtId="0" fontId="10" fillId="4" borderId="8" xfId="0" quotePrefix="1" applyFont="1" applyFill="1" applyBorder="1" applyAlignment="1">
      <alignment horizontal="center" vertical="center" wrapText="1"/>
    </xf>
    <xf numFmtId="0" fontId="32" fillId="0" borderId="5" xfId="0" applyFont="1" applyBorder="1" applyAlignment="1">
      <alignment horizontal="center" vertical="center"/>
    </xf>
    <xf numFmtId="0" fontId="36" fillId="0" borderId="8" xfId="0" applyFont="1" applyBorder="1"/>
    <xf numFmtId="0" fontId="32" fillId="0" borderId="8" xfId="0" quotePrefix="1" applyFont="1" applyBorder="1" applyAlignment="1">
      <alignment horizontal="center" vertical="center"/>
    </xf>
    <xf numFmtId="2" fontId="32" fillId="0" borderId="8" xfId="0" applyNumberFormat="1" applyFont="1" applyBorder="1" applyAlignment="1">
      <alignment horizontal="center" vertical="center"/>
    </xf>
    <xf numFmtId="0" fontId="32" fillId="0" borderId="8" xfId="0" applyFont="1" applyBorder="1" applyAlignment="1">
      <alignment horizontal="center" vertical="center"/>
    </xf>
    <xf numFmtId="3" fontId="32" fillId="0" borderId="8" xfId="0" quotePrefix="1" applyNumberFormat="1" applyFont="1" applyBorder="1" applyAlignment="1">
      <alignment horizontal="center"/>
    </xf>
    <xf numFmtId="2" fontId="32" fillId="0" borderId="8" xfId="0" applyNumberFormat="1" applyFont="1" applyBorder="1" applyAlignment="1">
      <alignment horizontal="center" vertical="center"/>
    </xf>
    <xf numFmtId="0" fontId="32" fillId="0" borderId="8" xfId="0" applyFont="1" applyBorder="1" applyAlignment="1">
      <alignment vertical="center" wrapText="1"/>
    </xf>
    <xf numFmtId="0" fontId="32" fillId="0" borderId="0" xfId="0" applyFont="1" applyAlignment="1">
      <alignment vertical="center" wrapText="1"/>
    </xf>
    <xf numFmtId="3" fontId="32" fillId="0" borderId="8" xfId="0" applyNumberFormat="1" applyFont="1" applyBorder="1" applyAlignment="1">
      <alignment horizontal="center"/>
    </xf>
    <xf numFmtId="0" fontId="37" fillId="0" borderId="0" xfId="0" applyFont="1" applyAlignment="1">
      <alignment horizontal="center" vertical="center" wrapText="1"/>
    </xf>
    <xf numFmtId="4" fontId="37" fillId="0" borderId="0" xfId="0" applyNumberFormat="1" applyFont="1" applyAlignment="1">
      <alignment horizontal="center" vertical="center" wrapText="1"/>
    </xf>
    <xf numFmtId="0" fontId="37" fillId="0" borderId="0" xfId="0" applyFont="1" applyAlignment="1">
      <alignment horizontal="left" vertical="center" wrapText="1"/>
    </xf>
    <xf numFmtId="2" fontId="37" fillId="0" borderId="0" xfId="0" applyNumberFormat="1" applyFont="1" applyAlignment="1">
      <alignment horizontal="center" vertical="center" wrapText="1"/>
    </xf>
    <xf numFmtId="0" fontId="37" fillId="0" borderId="0" xfId="0" applyFont="1" applyAlignment="1">
      <alignment horizontal="center" vertical="center"/>
    </xf>
    <xf numFmtId="0" fontId="37" fillId="0" borderId="0" xfId="0" applyFont="1"/>
    <xf numFmtId="0" fontId="37" fillId="0" borderId="0" xfId="0" applyFont="1" applyAlignment="1">
      <alignment horizontal="center"/>
    </xf>
    <xf numFmtId="0" fontId="38" fillId="0" borderId="0" xfId="0" applyFont="1"/>
    <xf numFmtId="0" fontId="39" fillId="0" borderId="0" xfId="0" applyFont="1"/>
    <xf numFmtId="0" fontId="40" fillId="0" borderId="0" xfId="0" applyFont="1"/>
    <xf numFmtId="0" fontId="38" fillId="0" borderId="0" xfId="0" applyFont="1" applyAlignment="1">
      <alignment horizontal="center"/>
    </xf>
    <xf numFmtId="0" fontId="38" fillId="0" borderId="0" xfId="0" applyFont="1" applyAlignment="1">
      <alignment horizontal="center" vertical="center"/>
    </xf>
    <xf numFmtId="0" fontId="38" fillId="0" borderId="0" xfId="0" applyFont="1" applyAlignment="1">
      <alignment vertical="center"/>
    </xf>
    <xf numFmtId="0" fontId="38" fillId="0" borderId="0" xfId="0" applyFont="1" applyAlignment="1">
      <alignment horizontal="center"/>
    </xf>
    <xf numFmtId="0" fontId="38" fillId="0" borderId="0" xfId="0" applyFont="1" applyAlignment="1">
      <alignment horizontal="center" vertical="center"/>
    </xf>
    <xf numFmtId="0" fontId="39" fillId="0" borderId="0" xfId="0" applyFont="1" applyAlignment="1">
      <alignment horizontal="center" vertical="center"/>
    </xf>
    <xf numFmtId="0" fontId="39" fillId="0" borderId="0" xfId="0" applyFont="1" applyAlignment="1">
      <alignment horizontal="left" vertical="center"/>
    </xf>
    <xf numFmtId="0" fontId="39" fillId="0" borderId="0" xfId="0" applyFont="1" applyAlignment="1">
      <alignment horizontal="center"/>
    </xf>
    <xf numFmtId="0" fontId="39" fillId="0" borderId="0" xfId="0" applyFont="1" applyAlignment="1">
      <alignment vertical="center"/>
    </xf>
    <xf numFmtId="0" fontId="40" fillId="0" borderId="0" xfId="0" applyFont="1" applyAlignment="1">
      <alignment vertical="center"/>
    </xf>
    <xf numFmtId="0" fontId="41" fillId="0" borderId="0" xfId="0" applyFont="1" applyAlignment="1">
      <alignment horizontal="left" vertical="center"/>
    </xf>
    <xf numFmtId="0" fontId="42" fillId="0" borderId="0" xfId="0" applyFont="1"/>
    <xf numFmtId="4" fontId="32" fillId="0" borderId="0" xfId="0" applyNumberFormat="1" applyFont="1" applyAlignment="1">
      <alignment horizontal="center"/>
    </xf>
    <xf numFmtId="2" fontId="32" fillId="0" borderId="0" xfId="0" applyNumberFormat="1" applyFont="1" applyAlignment="1">
      <alignment horizontal="center"/>
    </xf>
    <xf numFmtId="49" fontId="43" fillId="0" borderId="0" xfId="0" applyNumberFormat="1" applyFont="1" applyAlignment="1">
      <alignment horizontal="center" vertical="center"/>
    </xf>
  </cellXfs>
  <cellStyles count="1">
    <cellStyle name="Normal" xfId="0" builtinId="0"/>
  </cellStyles>
  <dxfs count="7">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theme" Target="theme/theme1.xml"/><Relationship Id="rId50"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styles" Target="styles.xml"/><Relationship Id="rId8" Type="http://schemas.openxmlformats.org/officeDocument/2006/relationships/worksheet" Target="worksheets/sheet8.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CONTOH%20BMS%20JEMBATAN\Nganjuk\Rekap%20K1-K10\2\K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CONTOH%20BMS%20JEMBATAN\K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CONTOH%20BMS%20JEMBATAN\New%20Folder2\K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rt1"/>
      <sheetName val="NGANJUK'Z"/>
      <sheetName val="Sheet1"/>
      <sheetName val="contoh pasuruan"/>
    </sheetNames>
    <sheetDataSet>
      <sheetData sheetId="0" refreshError="1"/>
      <sheetData sheetId="1" refreshError="1">
        <row r="12">
          <cell r="L12">
            <v>250.1</v>
          </cell>
        </row>
        <row r="14">
          <cell r="L14">
            <v>260.5</v>
          </cell>
        </row>
        <row r="22">
          <cell r="L22">
            <v>372.1</v>
          </cell>
        </row>
        <row r="23">
          <cell r="L23">
            <v>462.5</v>
          </cell>
        </row>
        <row r="26">
          <cell r="L26">
            <v>499.2</v>
          </cell>
        </row>
        <row r="35">
          <cell r="L35">
            <v>273.2</v>
          </cell>
        </row>
        <row r="40">
          <cell r="L40">
            <v>789.1</v>
          </cell>
        </row>
        <row r="41">
          <cell r="L41">
            <v>813.1</v>
          </cell>
        </row>
        <row r="44">
          <cell r="L44">
            <v>217.4</v>
          </cell>
        </row>
        <row r="46">
          <cell r="L46">
            <v>259.60000000000002</v>
          </cell>
        </row>
        <row r="50">
          <cell r="L50">
            <v>234.2</v>
          </cell>
        </row>
        <row r="53">
          <cell r="L53">
            <v>237.1</v>
          </cell>
        </row>
        <row r="58">
          <cell r="L58">
            <v>245.1</v>
          </cell>
        </row>
        <row r="61">
          <cell r="L61">
            <v>609.6</v>
          </cell>
        </row>
        <row r="65">
          <cell r="L65">
            <v>630.6</v>
          </cell>
        </row>
        <row r="74">
          <cell r="L74">
            <v>701.2</v>
          </cell>
        </row>
        <row r="87">
          <cell r="L87">
            <v>760</v>
          </cell>
        </row>
        <row r="88">
          <cell r="L88">
            <v>767.8</v>
          </cell>
        </row>
        <row r="89">
          <cell r="L89">
            <v>817.9</v>
          </cell>
        </row>
        <row r="90">
          <cell r="L90">
            <v>823.6</v>
          </cell>
        </row>
        <row r="93">
          <cell r="L93">
            <v>828</v>
          </cell>
        </row>
        <row r="97">
          <cell r="L97">
            <v>833.9</v>
          </cell>
        </row>
        <row r="100">
          <cell r="L100">
            <v>841.1</v>
          </cell>
        </row>
        <row r="103">
          <cell r="L103">
            <v>847.4</v>
          </cell>
        </row>
        <row r="109">
          <cell r="L109">
            <v>827.9</v>
          </cell>
        </row>
        <row r="111">
          <cell r="L111">
            <v>832.2</v>
          </cell>
        </row>
        <row r="112">
          <cell r="L112">
            <v>833.9</v>
          </cell>
        </row>
        <row r="114">
          <cell r="L114">
            <v>839.9</v>
          </cell>
        </row>
        <row r="117">
          <cell r="L117">
            <v>842.7</v>
          </cell>
        </row>
        <row r="119">
          <cell r="L119">
            <v>849.7</v>
          </cell>
        </row>
        <row r="121">
          <cell r="L121">
            <v>897.4</v>
          </cell>
        </row>
        <row r="122">
          <cell r="L122">
            <v>933.1</v>
          </cell>
        </row>
        <row r="124">
          <cell r="L124">
            <v>946.2</v>
          </cell>
        </row>
        <row r="126">
          <cell r="L126">
            <v>952.5</v>
          </cell>
        </row>
        <row r="129">
          <cell r="L129">
            <v>761.2</v>
          </cell>
        </row>
        <row r="151">
          <cell r="L151">
            <v>120.5</v>
          </cell>
        </row>
        <row r="154">
          <cell r="L154">
            <v>128.6</v>
          </cell>
        </row>
        <row r="155">
          <cell r="L155">
            <v>129.19999999999999</v>
          </cell>
        </row>
        <row r="156">
          <cell r="L156">
            <v>130.69999999999999</v>
          </cell>
        </row>
        <row r="181">
          <cell r="L181">
            <v>265.89999999999998</v>
          </cell>
        </row>
        <row r="182">
          <cell r="L182">
            <v>204.5</v>
          </cell>
        </row>
        <row r="186">
          <cell r="L186">
            <v>523.1</v>
          </cell>
        </row>
        <row r="188">
          <cell r="L188">
            <v>539.6</v>
          </cell>
        </row>
        <row r="189">
          <cell r="L189">
            <v>227.9</v>
          </cell>
        </row>
        <row r="190">
          <cell r="L190">
            <v>256.5</v>
          </cell>
        </row>
        <row r="191">
          <cell r="L191">
            <v>545.20000000000005</v>
          </cell>
        </row>
        <row r="193">
          <cell r="L193">
            <v>103.6</v>
          </cell>
        </row>
        <row r="197">
          <cell r="L197">
            <v>253.6</v>
          </cell>
        </row>
        <row r="199">
          <cell r="L199">
            <v>285.7</v>
          </cell>
        </row>
        <row r="200">
          <cell r="L200">
            <v>133.30000000000001</v>
          </cell>
        </row>
        <row r="202">
          <cell r="L202">
            <v>98.8</v>
          </cell>
        </row>
        <row r="203">
          <cell r="L203">
            <v>305</v>
          </cell>
        </row>
        <row r="206">
          <cell r="L206">
            <v>38</v>
          </cell>
        </row>
        <row r="208">
          <cell r="L208">
            <v>89.2</v>
          </cell>
        </row>
        <row r="211">
          <cell r="L211">
            <v>61.4</v>
          </cell>
        </row>
        <row r="212">
          <cell r="L212">
            <v>34</v>
          </cell>
        </row>
        <row r="213">
          <cell r="L213">
            <v>55.7</v>
          </cell>
        </row>
        <row r="216">
          <cell r="L216">
            <v>596.20000000000005</v>
          </cell>
        </row>
        <row r="217">
          <cell r="L217">
            <v>623.29999999999995</v>
          </cell>
        </row>
        <row r="220">
          <cell r="L220">
            <v>602.1</v>
          </cell>
        </row>
        <row r="222">
          <cell r="L222">
            <v>784.3</v>
          </cell>
        </row>
        <row r="224">
          <cell r="L224">
            <v>817.1</v>
          </cell>
        </row>
        <row r="225">
          <cell r="L225">
            <v>30.5</v>
          </cell>
        </row>
        <row r="226">
          <cell r="L226">
            <v>34.5</v>
          </cell>
        </row>
        <row r="227">
          <cell r="L227">
            <v>412.1</v>
          </cell>
        </row>
        <row r="228">
          <cell r="L228">
            <v>429.9</v>
          </cell>
        </row>
        <row r="231">
          <cell r="L231">
            <v>503.2</v>
          </cell>
        </row>
        <row r="234">
          <cell r="L234">
            <v>440.5</v>
          </cell>
        </row>
        <row r="236">
          <cell r="L236">
            <v>41</v>
          </cell>
        </row>
        <row r="241">
          <cell r="L241">
            <v>696.4</v>
          </cell>
        </row>
        <row r="243">
          <cell r="L243">
            <v>326.3</v>
          </cell>
        </row>
        <row r="248">
          <cell r="L248">
            <v>35.799999999999997</v>
          </cell>
        </row>
        <row r="249">
          <cell r="L249">
            <v>516.5</v>
          </cell>
        </row>
        <row r="253">
          <cell r="L253">
            <v>426.1</v>
          </cell>
        </row>
        <row r="258">
          <cell r="L258">
            <v>27.5</v>
          </cell>
        </row>
        <row r="259">
          <cell r="L259">
            <v>448</v>
          </cell>
        </row>
        <row r="263">
          <cell r="L263">
            <v>52.9</v>
          </cell>
        </row>
        <row r="264">
          <cell r="L264">
            <v>276.10000000000002</v>
          </cell>
        </row>
        <row r="268">
          <cell r="L268">
            <v>709.9</v>
          </cell>
        </row>
        <row r="270">
          <cell r="L270">
            <v>671.2</v>
          </cell>
        </row>
        <row r="272">
          <cell r="L272">
            <v>454.6</v>
          </cell>
        </row>
        <row r="274">
          <cell r="L274">
            <v>46.5</v>
          </cell>
        </row>
        <row r="275">
          <cell r="L275">
            <v>53.9</v>
          </cell>
        </row>
      </sheetData>
      <sheetData sheetId="2" refreshError="1"/>
      <sheetData sheetId="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ganjuk"/>
      <sheetName val="nganjuk (2)"/>
      <sheetName val="nganjuk (3)"/>
      <sheetName val="Sheet1"/>
      <sheetName val="contoh pasuruan"/>
    </sheetNames>
    <sheetDataSet>
      <sheetData sheetId="0" refreshError="1">
        <row r="14">
          <cell r="L14">
            <v>809.4</v>
          </cell>
        </row>
        <row r="26">
          <cell r="L26">
            <v>971.3</v>
          </cell>
        </row>
        <row r="28">
          <cell r="L28">
            <v>975.2</v>
          </cell>
        </row>
        <row r="36">
          <cell r="L36">
            <v>986.9</v>
          </cell>
        </row>
        <row r="37">
          <cell r="L37">
            <v>990.3</v>
          </cell>
        </row>
        <row r="39">
          <cell r="L39">
            <v>8.6999999999999993</v>
          </cell>
        </row>
        <row r="40">
          <cell r="L40">
            <v>13.6</v>
          </cell>
        </row>
        <row r="42">
          <cell r="L42">
            <v>45.2</v>
          </cell>
        </row>
        <row r="51">
          <cell r="L51">
            <v>85.8</v>
          </cell>
        </row>
        <row r="55">
          <cell r="L55">
            <v>64.599999999999994</v>
          </cell>
        </row>
        <row r="57">
          <cell r="L57">
            <v>69.5</v>
          </cell>
        </row>
        <row r="58">
          <cell r="L58">
            <v>73.3</v>
          </cell>
        </row>
        <row r="60">
          <cell r="L60">
            <v>77.099999999999994</v>
          </cell>
        </row>
        <row r="65">
          <cell r="L65">
            <v>3.5</v>
          </cell>
        </row>
        <row r="66">
          <cell r="L66">
            <v>11.4</v>
          </cell>
        </row>
        <row r="73">
          <cell r="L73">
            <v>83.85</v>
          </cell>
        </row>
        <row r="75">
          <cell r="L75">
            <v>88.5</v>
          </cell>
        </row>
        <row r="76">
          <cell r="L76">
            <v>91.6</v>
          </cell>
        </row>
        <row r="77">
          <cell r="L77">
            <v>93.6</v>
          </cell>
        </row>
        <row r="78">
          <cell r="L78">
            <v>96.3</v>
          </cell>
        </row>
        <row r="81">
          <cell r="L81">
            <v>3.55</v>
          </cell>
        </row>
        <row r="87">
          <cell r="L87">
            <v>10.6</v>
          </cell>
        </row>
        <row r="88">
          <cell r="L88">
            <v>12.45</v>
          </cell>
        </row>
        <row r="92">
          <cell r="L92">
            <v>22.75</v>
          </cell>
        </row>
        <row r="93">
          <cell r="L93">
            <v>24.15</v>
          </cell>
        </row>
        <row r="94">
          <cell r="L94">
            <v>25.15</v>
          </cell>
        </row>
        <row r="97">
          <cell r="L97">
            <v>51.25</v>
          </cell>
        </row>
        <row r="99">
          <cell r="L99">
            <v>56</v>
          </cell>
        </row>
        <row r="100">
          <cell r="L100">
            <v>58.45</v>
          </cell>
        </row>
        <row r="101">
          <cell r="L101">
            <v>66.8</v>
          </cell>
        </row>
        <row r="104">
          <cell r="L104">
            <v>73.2</v>
          </cell>
        </row>
        <row r="105">
          <cell r="L105">
            <v>74.900000000000006</v>
          </cell>
        </row>
        <row r="134">
          <cell r="L134">
            <v>42.5</v>
          </cell>
        </row>
        <row r="135">
          <cell r="L135">
            <v>48.95</v>
          </cell>
        </row>
        <row r="136">
          <cell r="L136">
            <v>56.2</v>
          </cell>
        </row>
        <row r="137">
          <cell r="L137">
            <v>61.35</v>
          </cell>
        </row>
        <row r="138">
          <cell r="L138">
            <v>69.400000000000006</v>
          </cell>
        </row>
        <row r="139">
          <cell r="L139">
            <v>70.849999999999994</v>
          </cell>
        </row>
        <row r="141">
          <cell r="L141">
            <v>77.2</v>
          </cell>
        </row>
        <row r="143">
          <cell r="L143">
            <v>82.45</v>
          </cell>
        </row>
        <row r="144">
          <cell r="L144">
            <v>85.1</v>
          </cell>
        </row>
        <row r="147">
          <cell r="L147">
            <v>76.555000000000007</v>
          </cell>
        </row>
        <row r="148">
          <cell r="L148">
            <v>79.7</v>
          </cell>
        </row>
        <row r="149">
          <cell r="L149">
            <v>85.4</v>
          </cell>
        </row>
        <row r="152">
          <cell r="L152">
            <v>88.2</v>
          </cell>
        </row>
        <row r="156">
          <cell r="L156">
            <v>0.35</v>
          </cell>
        </row>
        <row r="164">
          <cell r="L164">
            <v>16.100000000000001</v>
          </cell>
        </row>
        <row r="165">
          <cell r="L165">
            <v>17.3</v>
          </cell>
        </row>
        <row r="166">
          <cell r="L166">
            <v>20.399999999999999</v>
          </cell>
        </row>
        <row r="168">
          <cell r="L168">
            <v>26.45</v>
          </cell>
        </row>
        <row r="171">
          <cell r="L171">
            <v>54.7</v>
          </cell>
        </row>
        <row r="172">
          <cell r="L172">
            <v>68.5</v>
          </cell>
        </row>
        <row r="173">
          <cell r="L173">
            <v>72.5</v>
          </cell>
        </row>
        <row r="178">
          <cell r="L178">
            <v>80.650000000000006</v>
          </cell>
        </row>
        <row r="180">
          <cell r="L180">
            <v>83.4</v>
          </cell>
        </row>
        <row r="183">
          <cell r="L183">
            <v>92.45</v>
          </cell>
        </row>
        <row r="186">
          <cell r="L186">
            <v>7.8</v>
          </cell>
        </row>
        <row r="187">
          <cell r="L187">
            <v>10.7</v>
          </cell>
        </row>
        <row r="190">
          <cell r="L190">
            <v>44.8</v>
          </cell>
        </row>
        <row r="191">
          <cell r="L191">
            <v>45.05</v>
          </cell>
        </row>
        <row r="193">
          <cell r="L193">
            <v>49.8</v>
          </cell>
        </row>
        <row r="201">
          <cell r="L201">
            <v>1.1000000000000001</v>
          </cell>
        </row>
        <row r="202">
          <cell r="L202">
            <v>4.0999999999999996</v>
          </cell>
        </row>
        <row r="203">
          <cell r="L203">
            <v>6.8</v>
          </cell>
        </row>
        <row r="209">
          <cell r="L209">
            <v>20</v>
          </cell>
        </row>
        <row r="213">
          <cell r="L213">
            <v>31.1</v>
          </cell>
        </row>
        <row r="216">
          <cell r="L216">
            <v>32.799999999999997</v>
          </cell>
        </row>
        <row r="222">
          <cell r="L222">
            <v>90.7</v>
          </cell>
        </row>
        <row r="228">
          <cell r="L228">
            <v>8.6999999999999993</v>
          </cell>
        </row>
        <row r="229">
          <cell r="L229">
            <v>24.1</v>
          </cell>
        </row>
        <row r="232">
          <cell r="L232">
            <v>36.1</v>
          </cell>
        </row>
        <row r="234">
          <cell r="L234">
            <v>47</v>
          </cell>
        </row>
        <row r="237">
          <cell r="L237">
            <v>57.3</v>
          </cell>
        </row>
        <row r="238">
          <cell r="L238">
            <v>62.3</v>
          </cell>
        </row>
        <row r="242">
          <cell r="L242">
            <v>66.150000000000006</v>
          </cell>
        </row>
        <row r="243">
          <cell r="L243">
            <v>99.7</v>
          </cell>
        </row>
        <row r="245">
          <cell r="L245">
            <v>15.6</v>
          </cell>
        </row>
        <row r="247">
          <cell r="L247">
            <v>30.1</v>
          </cell>
        </row>
        <row r="248">
          <cell r="L248">
            <v>31.1</v>
          </cell>
        </row>
        <row r="249">
          <cell r="L249">
            <v>32.700000000000003</v>
          </cell>
        </row>
        <row r="251">
          <cell r="L251">
            <v>38.9</v>
          </cell>
        </row>
        <row r="254">
          <cell r="L254">
            <v>51.9</v>
          </cell>
        </row>
        <row r="257">
          <cell r="L257">
            <v>57.9</v>
          </cell>
        </row>
        <row r="259">
          <cell r="L259">
            <v>62.6</v>
          </cell>
        </row>
      </sheetData>
      <sheetData sheetId="1" refreshError="1">
        <row r="12">
          <cell r="L12">
            <v>69</v>
          </cell>
        </row>
        <row r="16">
          <cell r="L16">
            <v>78.5</v>
          </cell>
        </row>
        <row r="19">
          <cell r="L19">
            <v>81.5</v>
          </cell>
        </row>
        <row r="20">
          <cell r="L20">
            <v>39.15</v>
          </cell>
        </row>
        <row r="26">
          <cell r="L26">
            <v>63.25</v>
          </cell>
        </row>
        <row r="30">
          <cell r="L30">
            <v>74.7</v>
          </cell>
        </row>
        <row r="33">
          <cell r="L33">
            <v>78.400000000000006</v>
          </cell>
        </row>
        <row r="34">
          <cell r="L34">
            <v>81.400000000000006</v>
          </cell>
        </row>
        <row r="35">
          <cell r="L35">
            <v>87.9</v>
          </cell>
        </row>
        <row r="36">
          <cell r="L36">
            <v>91.7</v>
          </cell>
        </row>
        <row r="40">
          <cell r="L40">
            <v>96</v>
          </cell>
        </row>
        <row r="43">
          <cell r="L43">
            <v>6.65</v>
          </cell>
        </row>
        <row r="45">
          <cell r="L45">
            <v>83.5</v>
          </cell>
        </row>
        <row r="51">
          <cell r="L51">
            <v>22.75</v>
          </cell>
        </row>
        <row r="52">
          <cell r="L52">
            <v>26.7</v>
          </cell>
        </row>
        <row r="53">
          <cell r="L53">
            <v>31.3</v>
          </cell>
        </row>
        <row r="55">
          <cell r="L55">
            <v>40.6</v>
          </cell>
        </row>
        <row r="56">
          <cell r="L56">
            <v>47.15</v>
          </cell>
        </row>
        <row r="58">
          <cell r="L58">
            <v>94.4</v>
          </cell>
        </row>
        <row r="59">
          <cell r="L59">
            <v>4.9000000000000004</v>
          </cell>
        </row>
        <row r="61">
          <cell r="L61">
            <v>11</v>
          </cell>
        </row>
        <row r="70">
          <cell r="L70">
            <v>28.9</v>
          </cell>
        </row>
        <row r="76">
          <cell r="L76">
            <v>43</v>
          </cell>
        </row>
        <row r="87">
          <cell r="L87">
            <v>60.85</v>
          </cell>
        </row>
        <row r="94">
          <cell r="L94">
            <v>71.7</v>
          </cell>
        </row>
        <row r="96">
          <cell r="L96">
            <v>77.349999999999994</v>
          </cell>
        </row>
        <row r="114">
          <cell r="L114">
            <v>74</v>
          </cell>
        </row>
        <row r="115">
          <cell r="L115">
            <v>76.599999999999994</v>
          </cell>
        </row>
        <row r="118">
          <cell r="L118">
            <v>81.099999999999994</v>
          </cell>
        </row>
        <row r="121">
          <cell r="L121">
            <v>87.4</v>
          </cell>
        </row>
        <row r="122">
          <cell r="L122">
            <v>91.2</v>
          </cell>
        </row>
        <row r="124">
          <cell r="L124">
            <v>99.4</v>
          </cell>
        </row>
        <row r="128">
          <cell r="L128">
            <v>13.4</v>
          </cell>
        </row>
        <row r="132">
          <cell r="L132">
            <v>26.85</v>
          </cell>
        </row>
        <row r="142">
          <cell r="L142">
            <v>83.1</v>
          </cell>
        </row>
        <row r="143">
          <cell r="L143">
            <v>5.8</v>
          </cell>
        </row>
        <row r="144">
          <cell r="L144">
            <v>7.8</v>
          </cell>
        </row>
        <row r="149">
          <cell r="L149">
            <v>14.2</v>
          </cell>
        </row>
        <row r="153">
          <cell r="L153">
            <v>17.7</v>
          </cell>
        </row>
        <row r="154">
          <cell r="L154">
            <v>19.899999999999999</v>
          </cell>
        </row>
        <row r="155">
          <cell r="L155">
            <v>21.9</v>
          </cell>
        </row>
        <row r="160">
          <cell r="L160">
            <v>41.15</v>
          </cell>
        </row>
        <row r="171">
          <cell r="L171">
            <v>54.7</v>
          </cell>
        </row>
        <row r="198">
          <cell r="L198">
            <v>14.7</v>
          </cell>
        </row>
        <row r="224">
          <cell r="L224">
            <v>34.5</v>
          </cell>
        </row>
        <row r="262">
          <cell r="L262">
            <v>63.05</v>
          </cell>
        </row>
        <row r="263">
          <cell r="L263">
            <v>66.2</v>
          </cell>
        </row>
        <row r="264">
          <cell r="L264">
            <v>67.7</v>
          </cell>
        </row>
      </sheetData>
      <sheetData sheetId="2" refreshError="1">
        <row r="68">
          <cell r="L68">
            <v>52.7</v>
          </cell>
        </row>
        <row r="69">
          <cell r="L69">
            <v>56.35</v>
          </cell>
        </row>
      </sheetData>
      <sheetData sheetId="3" refreshError="1"/>
      <sheetData sheetId="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ganjuk"/>
      <sheetName val="nganjuk (2)"/>
      <sheetName val="nganjuk (3)"/>
      <sheetName val="Sheet1"/>
      <sheetName val="contoh pasuruan"/>
    </sheetNames>
    <sheetDataSet>
      <sheetData sheetId="0" refreshError="1"/>
      <sheetData sheetId="1" refreshError="1"/>
      <sheetData sheetId="2" refreshError="1">
        <row r="71">
          <cell r="L71">
            <v>61.7</v>
          </cell>
        </row>
        <row r="72">
          <cell r="L72">
            <v>65.8</v>
          </cell>
        </row>
        <row r="75">
          <cell r="L75">
            <v>38</v>
          </cell>
        </row>
        <row r="77">
          <cell r="L77">
            <v>44.85</v>
          </cell>
        </row>
        <row r="80">
          <cell r="L80">
            <v>59.35</v>
          </cell>
        </row>
        <row r="83">
          <cell r="L83">
            <v>68.599999999999994</v>
          </cell>
        </row>
      </sheetData>
      <sheetData sheetId="3" refreshError="1"/>
      <sheetData sheetId="4"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Y208"/>
  <sheetViews>
    <sheetView topLeftCell="A9" zoomScale="70" zoomScaleNormal="25" zoomScaleSheetLayoutView="70" workbookViewId="0">
      <selection activeCell="Y90" sqref="Y90"/>
    </sheetView>
  </sheetViews>
  <sheetFormatPr defaultRowHeight="15"/>
  <cols>
    <col min="3" max="3" width="27.85546875" customWidth="1"/>
    <col min="5" max="5" width="26.5703125" style="29" customWidth="1"/>
    <col min="7" max="7" width="12" customWidth="1"/>
    <col min="8" max="8" width="8.140625" customWidth="1"/>
    <col min="9" max="10" width="7.140625" customWidth="1"/>
    <col min="11" max="11" width="8.28515625" customWidth="1"/>
    <col min="12" max="12" width="6.5703125" customWidth="1"/>
    <col min="13" max="13" width="6.7109375" customWidth="1"/>
    <col min="14" max="14" width="7.42578125" customWidth="1"/>
    <col min="15" max="15" width="6.7109375" customWidth="1"/>
    <col min="16" max="16" width="7.140625" customWidth="1"/>
    <col min="17" max="17" width="6.42578125" customWidth="1"/>
    <col min="18" max="18" width="7.42578125" customWidth="1"/>
    <col min="19" max="20" width="6.42578125" customWidth="1"/>
    <col min="21" max="21" width="7.5703125" customWidth="1"/>
    <col min="22" max="22" width="6.7109375" customWidth="1"/>
    <col min="23" max="23" width="6.42578125" customWidth="1"/>
    <col min="24" max="24" width="7.42578125" customWidth="1"/>
    <col min="25" max="25" width="7.140625" customWidth="1"/>
  </cols>
  <sheetData>
    <row r="1" spans="1:25" ht="21">
      <c r="A1" s="549" t="s">
        <v>1690</v>
      </c>
      <c r="B1" s="549"/>
      <c r="C1" s="549"/>
      <c r="D1" s="549"/>
      <c r="E1" s="549"/>
      <c r="F1" s="549"/>
      <c r="G1" s="549"/>
      <c r="H1" s="549"/>
      <c r="I1" s="549"/>
      <c r="J1" s="549"/>
      <c r="K1" s="549"/>
      <c r="L1" s="549"/>
      <c r="M1" s="549"/>
      <c r="N1" s="549"/>
      <c r="O1" s="549"/>
      <c r="P1" s="549"/>
      <c r="Q1" s="549"/>
      <c r="R1" s="549"/>
      <c r="S1" s="549"/>
      <c r="T1" s="549"/>
      <c r="U1" s="549"/>
      <c r="V1" s="549"/>
      <c r="W1" s="549"/>
      <c r="X1" s="549"/>
      <c r="Y1" s="549"/>
    </row>
    <row r="2" spans="1:25">
      <c r="A2" s="53" t="s">
        <v>1691</v>
      </c>
      <c r="B2" s="54"/>
      <c r="C2" s="56" t="s">
        <v>1695</v>
      </c>
      <c r="D2" s="55"/>
      <c r="E2" s="54"/>
      <c r="F2" s="54"/>
      <c r="G2" s="55"/>
      <c r="H2" s="1"/>
      <c r="I2" s="1"/>
      <c r="J2" s="1"/>
      <c r="K2" s="1"/>
      <c r="L2" s="1"/>
      <c r="M2" s="1"/>
      <c r="N2" s="1"/>
      <c r="O2" s="1"/>
      <c r="P2" s="1"/>
      <c r="Q2" s="1"/>
      <c r="R2" s="1"/>
      <c r="S2" s="1"/>
      <c r="T2" s="1"/>
      <c r="U2" s="1"/>
      <c r="V2" s="1"/>
      <c r="W2" s="1"/>
      <c r="X2" s="10" t="s">
        <v>101</v>
      </c>
      <c r="Y2" s="10" t="s">
        <v>104</v>
      </c>
    </row>
    <row r="3" spans="1:25">
      <c r="A3" s="53" t="s">
        <v>1692</v>
      </c>
      <c r="B3" s="54"/>
      <c r="C3" s="56" t="s">
        <v>1694</v>
      </c>
      <c r="D3" s="55"/>
      <c r="E3" s="54"/>
      <c r="F3" s="54"/>
      <c r="G3" s="55"/>
      <c r="H3" s="1"/>
      <c r="I3" s="1"/>
      <c r="J3" s="1"/>
      <c r="K3" s="1"/>
      <c r="L3" s="1"/>
      <c r="M3" s="1"/>
      <c r="N3" s="1"/>
      <c r="O3" s="1"/>
      <c r="P3" s="1"/>
      <c r="Q3" s="1"/>
      <c r="R3" s="1"/>
      <c r="S3" s="1"/>
      <c r="T3" s="1"/>
      <c r="U3" s="1"/>
      <c r="V3" s="1"/>
      <c r="W3" s="1"/>
      <c r="X3" s="10" t="s">
        <v>102</v>
      </c>
      <c r="Y3" s="10" t="s">
        <v>103</v>
      </c>
    </row>
    <row r="4" spans="1:25">
      <c r="A4" s="53" t="s">
        <v>86</v>
      </c>
      <c r="B4" s="54"/>
      <c r="C4" s="54" t="s">
        <v>89</v>
      </c>
      <c r="D4" s="55"/>
      <c r="E4" s="54"/>
      <c r="G4" s="55"/>
      <c r="H4" s="1"/>
      <c r="I4" s="1"/>
      <c r="J4" s="1"/>
      <c r="K4" s="1"/>
      <c r="L4" s="1"/>
      <c r="M4" s="1"/>
      <c r="N4" s="1"/>
      <c r="O4" s="1"/>
      <c r="P4" s="1"/>
      <c r="Q4" s="1"/>
      <c r="R4" s="1"/>
      <c r="S4" s="1"/>
      <c r="T4" s="1"/>
      <c r="U4" s="1"/>
      <c r="V4" s="1"/>
      <c r="W4" s="1"/>
      <c r="X4" s="1"/>
      <c r="Y4" s="1"/>
    </row>
    <row r="5" spans="1:25" ht="15.75" thickBot="1">
      <c r="A5" s="9"/>
      <c r="B5" s="10"/>
      <c r="C5" s="28"/>
      <c r="D5" s="1"/>
      <c r="E5" s="57"/>
      <c r="F5" s="1"/>
      <c r="G5" s="1"/>
      <c r="H5" s="1"/>
      <c r="I5" s="1"/>
      <c r="J5" s="1"/>
      <c r="K5" s="1"/>
      <c r="L5" s="1"/>
      <c r="M5" s="1"/>
      <c r="N5" s="1"/>
      <c r="O5" s="1"/>
      <c r="P5" s="1"/>
      <c r="Q5" s="1"/>
      <c r="R5" s="1"/>
      <c r="S5" s="1"/>
      <c r="T5" s="1"/>
      <c r="U5" s="1"/>
      <c r="V5" s="1"/>
      <c r="W5" s="1"/>
      <c r="X5" s="1"/>
      <c r="Y5" s="1"/>
    </row>
    <row r="6" spans="1:25" ht="15" customHeight="1">
      <c r="A6" s="550" t="s">
        <v>1693</v>
      </c>
      <c r="B6" s="2" t="s">
        <v>1666</v>
      </c>
      <c r="C6" s="553" t="s">
        <v>1689</v>
      </c>
      <c r="D6" s="553" t="s">
        <v>1667</v>
      </c>
      <c r="E6" s="553" t="s">
        <v>1668</v>
      </c>
      <c r="F6" s="553" t="s">
        <v>1669</v>
      </c>
      <c r="G6" s="553" t="s">
        <v>87</v>
      </c>
      <c r="H6" s="557" t="s">
        <v>1671</v>
      </c>
      <c r="I6" s="557"/>
      <c r="J6" s="557"/>
      <c r="K6" s="557"/>
      <c r="L6" s="558" t="s">
        <v>88</v>
      </c>
      <c r="M6" s="558"/>
      <c r="N6" s="558"/>
      <c r="O6" s="558"/>
      <c r="P6" s="558"/>
      <c r="Q6" s="558"/>
      <c r="R6" s="558"/>
      <c r="S6" s="558"/>
      <c r="T6" s="558"/>
      <c r="U6" s="558"/>
      <c r="V6" s="558"/>
      <c r="W6" s="558"/>
      <c r="X6" s="558"/>
      <c r="Y6" s="559"/>
    </row>
    <row r="7" spans="1:25" ht="15" customHeight="1">
      <c r="A7" s="551"/>
      <c r="B7" s="3" t="s">
        <v>1688</v>
      </c>
      <c r="C7" s="554"/>
      <c r="D7" s="554"/>
      <c r="E7" s="554"/>
      <c r="F7" s="554"/>
      <c r="G7" s="554"/>
      <c r="H7" s="554" t="s">
        <v>1672</v>
      </c>
      <c r="I7" s="3" t="s">
        <v>1673</v>
      </c>
      <c r="J7" s="560" t="s">
        <v>1675</v>
      </c>
      <c r="K7" s="554" t="s">
        <v>1676</v>
      </c>
      <c r="L7" s="548" t="s">
        <v>1678</v>
      </c>
      <c r="M7" s="548"/>
      <c r="N7" s="548"/>
      <c r="O7" s="548"/>
      <c r="P7" s="548" t="s">
        <v>1684</v>
      </c>
      <c r="Q7" s="548"/>
      <c r="R7" s="548" t="s">
        <v>1685</v>
      </c>
      <c r="S7" s="548"/>
      <c r="T7" s="548" t="s">
        <v>1686</v>
      </c>
      <c r="U7" s="548"/>
      <c r="V7" s="548"/>
      <c r="W7" s="548" t="s">
        <v>1687</v>
      </c>
      <c r="X7" s="548"/>
      <c r="Y7" s="561"/>
    </row>
    <row r="8" spans="1:25">
      <c r="A8" s="551"/>
      <c r="B8" s="3"/>
      <c r="C8" s="554"/>
      <c r="D8" s="556"/>
      <c r="E8" s="556"/>
      <c r="F8" s="556"/>
      <c r="G8" s="556"/>
      <c r="H8" s="556"/>
      <c r="I8" s="6" t="s">
        <v>1674</v>
      </c>
      <c r="J8" s="548"/>
      <c r="K8" s="556"/>
      <c r="L8" s="6" t="s">
        <v>1679</v>
      </c>
      <c r="M8" s="6" t="s">
        <v>1680</v>
      </c>
      <c r="N8" s="6" t="s">
        <v>1681</v>
      </c>
      <c r="O8" s="6" t="s">
        <v>1682</v>
      </c>
      <c r="P8" s="6" t="s">
        <v>1680</v>
      </c>
      <c r="Q8" s="6" t="s">
        <v>1683</v>
      </c>
      <c r="R8" s="6" t="s">
        <v>1680</v>
      </c>
      <c r="S8" s="6" t="s">
        <v>1682</v>
      </c>
      <c r="T8" s="6" t="s">
        <v>1679</v>
      </c>
      <c r="U8" s="6" t="s">
        <v>1680</v>
      </c>
      <c r="V8" s="6" t="s">
        <v>1682</v>
      </c>
      <c r="W8" s="6" t="s">
        <v>1679</v>
      </c>
      <c r="X8" s="6" t="s">
        <v>1680</v>
      </c>
      <c r="Y8" s="7" t="s">
        <v>1682</v>
      </c>
    </row>
    <row r="9" spans="1:25" ht="15.75" thickBot="1">
      <c r="A9" s="552"/>
      <c r="B9" s="4"/>
      <c r="C9" s="555"/>
      <c r="D9" s="4">
        <v>1</v>
      </c>
      <c r="E9" s="4">
        <v>2</v>
      </c>
      <c r="F9" s="4">
        <v>3</v>
      </c>
      <c r="G9" s="4">
        <v>4</v>
      </c>
      <c r="H9" s="4">
        <v>5</v>
      </c>
      <c r="I9" s="4">
        <v>6.1</v>
      </c>
      <c r="J9" s="4">
        <v>6.2</v>
      </c>
      <c r="K9" s="4">
        <v>7</v>
      </c>
      <c r="L9" s="4">
        <v>8</v>
      </c>
      <c r="M9" s="4">
        <v>9</v>
      </c>
      <c r="N9" s="4">
        <v>10</v>
      </c>
      <c r="O9" s="4">
        <v>11</v>
      </c>
      <c r="P9" s="4">
        <v>12</v>
      </c>
      <c r="Q9" s="4">
        <v>13</v>
      </c>
      <c r="R9" s="4">
        <v>14</v>
      </c>
      <c r="S9" s="4">
        <v>15</v>
      </c>
      <c r="T9" s="4">
        <v>16</v>
      </c>
      <c r="U9" s="4">
        <v>17</v>
      </c>
      <c r="V9" s="4">
        <v>18</v>
      </c>
      <c r="W9" s="4">
        <v>19</v>
      </c>
      <c r="X9" s="4">
        <v>20</v>
      </c>
      <c r="Y9" s="5">
        <v>21</v>
      </c>
    </row>
    <row r="10" spans="1:25">
      <c r="A10" s="562">
        <v>69</v>
      </c>
      <c r="B10" s="564">
        <v>2.7</v>
      </c>
      <c r="C10" s="566" t="s">
        <v>1796</v>
      </c>
      <c r="D10" s="51">
        <v>1</v>
      </c>
      <c r="E10" s="48" t="s">
        <v>1797</v>
      </c>
      <c r="F10" s="44" t="s">
        <v>1798</v>
      </c>
      <c r="G10" s="15" t="s">
        <v>1696</v>
      </c>
      <c r="H10" s="45">
        <v>2</v>
      </c>
      <c r="I10" s="45">
        <v>7</v>
      </c>
      <c r="J10" s="45">
        <v>9</v>
      </c>
      <c r="K10" s="15">
        <v>1</v>
      </c>
      <c r="L10" s="15" t="s">
        <v>1699</v>
      </c>
      <c r="M10" s="15" t="s">
        <v>1701</v>
      </c>
      <c r="N10" s="15" t="s">
        <v>1709</v>
      </c>
      <c r="O10" s="15">
        <v>0</v>
      </c>
      <c r="P10" s="15" t="s">
        <v>1767</v>
      </c>
      <c r="Q10" s="15">
        <v>0</v>
      </c>
      <c r="R10" s="15" t="s">
        <v>1703</v>
      </c>
      <c r="S10" s="15">
        <v>0</v>
      </c>
      <c r="T10" s="15" t="s">
        <v>1704</v>
      </c>
      <c r="U10" s="15" t="s">
        <v>1699</v>
      </c>
      <c r="V10" s="15">
        <v>0</v>
      </c>
      <c r="W10" s="15" t="s">
        <v>1699</v>
      </c>
      <c r="X10" s="15" t="s">
        <v>1701</v>
      </c>
      <c r="Y10" s="16">
        <v>0</v>
      </c>
    </row>
    <row r="11" spans="1:25">
      <c r="A11" s="563"/>
      <c r="B11" s="565"/>
      <c r="C11" s="567"/>
      <c r="D11" s="52">
        <v>2</v>
      </c>
      <c r="E11" s="49" t="s">
        <v>1797</v>
      </c>
      <c r="F11" s="42">
        <v>0.27200000000000002</v>
      </c>
      <c r="G11" s="12" t="s">
        <v>1696</v>
      </c>
      <c r="H11" s="46">
        <v>2.6</v>
      </c>
      <c r="I11" s="46">
        <v>7</v>
      </c>
      <c r="J11" s="46">
        <v>9</v>
      </c>
      <c r="K11" s="12">
        <v>1</v>
      </c>
      <c r="L11" s="12" t="s">
        <v>1699</v>
      </c>
      <c r="M11" s="12" t="s">
        <v>1701</v>
      </c>
      <c r="N11" s="12" t="s">
        <v>1709</v>
      </c>
      <c r="O11" s="12">
        <v>0</v>
      </c>
      <c r="P11" s="12" t="s">
        <v>1767</v>
      </c>
      <c r="Q11" s="12">
        <v>0</v>
      </c>
      <c r="R11" s="12" t="s">
        <v>1703</v>
      </c>
      <c r="S11" s="12">
        <v>0</v>
      </c>
      <c r="T11" s="12" t="s">
        <v>1704</v>
      </c>
      <c r="U11" s="12" t="s">
        <v>1699</v>
      </c>
      <c r="V11" s="12">
        <v>0</v>
      </c>
      <c r="W11" s="12" t="s">
        <v>1699</v>
      </c>
      <c r="X11" s="12" t="s">
        <v>1701</v>
      </c>
      <c r="Y11" s="17">
        <v>0</v>
      </c>
    </row>
    <row r="12" spans="1:25">
      <c r="A12" s="563"/>
      <c r="B12" s="565"/>
      <c r="C12" s="567"/>
      <c r="D12" s="52">
        <v>3</v>
      </c>
      <c r="E12" s="49" t="s">
        <v>1797</v>
      </c>
      <c r="F12" s="42">
        <v>0.47199999999999998</v>
      </c>
      <c r="G12" s="12" t="s">
        <v>1696</v>
      </c>
      <c r="H12" s="46">
        <v>2</v>
      </c>
      <c r="I12" s="46">
        <v>7</v>
      </c>
      <c r="J12" s="46">
        <v>9</v>
      </c>
      <c r="K12" s="12">
        <v>1</v>
      </c>
      <c r="L12" s="12" t="s">
        <v>1699</v>
      </c>
      <c r="M12" s="12" t="s">
        <v>1701</v>
      </c>
      <c r="N12" s="12" t="s">
        <v>1709</v>
      </c>
      <c r="O12" s="12">
        <v>0</v>
      </c>
      <c r="P12" s="12" t="s">
        <v>1767</v>
      </c>
      <c r="Q12" s="12">
        <v>0</v>
      </c>
      <c r="R12" s="12" t="s">
        <v>1703</v>
      </c>
      <c r="S12" s="12">
        <v>0</v>
      </c>
      <c r="T12" s="12" t="s">
        <v>1704</v>
      </c>
      <c r="U12" s="12" t="s">
        <v>1699</v>
      </c>
      <c r="V12" s="12">
        <v>0</v>
      </c>
      <c r="W12" s="12" t="s">
        <v>1699</v>
      </c>
      <c r="X12" s="12" t="s">
        <v>1701</v>
      </c>
      <c r="Y12" s="17">
        <v>0</v>
      </c>
    </row>
    <row r="13" spans="1:25">
      <c r="A13" s="563"/>
      <c r="B13" s="565"/>
      <c r="C13" s="567"/>
      <c r="D13" s="52">
        <v>4</v>
      </c>
      <c r="E13" s="49" t="s">
        <v>1794</v>
      </c>
      <c r="F13" s="42">
        <v>0.73799999999999999</v>
      </c>
      <c r="G13" s="12" t="s">
        <v>1696</v>
      </c>
      <c r="H13" s="46">
        <v>2.5</v>
      </c>
      <c r="I13" s="46">
        <v>7</v>
      </c>
      <c r="J13" s="46">
        <v>9</v>
      </c>
      <c r="K13" s="12">
        <v>1</v>
      </c>
      <c r="L13" s="12" t="s">
        <v>1699</v>
      </c>
      <c r="M13" s="12" t="s">
        <v>1701</v>
      </c>
      <c r="N13" s="12" t="s">
        <v>1709</v>
      </c>
      <c r="O13" s="12">
        <v>0</v>
      </c>
      <c r="P13" s="12" t="s">
        <v>1767</v>
      </c>
      <c r="Q13" s="12">
        <v>0</v>
      </c>
      <c r="R13" s="12" t="s">
        <v>1703</v>
      </c>
      <c r="S13" s="12">
        <v>0</v>
      </c>
      <c r="T13" s="12" t="s">
        <v>1704</v>
      </c>
      <c r="U13" s="12" t="s">
        <v>1699</v>
      </c>
      <c r="V13" s="12">
        <v>0</v>
      </c>
      <c r="W13" s="12" t="s">
        <v>1699</v>
      </c>
      <c r="X13" s="12" t="s">
        <v>1701</v>
      </c>
      <c r="Y13" s="17">
        <v>0</v>
      </c>
    </row>
    <row r="14" spans="1:25">
      <c r="A14" s="563"/>
      <c r="B14" s="565"/>
      <c r="C14" s="567"/>
      <c r="D14" s="52">
        <v>5</v>
      </c>
      <c r="E14" s="49" t="s">
        <v>1797</v>
      </c>
      <c r="F14" s="42">
        <v>0.83</v>
      </c>
      <c r="G14" s="12" t="s">
        <v>1696</v>
      </c>
      <c r="H14" s="46">
        <v>3</v>
      </c>
      <c r="I14" s="46">
        <v>7</v>
      </c>
      <c r="J14" s="46">
        <v>9</v>
      </c>
      <c r="K14" s="12">
        <v>1</v>
      </c>
      <c r="L14" s="12" t="s">
        <v>1699</v>
      </c>
      <c r="M14" s="12" t="s">
        <v>1701</v>
      </c>
      <c r="N14" s="12" t="s">
        <v>1709</v>
      </c>
      <c r="O14" s="12">
        <v>0</v>
      </c>
      <c r="P14" s="12" t="s">
        <v>1767</v>
      </c>
      <c r="Q14" s="12">
        <v>0</v>
      </c>
      <c r="R14" s="12" t="s">
        <v>1703</v>
      </c>
      <c r="S14" s="12">
        <v>0</v>
      </c>
      <c r="T14" s="12" t="s">
        <v>1704</v>
      </c>
      <c r="U14" s="12" t="s">
        <v>1699</v>
      </c>
      <c r="V14" s="12">
        <v>0</v>
      </c>
      <c r="W14" s="12" t="s">
        <v>1699</v>
      </c>
      <c r="X14" s="12" t="s">
        <v>1701</v>
      </c>
      <c r="Y14" s="17">
        <v>0</v>
      </c>
    </row>
    <row r="15" spans="1:25">
      <c r="A15" s="563"/>
      <c r="B15" s="565"/>
      <c r="C15" s="567"/>
      <c r="D15" s="52">
        <v>6</v>
      </c>
      <c r="E15" s="49" t="s">
        <v>1799</v>
      </c>
      <c r="F15" s="42">
        <v>0.9</v>
      </c>
      <c r="G15" s="12" t="s">
        <v>1696</v>
      </c>
      <c r="H15" s="46">
        <v>3.5</v>
      </c>
      <c r="I15" s="46">
        <v>7</v>
      </c>
      <c r="J15" s="46">
        <v>9</v>
      </c>
      <c r="K15" s="12">
        <v>1</v>
      </c>
      <c r="L15" s="12" t="s">
        <v>1706</v>
      </c>
      <c r="M15" s="12" t="s">
        <v>1708</v>
      </c>
      <c r="N15" s="12" t="s">
        <v>1702</v>
      </c>
      <c r="O15" s="12">
        <v>0</v>
      </c>
      <c r="P15" s="12" t="s">
        <v>1767</v>
      </c>
      <c r="Q15" s="12">
        <v>0</v>
      </c>
      <c r="R15" s="12" t="s">
        <v>1703</v>
      </c>
      <c r="S15" s="12">
        <v>0</v>
      </c>
      <c r="T15" s="12" t="s">
        <v>1704</v>
      </c>
      <c r="U15" s="12" t="s">
        <v>1699</v>
      </c>
      <c r="V15" s="12">
        <v>0</v>
      </c>
      <c r="W15" s="12" t="s">
        <v>1699</v>
      </c>
      <c r="X15" s="12" t="s">
        <v>1701</v>
      </c>
      <c r="Y15" s="17">
        <v>0</v>
      </c>
    </row>
    <row r="16" spans="1:25">
      <c r="A16" s="563"/>
      <c r="B16" s="565"/>
      <c r="C16" s="567"/>
      <c r="D16" s="52">
        <v>7</v>
      </c>
      <c r="E16" s="49" t="s">
        <v>1794</v>
      </c>
      <c r="F16" s="42">
        <v>0.31</v>
      </c>
      <c r="G16" s="12" t="s">
        <v>1696</v>
      </c>
      <c r="H16" s="46">
        <v>2.5</v>
      </c>
      <c r="I16" s="46">
        <v>7</v>
      </c>
      <c r="J16" s="46">
        <v>9</v>
      </c>
      <c r="K16" s="12">
        <v>1</v>
      </c>
      <c r="L16" s="12" t="s">
        <v>1699</v>
      </c>
      <c r="M16" s="12" t="s">
        <v>1701</v>
      </c>
      <c r="N16" s="12" t="s">
        <v>1709</v>
      </c>
      <c r="O16" s="12">
        <v>0</v>
      </c>
      <c r="P16" s="12" t="s">
        <v>1767</v>
      </c>
      <c r="Q16" s="12">
        <v>0</v>
      </c>
      <c r="R16" s="12" t="s">
        <v>1703</v>
      </c>
      <c r="S16" s="12">
        <v>0</v>
      </c>
      <c r="T16" s="12" t="s">
        <v>1704</v>
      </c>
      <c r="U16" s="12" t="s">
        <v>1699</v>
      </c>
      <c r="V16" s="12">
        <v>0</v>
      </c>
      <c r="W16" s="12" t="s">
        <v>1699</v>
      </c>
      <c r="X16" s="12" t="s">
        <v>1701</v>
      </c>
      <c r="Y16" s="17">
        <v>0</v>
      </c>
    </row>
    <row r="17" spans="1:25">
      <c r="A17" s="563"/>
      <c r="B17" s="565"/>
      <c r="C17" s="567"/>
      <c r="D17" s="52">
        <v>8</v>
      </c>
      <c r="E17" s="49" t="s">
        <v>1797</v>
      </c>
      <c r="F17" s="42">
        <v>1.718</v>
      </c>
      <c r="G17" s="12" t="s">
        <v>1696</v>
      </c>
      <c r="H17" s="46">
        <v>2.5</v>
      </c>
      <c r="I17" s="46">
        <v>7</v>
      </c>
      <c r="J17" s="46">
        <v>9</v>
      </c>
      <c r="K17" s="12">
        <v>1</v>
      </c>
      <c r="L17" s="12" t="s">
        <v>1699</v>
      </c>
      <c r="M17" s="12" t="s">
        <v>1701</v>
      </c>
      <c r="N17" s="12" t="s">
        <v>1709</v>
      </c>
      <c r="O17" s="12">
        <v>2</v>
      </c>
      <c r="P17" s="12" t="s">
        <v>1767</v>
      </c>
      <c r="Q17" s="12">
        <v>1</v>
      </c>
      <c r="R17" s="12" t="s">
        <v>1703</v>
      </c>
      <c r="S17" s="12">
        <v>2</v>
      </c>
      <c r="T17" s="12" t="s">
        <v>1704</v>
      </c>
      <c r="U17" s="12" t="s">
        <v>1699</v>
      </c>
      <c r="V17" s="12">
        <v>1</v>
      </c>
      <c r="W17" s="12" t="s">
        <v>1699</v>
      </c>
      <c r="X17" s="12" t="s">
        <v>1701</v>
      </c>
      <c r="Y17" s="17">
        <v>1</v>
      </c>
    </row>
    <row r="18" spans="1:25">
      <c r="A18" s="563"/>
      <c r="B18" s="565"/>
      <c r="C18" s="567"/>
      <c r="D18" s="52">
        <v>9</v>
      </c>
      <c r="E18" s="49" t="s">
        <v>1794</v>
      </c>
      <c r="F18" s="42">
        <v>2.0499999999999998</v>
      </c>
      <c r="G18" s="12" t="s">
        <v>1696</v>
      </c>
      <c r="H18" s="46">
        <v>2.5</v>
      </c>
      <c r="I18" s="46">
        <v>7</v>
      </c>
      <c r="J18" s="46">
        <v>9</v>
      </c>
      <c r="K18" s="12">
        <v>1</v>
      </c>
      <c r="L18" s="12" t="s">
        <v>1699</v>
      </c>
      <c r="M18" s="12" t="s">
        <v>1701</v>
      </c>
      <c r="N18" s="12" t="s">
        <v>1709</v>
      </c>
      <c r="O18" s="12">
        <v>0</v>
      </c>
      <c r="P18" s="12" t="s">
        <v>1767</v>
      </c>
      <c r="Q18" s="12">
        <v>0</v>
      </c>
      <c r="R18" s="12" t="s">
        <v>1703</v>
      </c>
      <c r="S18" s="12">
        <v>0</v>
      </c>
      <c r="T18" s="12" t="s">
        <v>1704</v>
      </c>
      <c r="U18" s="12" t="s">
        <v>1699</v>
      </c>
      <c r="V18" s="12">
        <v>0</v>
      </c>
      <c r="W18" s="12" t="s">
        <v>1699</v>
      </c>
      <c r="X18" s="12" t="s">
        <v>1701</v>
      </c>
      <c r="Y18" s="17">
        <v>0</v>
      </c>
    </row>
    <row r="19" spans="1:25">
      <c r="A19" s="563">
        <v>70</v>
      </c>
      <c r="B19" s="565">
        <v>5.8</v>
      </c>
      <c r="C19" s="567" t="s">
        <v>1800</v>
      </c>
      <c r="D19" s="52">
        <v>1</v>
      </c>
      <c r="E19" s="49" t="s">
        <v>1794</v>
      </c>
      <c r="F19" s="42" t="s">
        <v>1801</v>
      </c>
      <c r="G19" s="12" t="s">
        <v>1696</v>
      </c>
      <c r="H19" s="46">
        <v>0.6</v>
      </c>
      <c r="I19" s="46">
        <v>6</v>
      </c>
      <c r="J19" s="46">
        <v>8</v>
      </c>
      <c r="K19" s="12">
        <v>1</v>
      </c>
      <c r="L19" s="12" t="s">
        <v>1699</v>
      </c>
      <c r="M19" s="12" t="s">
        <v>1701</v>
      </c>
      <c r="N19" s="12" t="s">
        <v>1709</v>
      </c>
      <c r="O19" s="12">
        <v>0</v>
      </c>
      <c r="P19" s="12" t="s">
        <v>1767</v>
      </c>
      <c r="Q19" s="12">
        <v>0</v>
      </c>
      <c r="R19" s="12" t="s">
        <v>1703</v>
      </c>
      <c r="S19" s="12">
        <v>0</v>
      </c>
      <c r="T19" s="12" t="s">
        <v>1704</v>
      </c>
      <c r="U19" s="12" t="s">
        <v>1699</v>
      </c>
      <c r="V19" s="12">
        <v>0</v>
      </c>
      <c r="W19" s="12" t="s">
        <v>1699</v>
      </c>
      <c r="X19" s="12" t="s">
        <v>1701</v>
      </c>
      <c r="Y19" s="17">
        <v>0</v>
      </c>
    </row>
    <row r="20" spans="1:25">
      <c r="A20" s="563"/>
      <c r="B20" s="565"/>
      <c r="C20" s="567"/>
      <c r="D20" s="52">
        <v>2</v>
      </c>
      <c r="E20" s="49" t="s">
        <v>1794</v>
      </c>
      <c r="F20" s="42">
        <v>0.25</v>
      </c>
      <c r="G20" s="12" t="s">
        <v>1696</v>
      </c>
      <c r="H20" s="46">
        <v>0.6</v>
      </c>
      <c r="I20" s="46">
        <v>6</v>
      </c>
      <c r="J20" s="46">
        <v>8</v>
      </c>
      <c r="K20" s="12">
        <v>1</v>
      </c>
      <c r="L20" s="12" t="s">
        <v>1699</v>
      </c>
      <c r="M20" s="12" t="s">
        <v>1701</v>
      </c>
      <c r="N20" s="12" t="s">
        <v>1709</v>
      </c>
      <c r="O20" s="12">
        <v>0</v>
      </c>
      <c r="P20" s="12" t="s">
        <v>1767</v>
      </c>
      <c r="Q20" s="12">
        <v>0</v>
      </c>
      <c r="R20" s="12" t="s">
        <v>1703</v>
      </c>
      <c r="S20" s="12">
        <v>0</v>
      </c>
      <c r="T20" s="12" t="s">
        <v>1704</v>
      </c>
      <c r="U20" s="12" t="s">
        <v>1699</v>
      </c>
      <c r="V20" s="12">
        <v>0</v>
      </c>
      <c r="W20" s="12" t="s">
        <v>1699</v>
      </c>
      <c r="X20" s="12" t="s">
        <v>1701</v>
      </c>
      <c r="Y20" s="17">
        <v>0</v>
      </c>
    </row>
    <row r="21" spans="1:25">
      <c r="A21" s="563"/>
      <c r="B21" s="565"/>
      <c r="C21" s="567"/>
      <c r="D21" s="52">
        <v>3</v>
      </c>
      <c r="E21" s="49" t="s">
        <v>1794</v>
      </c>
      <c r="F21" s="42">
        <v>0.6</v>
      </c>
      <c r="G21" s="12" t="s">
        <v>1696</v>
      </c>
      <c r="H21" s="46">
        <v>0.6</v>
      </c>
      <c r="I21" s="46">
        <v>6</v>
      </c>
      <c r="J21" s="46">
        <v>8</v>
      </c>
      <c r="K21" s="12">
        <v>1</v>
      </c>
      <c r="L21" s="12" t="s">
        <v>1699</v>
      </c>
      <c r="M21" s="12" t="s">
        <v>1701</v>
      </c>
      <c r="N21" s="12" t="s">
        <v>1709</v>
      </c>
      <c r="O21" s="12">
        <v>0</v>
      </c>
      <c r="P21" s="12" t="s">
        <v>1767</v>
      </c>
      <c r="Q21" s="12">
        <v>0</v>
      </c>
      <c r="R21" s="12" t="s">
        <v>1703</v>
      </c>
      <c r="S21" s="12">
        <v>0</v>
      </c>
      <c r="T21" s="12" t="s">
        <v>1704</v>
      </c>
      <c r="U21" s="12" t="s">
        <v>1699</v>
      </c>
      <c r="V21" s="12">
        <v>0</v>
      </c>
      <c r="W21" s="12" t="s">
        <v>1699</v>
      </c>
      <c r="X21" s="12" t="s">
        <v>1701</v>
      </c>
      <c r="Y21" s="17">
        <v>0</v>
      </c>
    </row>
    <row r="22" spans="1:25">
      <c r="A22" s="563"/>
      <c r="B22" s="565"/>
      <c r="C22" s="567"/>
      <c r="D22" s="52">
        <v>4</v>
      </c>
      <c r="E22" s="49" t="s">
        <v>1794</v>
      </c>
      <c r="F22" s="42">
        <v>0.7</v>
      </c>
      <c r="G22" s="12" t="s">
        <v>1696</v>
      </c>
      <c r="H22" s="46">
        <v>0.6</v>
      </c>
      <c r="I22" s="46">
        <v>6</v>
      </c>
      <c r="J22" s="46">
        <v>8</v>
      </c>
      <c r="K22" s="12">
        <v>1</v>
      </c>
      <c r="L22" s="12" t="s">
        <v>1699</v>
      </c>
      <c r="M22" s="12" t="s">
        <v>1701</v>
      </c>
      <c r="N22" s="12" t="s">
        <v>1709</v>
      </c>
      <c r="O22" s="12">
        <v>0</v>
      </c>
      <c r="P22" s="12" t="s">
        <v>1767</v>
      </c>
      <c r="Q22" s="12">
        <v>0</v>
      </c>
      <c r="R22" s="12" t="s">
        <v>1703</v>
      </c>
      <c r="S22" s="12">
        <v>0</v>
      </c>
      <c r="T22" s="12" t="s">
        <v>1704</v>
      </c>
      <c r="U22" s="12" t="s">
        <v>1699</v>
      </c>
      <c r="V22" s="12">
        <v>0</v>
      </c>
      <c r="W22" s="12" t="s">
        <v>1699</v>
      </c>
      <c r="X22" s="12" t="s">
        <v>1701</v>
      </c>
      <c r="Y22" s="17">
        <v>0</v>
      </c>
    </row>
    <row r="23" spans="1:25">
      <c r="A23" s="563"/>
      <c r="B23" s="565"/>
      <c r="C23" s="567"/>
      <c r="D23" s="52">
        <v>5</v>
      </c>
      <c r="E23" s="49" t="s">
        <v>1797</v>
      </c>
      <c r="F23" s="42">
        <v>1.2</v>
      </c>
      <c r="G23" s="12" t="s">
        <v>1696</v>
      </c>
      <c r="H23" s="46">
        <v>0.6</v>
      </c>
      <c r="I23" s="46">
        <v>6</v>
      </c>
      <c r="J23" s="46">
        <v>8</v>
      </c>
      <c r="K23" s="12">
        <v>1</v>
      </c>
      <c r="L23" s="12" t="s">
        <v>1699</v>
      </c>
      <c r="M23" s="12" t="s">
        <v>1701</v>
      </c>
      <c r="N23" s="12" t="s">
        <v>1709</v>
      </c>
      <c r="O23" s="12">
        <v>0</v>
      </c>
      <c r="P23" s="12" t="s">
        <v>1767</v>
      </c>
      <c r="Q23" s="12">
        <v>0</v>
      </c>
      <c r="R23" s="12" t="s">
        <v>1703</v>
      </c>
      <c r="S23" s="12">
        <v>0</v>
      </c>
      <c r="T23" s="12" t="s">
        <v>1704</v>
      </c>
      <c r="U23" s="12" t="s">
        <v>1699</v>
      </c>
      <c r="V23" s="12">
        <v>0</v>
      </c>
      <c r="W23" s="12" t="s">
        <v>1699</v>
      </c>
      <c r="X23" s="12" t="s">
        <v>1701</v>
      </c>
      <c r="Y23" s="17">
        <v>0</v>
      </c>
    </row>
    <row r="24" spans="1:25">
      <c r="A24" s="563"/>
      <c r="B24" s="565"/>
      <c r="C24" s="567"/>
      <c r="D24" s="52">
        <v>6</v>
      </c>
      <c r="E24" s="49" t="s">
        <v>1797</v>
      </c>
      <c r="F24" s="42">
        <v>1.35</v>
      </c>
      <c r="G24" s="12" t="s">
        <v>1696</v>
      </c>
      <c r="H24" s="46">
        <v>0.6</v>
      </c>
      <c r="I24" s="46">
        <v>6</v>
      </c>
      <c r="J24" s="46">
        <v>8</v>
      </c>
      <c r="K24" s="12">
        <v>1</v>
      </c>
      <c r="L24" s="12" t="s">
        <v>1699</v>
      </c>
      <c r="M24" s="12" t="s">
        <v>1701</v>
      </c>
      <c r="N24" s="12" t="s">
        <v>1709</v>
      </c>
      <c r="O24" s="12">
        <v>2</v>
      </c>
      <c r="P24" s="12" t="s">
        <v>1767</v>
      </c>
      <c r="Q24" s="12">
        <v>1</v>
      </c>
      <c r="R24" s="12" t="s">
        <v>1703</v>
      </c>
      <c r="S24" s="12">
        <v>1</v>
      </c>
      <c r="T24" s="12" t="s">
        <v>1704</v>
      </c>
      <c r="U24" s="12" t="s">
        <v>1699</v>
      </c>
      <c r="V24" s="12">
        <v>0</v>
      </c>
      <c r="W24" s="12" t="s">
        <v>1699</v>
      </c>
      <c r="X24" s="12" t="s">
        <v>1701</v>
      </c>
      <c r="Y24" s="17">
        <v>0</v>
      </c>
    </row>
    <row r="25" spans="1:25">
      <c r="A25" s="563"/>
      <c r="B25" s="565"/>
      <c r="C25" s="567"/>
      <c r="D25" s="52">
        <v>7</v>
      </c>
      <c r="E25" s="49" t="s">
        <v>1797</v>
      </c>
      <c r="F25" s="42">
        <v>1.5229999999999999</v>
      </c>
      <c r="G25" s="12" t="s">
        <v>1696</v>
      </c>
      <c r="H25" s="46">
        <v>0.6</v>
      </c>
      <c r="I25" s="46">
        <v>6</v>
      </c>
      <c r="J25" s="46">
        <v>8</v>
      </c>
      <c r="K25" s="12">
        <v>1</v>
      </c>
      <c r="L25" s="12" t="s">
        <v>1699</v>
      </c>
      <c r="M25" s="12" t="s">
        <v>1701</v>
      </c>
      <c r="N25" s="12" t="s">
        <v>1709</v>
      </c>
      <c r="O25" s="12">
        <v>0</v>
      </c>
      <c r="P25" s="12" t="s">
        <v>1767</v>
      </c>
      <c r="Q25" s="12">
        <v>0</v>
      </c>
      <c r="R25" s="12" t="s">
        <v>1703</v>
      </c>
      <c r="S25" s="12">
        <v>0</v>
      </c>
      <c r="T25" s="12" t="s">
        <v>1704</v>
      </c>
      <c r="U25" s="12" t="s">
        <v>1699</v>
      </c>
      <c r="V25" s="12">
        <v>0</v>
      </c>
      <c r="W25" s="12" t="s">
        <v>1699</v>
      </c>
      <c r="X25" s="12" t="s">
        <v>1701</v>
      </c>
      <c r="Y25" s="17">
        <v>0</v>
      </c>
    </row>
    <row r="26" spans="1:25">
      <c r="A26" s="563"/>
      <c r="B26" s="565"/>
      <c r="C26" s="567"/>
      <c r="D26" s="52">
        <v>8</v>
      </c>
      <c r="E26" s="49" t="s">
        <v>1794</v>
      </c>
      <c r="F26" s="42">
        <v>1.738</v>
      </c>
      <c r="G26" s="12" t="s">
        <v>1696</v>
      </c>
      <c r="H26" s="46">
        <v>0.6</v>
      </c>
      <c r="I26" s="46">
        <v>6</v>
      </c>
      <c r="J26" s="46">
        <v>8</v>
      </c>
      <c r="K26" s="12">
        <v>1</v>
      </c>
      <c r="L26" s="12" t="s">
        <v>1699</v>
      </c>
      <c r="M26" s="12" t="s">
        <v>1701</v>
      </c>
      <c r="N26" s="12" t="s">
        <v>1709</v>
      </c>
      <c r="O26" s="12">
        <v>0</v>
      </c>
      <c r="P26" s="12" t="s">
        <v>1767</v>
      </c>
      <c r="Q26" s="12">
        <v>0</v>
      </c>
      <c r="R26" s="12" t="s">
        <v>1703</v>
      </c>
      <c r="S26" s="12">
        <v>0</v>
      </c>
      <c r="T26" s="12" t="s">
        <v>1704</v>
      </c>
      <c r="U26" s="12" t="s">
        <v>1699</v>
      </c>
      <c r="V26" s="12">
        <v>0</v>
      </c>
      <c r="W26" s="12" t="s">
        <v>1699</v>
      </c>
      <c r="X26" s="12" t="s">
        <v>1701</v>
      </c>
      <c r="Y26" s="17">
        <v>0</v>
      </c>
    </row>
    <row r="27" spans="1:25">
      <c r="A27" s="563"/>
      <c r="B27" s="565"/>
      <c r="C27" s="567"/>
      <c r="D27" s="52">
        <v>9</v>
      </c>
      <c r="E27" s="49" t="s">
        <v>1794</v>
      </c>
      <c r="F27" s="42">
        <v>1.827</v>
      </c>
      <c r="G27" s="12" t="s">
        <v>1696</v>
      </c>
      <c r="H27" s="46">
        <v>0.6</v>
      </c>
      <c r="I27" s="46">
        <v>6</v>
      </c>
      <c r="J27" s="46">
        <v>8</v>
      </c>
      <c r="K27" s="12">
        <v>1</v>
      </c>
      <c r="L27" s="12" t="s">
        <v>1699</v>
      </c>
      <c r="M27" s="12" t="s">
        <v>1701</v>
      </c>
      <c r="N27" s="12" t="s">
        <v>1709</v>
      </c>
      <c r="O27" s="12">
        <v>0</v>
      </c>
      <c r="P27" s="12" t="s">
        <v>1767</v>
      </c>
      <c r="Q27" s="12">
        <v>0</v>
      </c>
      <c r="R27" s="12" t="s">
        <v>1703</v>
      </c>
      <c r="S27" s="12">
        <v>0</v>
      </c>
      <c r="T27" s="12" t="s">
        <v>1704</v>
      </c>
      <c r="U27" s="12" t="s">
        <v>1699</v>
      </c>
      <c r="V27" s="12">
        <v>0</v>
      </c>
      <c r="W27" s="12" t="s">
        <v>1699</v>
      </c>
      <c r="X27" s="12" t="s">
        <v>1701</v>
      </c>
      <c r="Y27" s="17">
        <v>0</v>
      </c>
    </row>
    <row r="28" spans="1:25">
      <c r="A28" s="563"/>
      <c r="B28" s="565"/>
      <c r="C28" s="567"/>
      <c r="D28" s="52">
        <v>10</v>
      </c>
      <c r="E28" s="49" t="s">
        <v>1794</v>
      </c>
      <c r="F28" s="42">
        <v>1.919</v>
      </c>
      <c r="G28" s="12" t="s">
        <v>1696</v>
      </c>
      <c r="H28" s="46">
        <v>0.6</v>
      </c>
      <c r="I28" s="46">
        <v>6</v>
      </c>
      <c r="J28" s="46">
        <v>8</v>
      </c>
      <c r="K28" s="12">
        <v>1</v>
      </c>
      <c r="L28" s="12" t="s">
        <v>1699</v>
      </c>
      <c r="M28" s="12" t="s">
        <v>1701</v>
      </c>
      <c r="N28" s="12" t="s">
        <v>1709</v>
      </c>
      <c r="O28" s="12">
        <v>0</v>
      </c>
      <c r="P28" s="12" t="s">
        <v>1767</v>
      </c>
      <c r="Q28" s="12">
        <v>0</v>
      </c>
      <c r="R28" s="12" t="s">
        <v>1703</v>
      </c>
      <c r="S28" s="12">
        <v>0</v>
      </c>
      <c r="T28" s="12" t="s">
        <v>1704</v>
      </c>
      <c r="U28" s="12" t="s">
        <v>1699</v>
      </c>
      <c r="V28" s="12">
        <v>0</v>
      </c>
      <c r="W28" s="12" t="s">
        <v>1699</v>
      </c>
      <c r="X28" s="12" t="s">
        <v>1701</v>
      </c>
      <c r="Y28" s="17">
        <v>0</v>
      </c>
    </row>
    <row r="29" spans="1:25">
      <c r="A29" s="563"/>
      <c r="B29" s="565"/>
      <c r="C29" s="567"/>
      <c r="D29" s="52">
        <v>11</v>
      </c>
      <c r="E29" s="49" t="s">
        <v>1794</v>
      </c>
      <c r="F29" s="42">
        <v>2.048</v>
      </c>
      <c r="G29" s="12" t="s">
        <v>1696</v>
      </c>
      <c r="H29" s="46">
        <v>0.6</v>
      </c>
      <c r="I29" s="46">
        <v>6</v>
      </c>
      <c r="J29" s="46">
        <v>8</v>
      </c>
      <c r="K29" s="12">
        <v>1</v>
      </c>
      <c r="L29" s="12" t="s">
        <v>1699</v>
      </c>
      <c r="M29" s="12" t="s">
        <v>1701</v>
      </c>
      <c r="N29" s="12" t="s">
        <v>1709</v>
      </c>
      <c r="O29" s="12">
        <v>0</v>
      </c>
      <c r="P29" s="12" t="s">
        <v>1767</v>
      </c>
      <c r="Q29" s="12">
        <v>0</v>
      </c>
      <c r="R29" s="12" t="s">
        <v>1703</v>
      </c>
      <c r="S29" s="12">
        <v>0</v>
      </c>
      <c r="T29" s="12" t="s">
        <v>1704</v>
      </c>
      <c r="U29" s="12" t="s">
        <v>1699</v>
      </c>
      <c r="V29" s="12">
        <v>0</v>
      </c>
      <c r="W29" s="12" t="s">
        <v>1699</v>
      </c>
      <c r="X29" s="12" t="s">
        <v>1701</v>
      </c>
      <c r="Y29" s="17">
        <v>0</v>
      </c>
    </row>
    <row r="30" spans="1:25">
      <c r="A30" s="563"/>
      <c r="B30" s="565"/>
      <c r="C30" s="567"/>
      <c r="D30" s="52">
        <v>12</v>
      </c>
      <c r="E30" s="49" t="s">
        <v>1794</v>
      </c>
      <c r="F30" s="42">
        <v>5.2409999999999997</v>
      </c>
      <c r="G30" s="12" t="s">
        <v>1696</v>
      </c>
      <c r="H30" s="46">
        <v>0.6</v>
      </c>
      <c r="I30" s="46">
        <v>6</v>
      </c>
      <c r="J30" s="46">
        <v>8</v>
      </c>
      <c r="K30" s="12">
        <v>1</v>
      </c>
      <c r="L30" s="12" t="s">
        <v>1699</v>
      </c>
      <c r="M30" s="12" t="s">
        <v>1701</v>
      </c>
      <c r="N30" s="12" t="s">
        <v>1709</v>
      </c>
      <c r="O30" s="12">
        <v>0</v>
      </c>
      <c r="P30" s="12" t="s">
        <v>1767</v>
      </c>
      <c r="Q30" s="12">
        <v>0</v>
      </c>
      <c r="R30" s="12" t="s">
        <v>1703</v>
      </c>
      <c r="S30" s="12">
        <v>0</v>
      </c>
      <c r="T30" s="12" t="s">
        <v>1704</v>
      </c>
      <c r="U30" s="12" t="s">
        <v>1699</v>
      </c>
      <c r="V30" s="12">
        <v>0</v>
      </c>
      <c r="W30" s="12" t="s">
        <v>1699</v>
      </c>
      <c r="X30" s="12" t="s">
        <v>1701</v>
      </c>
      <c r="Y30" s="17">
        <v>0</v>
      </c>
    </row>
    <row r="31" spans="1:25">
      <c r="A31" s="563">
        <v>95</v>
      </c>
      <c r="B31" s="565">
        <v>3.726</v>
      </c>
      <c r="C31" s="567" t="s">
        <v>1802</v>
      </c>
      <c r="D31" s="52">
        <v>1</v>
      </c>
      <c r="E31" s="49" t="s">
        <v>1797</v>
      </c>
      <c r="F31" s="42" t="s">
        <v>1803</v>
      </c>
      <c r="G31" s="12" t="s">
        <v>1696</v>
      </c>
      <c r="H31" s="46">
        <v>0.6</v>
      </c>
      <c r="I31" s="46">
        <v>8.4</v>
      </c>
      <c r="J31" s="46">
        <v>10.4</v>
      </c>
      <c r="K31" s="12">
        <v>1</v>
      </c>
      <c r="L31" s="12" t="s">
        <v>1699</v>
      </c>
      <c r="M31" s="12" t="s">
        <v>1701</v>
      </c>
      <c r="N31" s="12" t="s">
        <v>1709</v>
      </c>
      <c r="O31" s="12">
        <v>0</v>
      </c>
      <c r="P31" s="12" t="s">
        <v>1767</v>
      </c>
      <c r="Q31" s="12">
        <v>0</v>
      </c>
      <c r="R31" s="12" t="s">
        <v>1703</v>
      </c>
      <c r="S31" s="12">
        <v>0</v>
      </c>
      <c r="T31" s="12" t="s">
        <v>1704</v>
      </c>
      <c r="U31" s="12" t="s">
        <v>1699</v>
      </c>
      <c r="V31" s="12">
        <v>0</v>
      </c>
      <c r="W31" s="12" t="s">
        <v>1699</v>
      </c>
      <c r="X31" s="12" t="s">
        <v>1701</v>
      </c>
      <c r="Y31" s="17">
        <v>0</v>
      </c>
    </row>
    <row r="32" spans="1:25">
      <c r="A32" s="563"/>
      <c r="B32" s="565"/>
      <c r="C32" s="567"/>
      <c r="D32" s="52">
        <v>2</v>
      </c>
      <c r="E32" s="49" t="s">
        <v>1797</v>
      </c>
      <c r="F32" s="42">
        <v>1.127</v>
      </c>
      <c r="G32" s="12" t="s">
        <v>1696</v>
      </c>
      <c r="H32" s="46">
        <v>0.6</v>
      </c>
      <c r="I32" s="46">
        <v>8.4</v>
      </c>
      <c r="J32" s="46">
        <v>10.4</v>
      </c>
      <c r="K32" s="12">
        <v>1</v>
      </c>
      <c r="L32" s="12" t="s">
        <v>1699</v>
      </c>
      <c r="M32" s="12" t="s">
        <v>1701</v>
      </c>
      <c r="N32" s="12" t="s">
        <v>1709</v>
      </c>
      <c r="O32" s="12">
        <v>0</v>
      </c>
      <c r="P32" s="12" t="s">
        <v>1767</v>
      </c>
      <c r="Q32" s="12">
        <v>0</v>
      </c>
      <c r="R32" s="12" t="s">
        <v>1703</v>
      </c>
      <c r="S32" s="12">
        <v>0</v>
      </c>
      <c r="T32" s="12" t="s">
        <v>1704</v>
      </c>
      <c r="U32" s="12" t="s">
        <v>1699</v>
      </c>
      <c r="V32" s="12">
        <v>0</v>
      </c>
      <c r="W32" s="12" t="s">
        <v>1699</v>
      </c>
      <c r="X32" s="12" t="s">
        <v>1701</v>
      </c>
      <c r="Y32" s="17">
        <v>0</v>
      </c>
    </row>
    <row r="33" spans="1:25">
      <c r="A33" s="563"/>
      <c r="B33" s="565"/>
      <c r="C33" s="567"/>
      <c r="D33" s="52">
        <v>3</v>
      </c>
      <c r="E33" s="49" t="s">
        <v>1797</v>
      </c>
      <c r="F33" s="42">
        <v>1.345</v>
      </c>
      <c r="G33" s="12" t="s">
        <v>1696</v>
      </c>
      <c r="H33" s="46">
        <v>0.6</v>
      </c>
      <c r="I33" s="46">
        <v>8.4</v>
      </c>
      <c r="J33" s="46">
        <v>10.4</v>
      </c>
      <c r="K33" s="12">
        <v>1</v>
      </c>
      <c r="L33" s="12" t="s">
        <v>1699</v>
      </c>
      <c r="M33" s="12" t="s">
        <v>1701</v>
      </c>
      <c r="N33" s="12" t="s">
        <v>1709</v>
      </c>
      <c r="O33" s="12">
        <v>0</v>
      </c>
      <c r="P33" s="12" t="s">
        <v>1767</v>
      </c>
      <c r="Q33" s="12">
        <v>0</v>
      </c>
      <c r="R33" s="12" t="s">
        <v>1703</v>
      </c>
      <c r="S33" s="12">
        <v>0</v>
      </c>
      <c r="T33" s="12" t="s">
        <v>1704</v>
      </c>
      <c r="U33" s="12" t="s">
        <v>1699</v>
      </c>
      <c r="V33" s="12">
        <v>0</v>
      </c>
      <c r="W33" s="12" t="s">
        <v>1699</v>
      </c>
      <c r="X33" s="12" t="s">
        <v>1701</v>
      </c>
      <c r="Y33" s="17">
        <v>0</v>
      </c>
    </row>
    <row r="34" spans="1:25">
      <c r="A34" s="563"/>
      <c r="B34" s="565"/>
      <c r="C34" s="567"/>
      <c r="D34" s="52">
        <v>4</v>
      </c>
      <c r="E34" s="49" t="s">
        <v>1797</v>
      </c>
      <c r="F34" s="42">
        <v>1.514</v>
      </c>
      <c r="G34" s="12" t="s">
        <v>1696</v>
      </c>
      <c r="H34" s="46">
        <v>0.6</v>
      </c>
      <c r="I34" s="46">
        <v>7</v>
      </c>
      <c r="J34" s="46">
        <v>9</v>
      </c>
      <c r="K34" s="12">
        <v>1</v>
      </c>
      <c r="L34" s="12" t="s">
        <v>1699</v>
      </c>
      <c r="M34" s="12" t="s">
        <v>1701</v>
      </c>
      <c r="N34" s="12" t="s">
        <v>1709</v>
      </c>
      <c r="O34" s="12">
        <v>0</v>
      </c>
      <c r="P34" s="12" t="s">
        <v>1767</v>
      </c>
      <c r="Q34" s="12">
        <v>0</v>
      </c>
      <c r="R34" s="12" t="s">
        <v>1703</v>
      </c>
      <c r="S34" s="12">
        <v>0</v>
      </c>
      <c r="T34" s="12" t="s">
        <v>1704</v>
      </c>
      <c r="U34" s="12" t="s">
        <v>1699</v>
      </c>
      <c r="V34" s="12">
        <v>0</v>
      </c>
      <c r="W34" s="12" t="s">
        <v>1699</v>
      </c>
      <c r="X34" s="12" t="s">
        <v>1701</v>
      </c>
      <c r="Y34" s="17">
        <v>0</v>
      </c>
    </row>
    <row r="35" spans="1:25">
      <c r="A35" s="563"/>
      <c r="B35" s="565"/>
      <c r="C35" s="567"/>
      <c r="D35" s="52">
        <v>5</v>
      </c>
      <c r="E35" s="49" t="s">
        <v>1797</v>
      </c>
      <c r="F35" s="42">
        <v>1.944</v>
      </c>
      <c r="G35" s="12" t="s">
        <v>1696</v>
      </c>
      <c r="H35" s="46">
        <v>0.6</v>
      </c>
      <c r="I35" s="46">
        <v>7</v>
      </c>
      <c r="J35" s="46">
        <v>9</v>
      </c>
      <c r="K35" s="12">
        <v>1</v>
      </c>
      <c r="L35" s="12" t="s">
        <v>1699</v>
      </c>
      <c r="M35" s="12" t="s">
        <v>1701</v>
      </c>
      <c r="N35" s="12" t="s">
        <v>1709</v>
      </c>
      <c r="O35" s="12">
        <v>0</v>
      </c>
      <c r="P35" s="12" t="s">
        <v>1767</v>
      </c>
      <c r="Q35" s="12">
        <v>0</v>
      </c>
      <c r="R35" s="12" t="s">
        <v>1703</v>
      </c>
      <c r="S35" s="12">
        <v>0</v>
      </c>
      <c r="T35" s="12" t="s">
        <v>1704</v>
      </c>
      <c r="U35" s="12" t="s">
        <v>1699</v>
      </c>
      <c r="V35" s="12">
        <v>0</v>
      </c>
      <c r="W35" s="12" t="s">
        <v>1699</v>
      </c>
      <c r="X35" s="12" t="s">
        <v>1701</v>
      </c>
      <c r="Y35" s="17">
        <v>0</v>
      </c>
    </row>
    <row r="36" spans="1:25">
      <c r="A36" s="563"/>
      <c r="B36" s="565"/>
      <c r="C36" s="567"/>
      <c r="D36" s="52">
        <v>6</v>
      </c>
      <c r="E36" s="49" t="s">
        <v>1797</v>
      </c>
      <c r="F36" s="42">
        <v>2.1389999999999998</v>
      </c>
      <c r="G36" s="12" t="s">
        <v>1696</v>
      </c>
      <c r="H36" s="46">
        <v>0.6</v>
      </c>
      <c r="I36" s="46">
        <v>7</v>
      </c>
      <c r="J36" s="46">
        <v>9</v>
      </c>
      <c r="K36" s="12">
        <v>1</v>
      </c>
      <c r="L36" s="12" t="s">
        <v>1699</v>
      </c>
      <c r="M36" s="12" t="s">
        <v>1701</v>
      </c>
      <c r="N36" s="12" t="s">
        <v>1709</v>
      </c>
      <c r="O36" s="12">
        <v>0</v>
      </c>
      <c r="P36" s="12" t="s">
        <v>1767</v>
      </c>
      <c r="Q36" s="12">
        <v>0</v>
      </c>
      <c r="R36" s="12" t="s">
        <v>1703</v>
      </c>
      <c r="S36" s="12">
        <v>0</v>
      </c>
      <c r="T36" s="12" t="s">
        <v>1704</v>
      </c>
      <c r="U36" s="12" t="s">
        <v>1699</v>
      </c>
      <c r="V36" s="12">
        <v>0</v>
      </c>
      <c r="W36" s="12" t="s">
        <v>1699</v>
      </c>
      <c r="X36" s="12" t="s">
        <v>1701</v>
      </c>
      <c r="Y36" s="17">
        <v>0</v>
      </c>
    </row>
    <row r="37" spans="1:25">
      <c r="A37" s="563"/>
      <c r="B37" s="565"/>
      <c r="C37" s="567"/>
      <c r="D37" s="52">
        <v>7</v>
      </c>
      <c r="E37" s="49" t="s">
        <v>1797</v>
      </c>
      <c r="F37" s="42">
        <v>2.31</v>
      </c>
      <c r="G37" s="12" t="s">
        <v>1696</v>
      </c>
      <c r="H37" s="46">
        <v>0.6</v>
      </c>
      <c r="I37" s="46">
        <v>7</v>
      </c>
      <c r="J37" s="46">
        <v>9</v>
      </c>
      <c r="K37" s="12">
        <v>1</v>
      </c>
      <c r="L37" s="12" t="s">
        <v>1699</v>
      </c>
      <c r="M37" s="12" t="s">
        <v>1701</v>
      </c>
      <c r="N37" s="12" t="s">
        <v>1709</v>
      </c>
      <c r="O37" s="12">
        <v>0</v>
      </c>
      <c r="P37" s="12" t="s">
        <v>1767</v>
      </c>
      <c r="Q37" s="12">
        <v>0</v>
      </c>
      <c r="R37" s="12" t="s">
        <v>1703</v>
      </c>
      <c r="S37" s="12">
        <v>0</v>
      </c>
      <c r="T37" s="12" t="s">
        <v>1704</v>
      </c>
      <c r="U37" s="12" t="s">
        <v>1699</v>
      </c>
      <c r="V37" s="12">
        <v>0</v>
      </c>
      <c r="W37" s="12" t="s">
        <v>1699</v>
      </c>
      <c r="X37" s="12" t="s">
        <v>1701</v>
      </c>
      <c r="Y37" s="17">
        <v>0</v>
      </c>
    </row>
    <row r="38" spans="1:25">
      <c r="A38" s="563"/>
      <c r="B38" s="565"/>
      <c r="C38" s="567"/>
      <c r="D38" s="52">
        <v>8</v>
      </c>
      <c r="E38" s="49" t="s">
        <v>1797</v>
      </c>
      <c r="F38" s="42">
        <v>2.5539999999999998</v>
      </c>
      <c r="G38" s="12" t="s">
        <v>1696</v>
      </c>
      <c r="H38" s="46">
        <v>0.6</v>
      </c>
      <c r="I38" s="46">
        <v>7</v>
      </c>
      <c r="J38" s="46">
        <v>9</v>
      </c>
      <c r="K38" s="12">
        <v>1</v>
      </c>
      <c r="L38" s="12" t="s">
        <v>1699</v>
      </c>
      <c r="M38" s="12" t="s">
        <v>1701</v>
      </c>
      <c r="N38" s="12" t="s">
        <v>1709</v>
      </c>
      <c r="O38" s="12">
        <v>0</v>
      </c>
      <c r="P38" s="12" t="s">
        <v>1767</v>
      </c>
      <c r="Q38" s="12">
        <v>0</v>
      </c>
      <c r="R38" s="12" t="s">
        <v>1703</v>
      </c>
      <c r="S38" s="12">
        <v>0</v>
      </c>
      <c r="T38" s="12" t="s">
        <v>1704</v>
      </c>
      <c r="U38" s="12" t="s">
        <v>1699</v>
      </c>
      <c r="V38" s="12">
        <v>0</v>
      </c>
      <c r="W38" s="12" t="s">
        <v>1699</v>
      </c>
      <c r="X38" s="12" t="s">
        <v>1701</v>
      </c>
      <c r="Y38" s="17">
        <v>0</v>
      </c>
    </row>
    <row r="39" spans="1:25">
      <c r="A39" s="563"/>
      <c r="B39" s="565"/>
      <c r="C39" s="567"/>
      <c r="D39" s="52">
        <v>9</v>
      </c>
      <c r="E39" s="49" t="s">
        <v>1797</v>
      </c>
      <c r="F39" s="42">
        <v>3.1120000000000001</v>
      </c>
      <c r="G39" s="12" t="s">
        <v>1696</v>
      </c>
      <c r="H39" s="46">
        <v>0.6</v>
      </c>
      <c r="I39" s="46">
        <v>7</v>
      </c>
      <c r="J39" s="46">
        <v>9</v>
      </c>
      <c r="K39" s="12">
        <v>1</v>
      </c>
      <c r="L39" s="12" t="s">
        <v>1699</v>
      </c>
      <c r="M39" s="12" t="s">
        <v>1701</v>
      </c>
      <c r="N39" s="12" t="s">
        <v>1709</v>
      </c>
      <c r="O39" s="12">
        <v>0</v>
      </c>
      <c r="P39" s="12" t="s">
        <v>1767</v>
      </c>
      <c r="Q39" s="12">
        <v>0</v>
      </c>
      <c r="R39" s="12" t="s">
        <v>1703</v>
      </c>
      <c r="S39" s="12">
        <v>0</v>
      </c>
      <c r="T39" s="12" t="s">
        <v>1704</v>
      </c>
      <c r="U39" s="12" t="s">
        <v>1699</v>
      </c>
      <c r="V39" s="12">
        <v>0</v>
      </c>
      <c r="W39" s="12" t="s">
        <v>1699</v>
      </c>
      <c r="X39" s="12" t="s">
        <v>1701</v>
      </c>
      <c r="Y39" s="17">
        <v>0</v>
      </c>
    </row>
    <row r="40" spans="1:25">
      <c r="A40" s="563">
        <v>96</v>
      </c>
      <c r="B40" s="565">
        <v>3.2</v>
      </c>
      <c r="C40" s="567" t="s">
        <v>1804</v>
      </c>
      <c r="D40" s="52">
        <v>1</v>
      </c>
      <c r="E40" s="49" t="s">
        <v>1797</v>
      </c>
      <c r="F40" s="42" t="s">
        <v>1805</v>
      </c>
      <c r="G40" s="12" t="s">
        <v>1696</v>
      </c>
      <c r="H40" s="46">
        <v>0.8</v>
      </c>
      <c r="I40" s="46">
        <v>5.7</v>
      </c>
      <c r="J40" s="46">
        <v>7.7</v>
      </c>
      <c r="K40" s="12">
        <v>1</v>
      </c>
      <c r="L40" s="12" t="s">
        <v>1699</v>
      </c>
      <c r="M40" s="12" t="s">
        <v>1701</v>
      </c>
      <c r="N40" s="12" t="s">
        <v>1709</v>
      </c>
      <c r="O40" s="12">
        <v>0</v>
      </c>
      <c r="P40" s="12" t="s">
        <v>1767</v>
      </c>
      <c r="Q40" s="12">
        <v>0</v>
      </c>
      <c r="R40" s="12" t="s">
        <v>1703</v>
      </c>
      <c r="S40" s="12">
        <v>0</v>
      </c>
      <c r="T40" s="12" t="s">
        <v>1704</v>
      </c>
      <c r="U40" s="12" t="s">
        <v>1699</v>
      </c>
      <c r="V40" s="12">
        <v>0</v>
      </c>
      <c r="W40" s="12" t="s">
        <v>1699</v>
      </c>
      <c r="X40" s="12" t="s">
        <v>1701</v>
      </c>
      <c r="Y40" s="17">
        <v>0</v>
      </c>
    </row>
    <row r="41" spans="1:25">
      <c r="A41" s="563"/>
      <c r="B41" s="565"/>
      <c r="C41" s="567"/>
      <c r="D41" s="52">
        <v>2</v>
      </c>
      <c r="E41" s="49" t="s">
        <v>1797</v>
      </c>
      <c r="F41" s="42">
        <v>0.71499999999999997</v>
      </c>
      <c r="G41" s="12" t="s">
        <v>1696</v>
      </c>
      <c r="H41" s="46">
        <v>0.8</v>
      </c>
      <c r="I41" s="46">
        <v>5.7</v>
      </c>
      <c r="J41" s="46">
        <v>7.7</v>
      </c>
      <c r="K41" s="12">
        <v>1</v>
      </c>
      <c r="L41" s="12" t="s">
        <v>1699</v>
      </c>
      <c r="M41" s="12" t="s">
        <v>1701</v>
      </c>
      <c r="N41" s="12" t="s">
        <v>1709</v>
      </c>
      <c r="O41" s="12">
        <v>0</v>
      </c>
      <c r="P41" s="12" t="s">
        <v>1767</v>
      </c>
      <c r="Q41" s="12">
        <v>0</v>
      </c>
      <c r="R41" s="12" t="s">
        <v>1703</v>
      </c>
      <c r="S41" s="12">
        <v>0</v>
      </c>
      <c r="T41" s="12" t="s">
        <v>1704</v>
      </c>
      <c r="U41" s="12" t="s">
        <v>1699</v>
      </c>
      <c r="V41" s="12">
        <v>0</v>
      </c>
      <c r="W41" s="12" t="s">
        <v>1699</v>
      </c>
      <c r="X41" s="12" t="s">
        <v>1701</v>
      </c>
      <c r="Y41" s="17">
        <v>0</v>
      </c>
    </row>
    <row r="42" spans="1:25">
      <c r="A42" s="563"/>
      <c r="B42" s="565"/>
      <c r="C42" s="567"/>
      <c r="D42" s="52">
        <v>3</v>
      </c>
      <c r="E42" s="49" t="s">
        <v>1797</v>
      </c>
      <c r="F42" s="42">
        <v>1.121</v>
      </c>
      <c r="G42" s="12" t="s">
        <v>1696</v>
      </c>
      <c r="H42" s="46">
        <v>0.8</v>
      </c>
      <c r="I42" s="46">
        <v>5.7</v>
      </c>
      <c r="J42" s="46">
        <v>7.7</v>
      </c>
      <c r="K42" s="12">
        <v>1</v>
      </c>
      <c r="L42" s="12" t="s">
        <v>1699</v>
      </c>
      <c r="M42" s="12" t="s">
        <v>1701</v>
      </c>
      <c r="N42" s="12" t="s">
        <v>1709</v>
      </c>
      <c r="O42" s="12">
        <v>0</v>
      </c>
      <c r="P42" s="12" t="s">
        <v>1767</v>
      </c>
      <c r="Q42" s="12">
        <v>0</v>
      </c>
      <c r="R42" s="12" t="s">
        <v>1703</v>
      </c>
      <c r="S42" s="12">
        <v>0</v>
      </c>
      <c r="T42" s="12" t="s">
        <v>1704</v>
      </c>
      <c r="U42" s="12" t="s">
        <v>1699</v>
      </c>
      <c r="V42" s="12">
        <v>0</v>
      </c>
      <c r="W42" s="12" t="s">
        <v>1699</v>
      </c>
      <c r="X42" s="12" t="s">
        <v>1701</v>
      </c>
      <c r="Y42" s="17">
        <v>0</v>
      </c>
    </row>
    <row r="43" spans="1:25">
      <c r="A43" s="563"/>
      <c r="B43" s="565"/>
      <c r="C43" s="567"/>
      <c r="D43" s="52">
        <v>4</v>
      </c>
      <c r="E43" s="49" t="s">
        <v>1794</v>
      </c>
      <c r="F43" s="42">
        <v>1.296</v>
      </c>
      <c r="G43" s="12" t="s">
        <v>1696</v>
      </c>
      <c r="H43" s="46">
        <v>0.6</v>
      </c>
      <c r="I43" s="46">
        <v>4.5</v>
      </c>
      <c r="J43" s="46">
        <v>5.5</v>
      </c>
      <c r="K43" s="12">
        <v>1</v>
      </c>
      <c r="L43" s="12" t="s">
        <v>1699</v>
      </c>
      <c r="M43" s="12" t="s">
        <v>1701</v>
      </c>
      <c r="N43" s="12" t="s">
        <v>1709</v>
      </c>
      <c r="O43" s="12">
        <v>0</v>
      </c>
      <c r="P43" s="12" t="s">
        <v>1767</v>
      </c>
      <c r="Q43" s="12">
        <v>0</v>
      </c>
      <c r="R43" s="12" t="s">
        <v>1703</v>
      </c>
      <c r="S43" s="12">
        <v>0</v>
      </c>
      <c r="T43" s="12" t="s">
        <v>1704</v>
      </c>
      <c r="U43" s="12" t="s">
        <v>1699</v>
      </c>
      <c r="V43" s="12">
        <v>0</v>
      </c>
      <c r="W43" s="12" t="s">
        <v>1699</v>
      </c>
      <c r="X43" s="12" t="s">
        <v>1701</v>
      </c>
      <c r="Y43" s="17">
        <v>0</v>
      </c>
    </row>
    <row r="44" spans="1:25">
      <c r="A44" s="563"/>
      <c r="B44" s="565"/>
      <c r="C44" s="567"/>
      <c r="D44" s="52">
        <v>5</v>
      </c>
      <c r="E44" s="49" t="s">
        <v>1794</v>
      </c>
      <c r="F44" s="42">
        <v>1.754</v>
      </c>
      <c r="G44" s="12" t="s">
        <v>1696</v>
      </c>
      <c r="H44" s="46">
        <v>0.6</v>
      </c>
      <c r="I44" s="46">
        <v>4.5</v>
      </c>
      <c r="J44" s="46">
        <v>5.5</v>
      </c>
      <c r="K44" s="12">
        <v>1</v>
      </c>
      <c r="L44" s="12" t="s">
        <v>1699</v>
      </c>
      <c r="M44" s="12" t="s">
        <v>1701</v>
      </c>
      <c r="N44" s="12" t="s">
        <v>1709</v>
      </c>
      <c r="O44" s="12">
        <v>0</v>
      </c>
      <c r="P44" s="12" t="s">
        <v>1767</v>
      </c>
      <c r="Q44" s="12">
        <v>0</v>
      </c>
      <c r="R44" s="12" t="s">
        <v>1703</v>
      </c>
      <c r="S44" s="12">
        <v>0</v>
      </c>
      <c r="T44" s="12" t="s">
        <v>1704</v>
      </c>
      <c r="U44" s="12" t="s">
        <v>1699</v>
      </c>
      <c r="V44" s="12">
        <v>0</v>
      </c>
      <c r="W44" s="12" t="s">
        <v>1699</v>
      </c>
      <c r="X44" s="12" t="s">
        <v>1701</v>
      </c>
      <c r="Y44" s="17">
        <v>0</v>
      </c>
    </row>
    <row r="45" spans="1:25">
      <c r="A45" s="563"/>
      <c r="B45" s="565"/>
      <c r="C45" s="567"/>
      <c r="D45" s="52">
        <v>6</v>
      </c>
      <c r="E45" s="49" t="s">
        <v>1794</v>
      </c>
      <c r="F45" s="42">
        <v>1.9259999999999999</v>
      </c>
      <c r="G45" s="12" t="s">
        <v>1696</v>
      </c>
      <c r="H45" s="46">
        <v>0.8</v>
      </c>
      <c r="I45" s="46">
        <v>4.5</v>
      </c>
      <c r="J45" s="46">
        <v>5.5</v>
      </c>
      <c r="K45" s="12">
        <v>1</v>
      </c>
      <c r="L45" s="12" t="s">
        <v>1699</v>
      </c>
      <c r="M45" s="12" t="s">
        <v>1701</v>
      </c>
      <c r="N45" s="12" t="s">
        <v>1709</v>
      </c>
      <c r="O45" s="12">
        <v>0</v>
      </c>
      <c r="P45" s="12" t="s">
        <v>1767</v>
      </c>
      <c r="Q45" s="12">
        <v>0</v>
      </c>
      <c r="R45" s="12" t="s">
        <v>1703</v>
      </c>
      <c r="S45" s="12">
        <v>0</v>
      </c>
      <c r="T45" s="12" t="s">
        <v>1704</v>
      </c>
      <c r="U45" s="12" t="s">
        <v>1699</v>
      </c>
      <c r="V45" s="12">
        <v>0</v>
      </c>
      <c r="W45" s="12" t="s">
        <v>1699</v>
      </c>
      <c r="X45" s="12" t="s">
        <v>1701</v>
      </c>
      <c r="Y45" s="17">
        <v>0</v>
      </c>
    </row>
    <row r="46" spans="1:25">
      <c r="A46" s="563"/>
      <c r="B46" s="565"/>
      <c r="C46" s="567"/>
      <c r="D46" s="52">
        <v>7</v>
      </c>
      <c r="E46" s="49" t="s">
        <v>1794</v>
      </c>
      <c r="F46" s="42">
        <v>2.0059999999999998</v>
      </c>
      <c r="G46" s="12" t="s">
        <v>1696</v>
      </c>
      <c r="H46" s="46">
        <v>0.6</v>
      </c>
      <c r="I46" s="46">
        <v>4.5</v>
      </c>
      <c r="J46" s="46">
        <v>5.5</v>
      </c>
      <c r="K46" s="12">
        <v>1</v>
      </c>
      <c r="L46" s="12" t="s">
        <v>1699</v>
      </c>
      <c r="M46" s="12" t="s">
        <v>1701</v>
      </c>
      <c r="N46" s="12" t="s">
        <v>1709</v>
      </c>
      <c r="O46" s="12">
        <v>0</v>
      </c>
      <c r="P46" s="12" t="s">
        <v>1767</v>
      </c>
      <c r="Q46" s="12">
        <v>0</v>
      </c>
      <c r="R46" s="12" t="s">
        <v>1703</v>
      </c>
      <c r="S46" s="12">
        <v>0</v>
      </c>
      <c r="T46" s="12" t="s">
        <v>1704</v>
      </c>
      <c r="U46" s="12" t="s">
        <v>1699</v>
      </c>
      <c r="V46" s="12">
        <v>0</v>
      </c>
      <c r="W46" s="12" t="s">
        <v>1699</v>
      </c>
      <c r="X46" s="12" t="s">
        <v>1701</v>
      </c>
      <c r="Y46" s="17">
        <v>0</v>
      </c>
    </row>
    <row r="47" spans="1:25">
      <c r="A47" s="563"/>
      <c r="B47" s="565"/>
      <c r="C47" s="567"/>
      <c r="D47" s="52">
        <v>8</v>
      </c>
      <c r="E47" s="49" t="s">
        <v>1794</v>
      </c>
      <c r="F47" s="42">
        <v>2.0760000000000001</v>
      </c>
      <c r="G47" s="12" t="s">
        <v>1696</v>
      </c>
      <c r="H47" s="46">
        <v>0.6</v>
      </c>
      <c r="I47" s="46">
        <v>4.5</v>
      </c>
      <c r="J47" s="46">
        <v>5.5</v>
      </c>
      <c r="K47" s="12">
        <v>1</v>
      </c>
      <c r="L47" s="12" t="s">
        <v>1699</v>
      </c>
      <c r="M47" s="12" t="s">
        <v>1701</v>
      </c>
      <c r="N47" s="12" t="s">
        <v>1709</v>
      </c>
      <c r="O47" s="12">
        <v>0</v>
      </c>
      <c r="P47" s="12" t="s">
        <v>1767</v>
      </c>
      <c r="Q47" s="12">
        <v>0</v>
      </c>
      <c r="R47" s="12" t="s">
        <v>1703</v>
      </c>
      <c r="S47" s="12">
        <v>0</v>
      </c>
      <c r="T47" s="12" t="s">
        <v>1704</v>
      </c>
      <c r="U47" s="12" t="s">
        <v>1699</v>
      </c>
      <c r="V47" s="12">
        <v>0</v>
      </c>
      <c r="W47" s="12" t="s">
        <v>1699</v>
      </c>
      <c r="X47" s="12" t="s">
        <v>1701</v>
      </c>
      <c r="Y47" s="17">
        <v>0</v>
      </c>
    </row>
    <row r="48" spans="1:25">
      <c r="A48" s="563"/>
      <c r="B48" s="565"/>
      <c r="C48" s="567"/>
      <c r="D48" s="52">
        <v>9</v>
      </c>
      <c r="E48" s="49" t="s">
        <v>1794</v>
      </c>
      <c r="F48" s="42">
        <v>2.1509999999999998</v>
      </c>
      <c r="G48" s="12" t="s">
        <v>1696</v>
      </c>
      <c r="H48" s="46">
        <v>0.6</v>
      </c>
      <c r="I48" s="46">
        <v>4.5</v>
      </c>
      <c r="J48" s="46">
        <v>5.5</v>
      </c>
      <c r="K48" s="12">
        <v>1</v>
      </c>
      <c r="L48" s="12" t="s">
        <v>1699</v>
      </c>
      <c r="M48" s="12" t="s">
        <v>1701</v>
      </c>
      <c r="N48" s="12" t="s">
        <v>1709</v>
      </c>
      <c r="O48" s="12">
        <v>0</v>
      </c>
      <c r="P48" s="12" t="s">
        <v>1767</v>
      </c>
      <c r="Q48" s="12">
        <v>0</v>
      </c>
      <c r="R48" s="12" t="s">
        <v>1703</v>
      </c>
      <c r="S48" s="12">
        <v>0</v>
      </c>
      <c r="T48" s="12" t="s">
        <v>1704</v>
      </c>
      <c r="U48" s="12" t="s">
        <v>1699</v>
      </c>
      <c r="V48" s="12">
        <v>0</v>
      </c>
      <c r="W48" s="12" t="s">
        <v>1699</v>
      </c>
      <c r="X48" s="12" t="s">
        <v>1701</v>
      </c>
      <c r="Y48" s="17">
        <v>0</v>
      </c>
    </row>
    <row r="49" spans="1:25">
      <c r="A49" s="563"/>
      <c r="B49" s="565"/>
      <c r="C49" s="567"/>
      <c r="D49" s="52">
        <v>10</v>
      </c>
      <c r="E49" s="49" t="s">
        <v>1794</v>
      </c>
      <c r="F49" s="42">
        <v>2.2629999999999999</v>
      </c>
      <c r="G49" s="12" t="s">
        <v>1696</v>
      </c>
      <c r="H49" s="46">
        <v>0.6</v>
      </c>
      <c r="I49" s="46">
        <v>4.5</v>
      </c>
      <c r="J49" s="46">
        <v>5.5</v>
      </c>
      <c r="K49" s="12">
        <v>1</v>
      </c>
      <c r="L49" s="12" t="s">
        <v>1699</v>
      </c>
      <c r="M49" s="12" t="s">
        <v>1701</v>
      </c>
      <c r="N49" s="12" t="s">
        <v>1709</v>
      </c>
      <c r="O49" s="12">
        <v>0</v>
      </c>
      <c r="P49" s="12" t="s">
        <v>1767</v>
      </c>
      <c r="Q49" s="12">
        <v>0</v>
      </c>
      <c r="R49" s="12" t="s">
        <v>1703</v>
      </c>
      <c r="S49" s="12">
        <v>0</v>
      </c>
      <c r="T49" s="12" t="s">
        <v>1704</v>
      </c>
      <c r="U49" s="12" t="s">
        <v>1699</v>
      </c>
      <c r="V49" s="12">
        <v>0</v>
      </c>
      <c r="W49" s="12" t="s">
        <v>1699</v>
      </c>
      <c r="X49" s="12" t="s">
        <v>1701</v>
      </c>
      <c r="Y49" s="17">
        <v>0</v>
      </c>
    </row>
    <row r="50" spans="1:25">
      <c r="A50" s="563"/>
      <c r="B50" s="565"/>
      <c r="C50" s="567"/>
      <c r="D50" s="52">
        <v>11</v>
      </c>
      <c r="E50" s="49" t="s">
        <v>1794</v>
      </c>
      <c r="F50" s="42">
        <v>2.3090000000000002</v>
      </c>
      <c r="G50" s="12" t="s">
        <v>1696</v>
      </c>
      <c r="H50" s="46">
        <v>0.6</v>
      </c>
      <c r="I50" s="46">
        <v>4.5</v>
      </c>
      <c r="J50" s="46">
        <v>5.5</v>
      </c>
      <c r="K50" s="12">
        <v>1</v>
      </c>
      <c r="L50" s="12" t="s">
        <v>1699</v>
      </c>
      <c r="M50" s="12" t="s">
        <v>1701</v>
      </c>
      <c r="N50" s="12" t="s">
        <v>1709</v>
      </c>
      <c r="O50" s="12">
        <v>0</v>
      </c>
      <c r="P50" s="12" t="s">
        <v>1767</v>
      </c>
      <c r="Q50" s="12">
        <v>0</v>
      </c>
      <c r="R50" s="12" t="s">
        <v>1703</v>
      </c>
      <c r="S50" s="12">
        <v>0</v>
      </c>
      <c r="T50" s="12" t="s">
        <v>1704</v>
      </c>
      <c r="U50" s="12" t="s">
        <v>1699</v>
      </c>
      <c r="V50" s="12">
        <v>0</v>
      </c>
      <c r="W50" s="12" t="s">
        <v>1699</v>
      </c>
      <c r="X50" s="12" t="s">
        <v>1701</v>
      </c>
      <c r="Y50" s="17">
        <v>0</v>
      </c>
    </row>
    <row r="51" spans="1:25">
      <c r="A51" s="563">
        <v>183</v>
      </c>
      <c r="B51" s="565">
        <v>1.3</v>
      </c>
      <c r="C51" s="567" t="s">
        <v>1806</v>
      </c>
      <c r="D51" s="52">
        <v>1</v>
      </c>
      <c r="E51" s="49" t="s">
        <v>1797</v>
      </c>
      <c r="F51" s="42" t="s">
        <v>1807</v>
      </c>
      <c r="G51" s="12" t="s">
        <v>1696</v>
      </c>
      <c r="H51" s="46">
        <v>1.5</v>
      </c>
      <c r="I51" s="46">
        <v>4.5999999999999996</v>
      </c>
      <c r="J51" s="46">
        <v>5.6</v>
      </c>
      <c r="K51" s="12">
        <v>1</v>
      </c>
      <c r="L51" s="12" t="s">
        <v>1699</v>
      </c>
      <c r="M51" s="12" t="s">
        <v>1701</v>
      </c>
      <c r="N51" s="12" t="s">
        <v>1709</v>
      </c>
      <c r="O51" s="12">
        <v>0</v>
      </c>
      <c r="P51" s="12" t="s">
        <v>1767</v>
      </c>
      <c r="Q51" s="12">
        <v>0</v>
      </c>
      <c r="R51" s="12" t="s">
        <v>1703</v>
      </c>
      <c r="S51" s="12">
        <v>0</v>
      </c>
      <c r="T51" s="12" t="s">
        <v>1704</v>
      </c>
      <c r="U51" s="12" t="s">
        <v>1699</v>
      </c>
      <c r="V51" s="12">
        <v>0</v>
      </c>
      <c r="W51" s="12" t="s">
        <v>1699</v>
      </c>
      <c r="X51" s="12" t="s">
        <v>1701</v>
      </c>
      <c r="Y51" s="17">
        <v>0</v>
      </c>
    </row>
    <row r="52" spans="1:25">
      <c r="A52" s="563"/>
      <c r="B52" s="565"/>
      <c r="C52" s="567"/>
      <c r="D52" s="52">
        <v>2</v>
      </c>
      <c r="E52" s="49" t="s">
        <v>1794</v>
      </c>
      <c r="F52" s="42" t="s">
        <v>1808</v>
      </c>
      <c r="G52" s="12" t="s">
        <v>1696</v>
      </c>
      <c r="H52" s="46">
        <v>0.3</v>
      </c>
      <c r="I52" s="46">
        <v>4.5999999999999996</v>
      </c>
      <c r="J52" s="46">
        <v>5.6</v>
      </c>
      <c r="K52" s="12">
        <v>1</v>
      </c>
      <c r="L52" s="12" t="s">
        <v>1699</v>
      </c>
      <c r="M52" s="12" t="s">
        <v>1701</v>
      </c>
      <c r="N52" s="12" t="s">
        <v>1709</v>
      </c>
      <c r="O52" s="12">
        <v>0</v>
      </c>
      <c r="P52" s="12" t="s">
        <v>1767</v>
      </c>
      <c r="Q52" s="12">
        <v>0</v>
      </c>
      <c r="R52" s="12" t="s">
        <v>1703</v>
      </c>
      <c r="S52" s="12">
        <v>0</v>
      </c>
      <c r="T52" s="12" t="s">
        <v>1704</v>
      </c>
      <c r="U52" s="12" t="s">
        <v>1699</v>
      </c>
      <c r="V52" s="12">
        <v>0</v>
      </c>
      <c r="W52" s="12" t="s">
        <v>1699</v>
      </c>
      <c r="X52" s="12" t="s">
        <v>1701</v>
      </c>
      <c r="Y52" s="17">
        <v>0</v>
      </c>
    </row>
    <row r="53" spans="1:25">
      <c r="A53" s="563">
        <v>127</v>
      </c>
      <c r="B53" s="565">
        <v>3.2</v>
      </c>
      <c r="C53" s="567" t="s">
        <v>1809</v>
      </c>
      <c r="D53" s="52">
        <v>1</v>
      </c>
      <c r="E53" s="49" t="s">
        <v>1794</v>
      </c>
      <c r="F53" s="42" t="s">
        <v>1801</v>
      </c>
      <c r="G53" s="12" t="s">
        <v>1696</v>
      </c>
      <c r="H53" s="46">
        <v>0.6</v>
      </c>
      <c r="I53" s="46">
        <v>6</v>
      </c>
      <c r="J53" s="46">
        <v>8</v>
      </c>
      <c r="K53" s="12">
        <v>1</v>
      </c>
      <c r="L53" s="12" t="s">
        <v>1699</v>
      </c>
      <c r="M53" s="12" t="s">
        <v>1701</v>
      </c>
      <c r="N53" s="12" t="s">
        <v>1709</v>
      </c>
      <c r="O53" s="12">
        <v>0</v>
      </c>
      <c r="P53" s="12" t="s">
        <v>1767</v>
      </c>
      <c r="Q53" s="12">
        <v>0</v>
      </c>
      <c r="R53" s="12" t="s">
        <v>1703</v>
      </c>
      <c r="S53" s="12">
        <v>0</v>
      </c>
      <c r="T53" s="12" t="s">
        <v>1704</v>
      </c>
      <c r="U53" s="12" t="s">
        <v>1699</v>
      </c>
      <c r="V53" s="12">
        <v>0</v>
      </c>
      <c r="W53" s="12" t="s">
        <v>1699</v>
      </c>
      <c r="X53" s="12" t="s">
        <v>1701</v>
      </c>
      <c r="Y53" s="17">
        <v>0</v>
      </c>
    </row>
    <row r="54" spans="1:25">
      <c r="A54" s="563"/>
      <c r="B54" s="565"/>
      <c r="C54" s="567"/>
      <c r="D54" s="52">
        <v>2</v>
      </c>
      <c r="E54" s="49" t="s">
        <v>1794</v>
      </c>
      <c r="F54" s="42">
        <v>0.44600000000000001</v>
      </c>
      <c r="G54" s="12" t="s">
        <v>1696</v>
      </c>
      <c r="H54" s="46">
        <v>0.6</v>
      </c>
      <c r="I54" s="46">
        <v>6</v>
      </c>
      <c r="J54" s="46">
        <v>8</v>
      </c>
      <c r="K54" s="12">
        <v>1</v>
      </c>
      <c r="L54" s="12" t="s">
        <v>1699</v>
      </c>
      <c r="M54" s="12" t="s">
        <v>1701</v>
      </c>
      <c r="N54" s="12" t="s">
        <v>1709</v>
      </c>
      <c r="O54" s="12">
        <v>0</v>
      </c>
      <c r="P54" s="12" t="s">
        <v>1767</v>
      </c>
      <c r="Q54" s="12">
        <v>0</v>
      </c>
      <c r="R54" s="12" t="s">
        <v>1703</v>
      </c>
      <c r="S54" s="12">
        <v>0</v>
      </c>
      <c r="T54" s="12" t="s">
        <v>1704</v>
      </c>
      <c r="U54" s="12" t="s">
        <v>1699</v>
      </c>
      <c r="V54" s="12">
        <v>0</v>
      </c>
      <c r="W54" s="12" t="s">
        <v>1699</v>
      </c>
      <c r="X54" s="12" t="s">
        <v>1701</v>
      </c>
      <c r="Y54" s="17">
        <v>0</v>
      </c>
    </row>
    <row r="55" spans="1:25">
      <c r="A55" s="563"/>
      <c r="B55" s="565"/>
      <c r="C55" s="567"/>
      <c r="D55" s="52">
        <v>3</v>
      </c>
      <c r="E55" s="49" t="s">
        <v>1797</v>
      </c>
      <c r="F55" s="42">
        <v>0.6</v>
      </c>
      <c r="G55" s="12" t="s">
        <v>1696</v>
      </c>
      <c r="H55" s="46">
        <v>0.6</v>
      </c>
      <c r="I55" s="46">
        <v>6</v>
      </c>
      <c r="J55" s="46">
        <v>8</v>
      </c>
      <c r="K55" s="12">
        <v>1</v>
      </c>
      <c r="L55" s="12" t="s">
        <v>1699</v>
      </c>
      <c r="M55" s="12" t="s">
        <v>1701</v>
      </c>
      <c r="N55" s="12" t="s">
        <v>1709</v>
      </c>
      <c r="O55" s="12">
        <v>0</v>
      </c>
      <c r="P55" s="12" t="s">
        <v>1767</v>
      </c>
      <c r="Q55" s="12">
        <v>0</v>
      </c>
      <c r="R55" s="12" t="s">
        <v>1703</v>
      </c>
      <c r="S55" s="12">
        <v>0</v>
      </c>
      <c r="T55" s="12" t="s">
        <v>1704</v>
      </c>
      <c r="U55" s="12" t="s">
        <v>1699</v>
      </c>
      <c r="V55" s="12">
        <v>0</v>
      </c>
      <c r="W55" s="12" t="s">
        <v>1699</v>
      </c>
      <c r="X55" s="12" t="s">
        <v>1701</v>
      </c>
      <c r="Y55" s="17">
        <v>0</v>
      </c>
    </row>
    <row r="56" spans="1:25">
      <c r="A56" s="563"/>
      <c r="B56" s="565"/>
      <c r="C56" s="567"/>
      <c r="D56" s="52">
        <v>4</v>
      </c>
      <c r="E56" s="49" t="s">
        <v>1797</v>
      </c>
      <c r="F56" s="42">
        <v>1.1499999999999999</v>
      </c>
      <c r="G56" s="12" t="s">
        <v>1696</v>
      </c>
      <c r="H56" s="46">
        <v>0.6</v>
      </c>
      <c r="I56" s="46">
        <v>6</v>
      </c>
      <c r="J56" s="46">
        <v>8</v>
      </c>
      <c r="K56" s="12">
        <v>1</v>
      </c>
      <c r="L56" s="12" t="s">
        <v>1699</v>
      </c>
      <c r="M56" s="12" t="s">
        <v>1701</v>
      </c>
      <c r="N56" s="12" t="s">
        <v>1709</v>
      </c>
      <c r="O56" s="12">
        <v>0</v>
      </c>
      <c r="P56" s="12" t="s">
        <v>1767</v>
      </c>
      <c r="Q56" s="12">
        <v>0</v>
      </c>
      <c r="R56" s="12" t="s">
        <v>1703</v>
      </c>
      <c r="S56" s="12">
        <v>0</v>
      </c>
      <c r="T56" s="12" t="s">
        <v>1704</v>
      </c>
      <c r="U56" s="12" t="s">
        <v>1699</v>
      </c>
      <c r="V56" s="12">
        <v>0</v>
      </c>
      <c r="W56" s="12" t="s">
        <v>1699</v>
      </c>
      <c r="X56" s="12" t="s">
        <v>1701</v>
      </c>
      <c r="Y56" s="17">
        <v>0</v>
      </c>
    </row>
    <row r="57" spans="1:25">
      <c r="A57" s="563"/>
      <c r="B57" s="565"/>
      <c r="C57" s="567"/>
      <c r="D57" s="52">
        <v>5</v>
      </c>
      <c r="E57" s="49" t="s">
        <v>1797</v>
      </c>
      <c r="F57" s="42">
        <v>1.75</v>
      </c>
      <c r="G57" s="12" t="s">
        <v>1696</v>
      </c>
      <c r="H57" s="46">
        <v>0.6</v>
      </c>
      <c r="I57" s="46">
        <v>6</v>
      </c>
      <c r="J57" s="46">
        <v>8</v>
      </c>
      <c r="K57" s="12">
        <v>1</v>
      </c>
      <c r="L57" s="12" t="s">
        <v>1699</v>
      </c>
      <c r="M57" s="12" t="s">
        <v>1701</v>
      </c>
      <c r="N57" s="12" t="s">
        <v>1709</v>
      </c>
      <c r="O57" s="12">
        <v>0</v>
      </c>
      <c r="P57" s="12" t="s">
        <v>1767</v>
      </c>
      <c r="Q57" s="12">
        <v>0</v>
      </c>
      <c r="R57" s="12" t="s">
        <v>1703</v>
      </c>
      <c r="S57" s="12">
        <v>0</v>
      </c>
      <c r="T57" s="12" t="s">
        <v>1704</v>
      </c>
      <c r="U57" s="12" t="s">
        <v>1699</v>
      </c>
      <c r="V57" s="12">
        <v>0</v>
      </c>
      <c r="W57" s="12" t="s">
        <v>1699</v>
      </c>
      <c r="X57" s="12" t="s">
        <v>1701</v>
      </c>
      <c r="Y57" s="17">
        <v>0</v>
      </c>
    </row>
    <row r="58" spans="1:25">
      <c r="A58" s="563"/>
      <c r="B58" s="565"/>
      <c r="C58" s="567"/>
      <c r="D58" s="52">
        <v>6</v>
      </c>
      <c r="E58" s="49" t="s">
        <v>1797</v>
      </c>
      <c r="F58" s="42">
        <v>2.0499999999999998</v>
      </c>
      <c r="G58" s="12" t="s">
        <v>1696</v>
      </c>
      <c r="H58" s="46">
        <v>0.6</v>
      </c>
      <c r="I58" s="46">
        <v>6</v>
      </c>
      <c r="J58" s="46">
        <v>8</v>
      </c>
      <c r="K58" s="12">
        <v>1</v>
      </c>
      <c r="L58" s="12" t="s">
        <v>1699</v>
      </c>
      <c r="M58" s="12" t="s">
        <v>1701</v>
      </c>
      <c r="N58" s="12" t="s">
        <v>1709</v>
      </c>
      <c r="O58" s="12">
        <v>0</v>
      </c>
      <c r="P58" s="12" t="s">
        <v>1767</v>
      </c>
      <c r="Q58" s="12">
        <v>0</v>
      </c>
      <c r="R58" s="12" t="s">
        <v>1703</v>
      </c>
      <c r="S58" s="12">
        <v>0</v>
      </c>
      <c r="T58" s="12" t="s">
        <v>1704</v>
      </c>
      <c r="U58" s="12" t="s">
        <v>1699</v>
      </c>
      <c r="V58" s="12">
        <v>0</v>
      </c>
      <c r="W58" s="12" t="s">
        <v>1699</v>
      </c>
      <c r="X58" s="12" t="s">
        <v>1701</v>
      </c>
      <c r="Y58" s="17">
        <v>0</v>
      </c>
    </row>
    <row r="59" spans="1:25">
      <c r="A59" s="563"/>
      <c r="B59" s="565"/>
      <c r="C59" s="567"/>
      <c r="D59" s="52">
        <v>7</v>
      </c>
      <c r="E59" s="49" t="s">
        <v>1797</v>
      </c>
      <c r="F59" s="42">
        <v>2.52</v>
      </c>
      <c r="G59" s="12" t="s">
        <v>1696</v>
      </c>
      <c r="H59" s="46">
        <v>0.6</v>
      </c>
      <c r="I59" s="46">
        <v>6</v>
      </c>
      <c r="J59" s="46">
        <v>8</v>
      </c>
      <c r="K59" s="12">
        <v>1</v>
      </c>
      <c r="L59" s="12" t="s">
        <v>1699</v>
      </c>
      <c r="M59" s="12" t="s">
        <v>1701</v>
      </c>
      <c r="N59" s="12" t="s">
        <v>1709</v>
      </c>
      <c r="O59" s="12">
        <v>0</v>
      </c>
      <c r="P59" s="12" t="s">
        <v>1767</v>
      </c>
      <c r="Q59" s="12">
        <v>0</v>
      </c>
      <c r="R59" s="12" t="s">
        <v>1703</v>
      </c>
      <c r="S59" s="12">
        <v>0</v>
      </c>
      <c r="T59" s="12" t="s">
        <v>1704</v>
      </c>
      <c r="U59" s="12" t="s">
        <v>1699</v>
      </c>
      <c r="V59" s="12">
        <v>0</v>
      </c>
      <c r="W59" s="12" t="s">
        <v>1699</v>
      </c>
      <c r="X59" s="12" t="s">
        <v>1701</v>
      </c>
      <c r="Y59" s="17">
        <v>0</v>
      </c>
    </row>
    <row r="60" spans="1:25">
      <c r="A60" s="563">
        <v>126</v>
      </c>
      <c r="B60" s="565">
        <v>6</v>
      </c>
      <c r="C60" s="567" t="s">
        <v>1810</v>
      </c>
      <c r="D60" s="52">
        <v>1</v>
      </c>
      <c r="E60" s="49" t="s">
        <v>1797</v>
      </c>
      <c r="F60" s="42" t="s">
        <v>1811</v>
      </c>
      <c r="G60" s="12" t="s">
        <v>1696</v>
      </c>
      <c r="H60" s="46">
        <v>0.8</v>
      </c>
      <c r="I60" s="46">
        <v>4.5</v>
      </c>
      <c r="J60" s="46">
        <v>5.5</v>
      </c>
      <c r="K60" s="12">
        <v>1</v>
      </c>
      <c r="L60" s="12" t="s">
        <v>1699</v>
      </c>
      <c r="M60" s="12" t="s">
        <v>1701</v>
      </c>
      <c r="N60" s="12" t="s">
        <v>1709</v>
      </c>
      <c r="O60" s="12">
        <v>0</v>
      </c>
      <c r="P60" s="12">
        <v>0</v>
      </c>
      <c r="Q60" s="12">
        <v>0</v>
      </c>
      <c r="R60" s="12" t="s">
        <v>1703</v>
      </c>
      <c r="S60" s="12">
        <v>0</v>
      </c>
      <c r="T60" s="12" t="s">
        <v>1704</v>
      </c>
      <c r="U60" s="12" t="s">
        <v>1699</v>
      </c>
      <c r="V60" s="12">
        <v>0</v>
      </c>
      <c r="W60" s="12" t="s">
        <v>1699</v>
      </c>
      <c r="X60" s="12" t="s">
        <v>1701</v>
      </c>
      <c r="Y60" s="17">
        <v>0</v>
      </c>
    </row>
    <row r="61" spans="1:25">
      <c r="A61" s="563"/>
      <c r="B61" s="565"/>
      <c r="C61" s="567"/>
      <c r="D61" s="52">
        <v>2</v>
      </c>
      <c r="E61" s="49" t="s">
        <v>1812</v>
      </c>
      <c r="F61" s="42">
        <v>0.28999999999999998</v>
      </c>
      <c r="G61" s="12" t="s">
        <v>1696</v>
      </c>
      <c r="H61" s="46">
        <v>3</v>
      </c>
      <c r="I61" s="46">
        <v>4.5</v>
      </c>
      <c r="J61" s="46">
        <v>5.5</v>
      </c>
      <c r="K61" s="12">
        <v>1</v>
      </c>
      <c r="L61" s="12" t="s">
        <v>1699</v>
      </c>
      <c r="M61" s="12" t="s">
        <v>1701</v>
      </c>
      <c r="N61" s="12" t="s">
        <v>1709</v>
      </c>
      <c r="O61" s="12">
        <v>0</v>
      </c>
      <c r="P61" s="12">
        <v>0</v>
      </c>
      <c r="Q61" s="12">
        <v>0</v>
      </c>
      <c r="R61" s="12" t="s">
        <v>1703</v>
      </c>
      <c r="S61" s="12">
        <v>0</v>
      </c>
      <c r="T61" s="12" t="s">
        <v>1704</v>
      </c>
      <c r="U61" s="12" t="s">
        <v>1699</v>
      </c>
      <c r="V61" s="12">
        <v>0</v>
      </c>
      <c r="W61" s="12" t="s">
        <v>1699</v>
      </c>
      <c r="X61" s="12" t="s">
        <v>1701</v>
      </c>
      <c r="Y61" s="17">
        <v>0</v>
      </c>
    </row>
    <row r="62" spans="1:25">
      <c r="A62" s="563"/>
      <c r="B62" s="565"/>
      <c r="C62" s="567"/>
      <c r="D62" s="52">
        <v>3</v>
      </c>
      <c r="E62" s="49" t="s">
        <v>1813</v>
      </c>
      <c r="F62" s="42">
        <v>0.5</v>
      </c>
      <c r="G62" s="12" t="s">
        <v>1696</v>
      </c>
      <c r="H62" s="46">
        <v>3</v>
      </c>
      <c r="I62" s="46">
        <v>4.5</v>
      </c>
      <c r="J62" s="46">
        <v>5.5</v>
      </c>
      <c r="K62" s="12">
        <v>1</v>
      </c>
      <c r="L62" s="12" t="s">
        <v>1699</v>
      </c>
      <c r="M62" s="12" t="s">
        <v>1701</v>
      </c>
      <c r="N62" s="12" t="s">
        <v>1709</v>
      </c>
      <c r="O62" s="12">
        <v>0</v>
      </c>
      <c r="P62" s="12">
        <v>0</v>
      </c>
      <c r="Q62" s="12">
        <v>0</v>
      </c>
      <c r="R62" s="12" t="s">
        <v>1703</v>
      </c>
      <c r="S62" s="12">
        <v>0</v>
      </c>
      <c r="T62" s="12" t="s">
        <v>1704</v>
      </c>
      <c r="U62" s="12" t="s">
        <v>1699</v>
      </c>
      <c r="V62" s="12">
        <v>0</v>
      </c>
      <c r="W62" s="12" t="s">
        <v>1699</v>
      </c>
      <c r="X62" s="12" t="s">
        <v>1701</v>
      </c>
      <c r="Y62" s="17">
        <v>0</v>
      </c>
    </row>
    <row r="63" spans="1:25">
      <c r="A63" s="563"/>
      <c r="B63" s="565"/>
      <c r="C63" s="567"/>
      <c r="D63" s="52">
        <v>4</v>
      </c>
      <c r="E63" s="49" t="s">
        <v>1794</v>
      </c>
      <c r="F63" s="42">
        <v>1.5</v>
      </c>
      <c r="G63" s="12" t="s">
        <v>1696</v>
      </c>
      <c r="H63" s="46">
        <v>0.6</v>
      </c>
      <c r="I63" s="46">
        <v>4.5</v>
      </c>
      <c r="J63" s="46">
        <v>5.5</v>
      </c>
      <c r="K63" s="12">
        <v>1</v>
      </c>
      <c r="L63" s="12" t="s">
        <v>1699</v>
      </c>
      <c r="M63" s="12" t="s">
        <v>1701</v>
      </c>
      <c r="N63" s="12" t="s">
        <v>1709</v>
      </c>
      <c r="O63" s="12">
        <v>0</v>
      </c>
      <c r="P63" s="12">
        <v>0</v>
      </c>
      <c r="Q63" s="12">
        <v>0</v>
      </c>
      <c r="R63" s="12" t="s">
        <v>1703</v>
      </c>
      <c r="S63" s="12">
        <v>0</v>
      </c>
      <c r="T63" s="12" t="s">
        <v>1704</v>
      </c>
      <c r="U63" s="12" t="s">
        <v>1699</v>
      </c>
      <c r="V63" s="12">
        <v>0</v>
      </c>
      <c r="W63" s="12" t="s">
        <v>1699</v>
      </c>
      <c r="X63" s="12" t="s">
        <v>1701</v>
      </c>
      <c r="Y63" s="17">
        <v>0</v>
      </c>
    </row>
    <row r="64" spans="1:25">
      <c r="A64" s="563"/>
      <c r="B64" s="565"/>
      <c r="C64" s="567"/>
      <c r="D64" s="52">
        <v>5</v>
      </c>
      <c r="E64" s="49" t="s">
        <v>1794</v>
      </c>
      <c r="F64" s="42">
        <v>1.9</v>
      </c>
      <c r="G64" s="12" t="s">
        <v>1696</v>
      </c>
      <c r="H64" s="46">
        <v>0.6</v>
      </c>
      <c r="I64" s="46">
        <v>4.5</v>
      </c>
      <c r="J64" s="46">
        <v>5.5</v>
      </c>
      <c r="K64" s="12">
        <v>1</v>
      </c>
      <c r="L64" s="12" t="s">
        <v>1699</v>
      </c>
      <c r="M64" s="12" t="s">
        <v>1701</v>
      </c>
      <c r="N64" s="12" t="s">
        <v>1709</v>
      </c>
      <c r="O64" s="12">
        <v>0</v>
      </c>
      <c r="P64" s="12">
        <v>0</v>
      </c>
      <c r="Q64" s="12">
        <v>0</v>
      </c>
      <c r="R64" s="12" t="s">
        <v>1703</v>
      </c>
      <c r="S64" s="12">
        <v>0</v>
      </c>
      <c r="T64" s="12" t="s">
        <v>1704</v>
      </c>
      <c r="U64" s="12" t="s">
        <v>1699</v>
      </c>
      <c r="V64" s="12">
        <v>0</v>
      </c>
      <c r="W64" s="12" t="s">
        <v>1699</v>
      </c>
      <c r="X64" s="12" t="s">
        <v>1701</v>
      </c>
      <c r="Y64" s="17">
        <v>0</v>
      </c>
    </row>
    <row r="65" spans="1:25" ht="15.75" thickBot="1">
      <c r="A65" s="568"/>
      <c r="B65" s="569"/>
      <c r="C65" s="570"/>
      <c r="D65" s="58">
        <v>6</v>
      </c>
      <c r="E65" s="50" t="s">
        <v>1794</v>
      </c>
      <c r="F65" s="43">
        <v>2.25</v>
      </c>
      <c r="G65" s="18" t="s">
        <v>1696</v>
      </c>
      <c r="H65" s="47">
        <v>0.6</v>
      </c>
      <c r="I65" s="47">
        <v>4.5</v>
      </c>
      <c r="J65" s="46">
        <v>5.5</v>
      </c>
      <c r="K65" s="18">
        <v>1</v>
      </c>
      <c r="L65" s="18" t="s">
        <v>1699</v>
      </c>
      <c r="M65" s="18" t="s">
        <v>1701</v>
      </c>
      <c r="N65" s="18" t="s">
        <v>1709</v>
      </c>
      <c r="O65" s="18">
        <v>0</v>
      </c>
      <c r="P65" s="18">
        <v>0</v>
      </c>
      <c r="Q65" s="18">
        <v>0</v>
      </c>
      <c r="R65" s="18" t="s">
        <v>1703</v>
      </c>
      <c r="S65" s="18">
        <v>0</v>
      </c>
      <c r="T65" s="18" t="s">
        <v>1704</v>
      </c>
      <c r="U65" s="18" t="s">
        <v>1699</v>
      </c>
      <c r="V65" s="18">
        <v>0</v>
      </c>
      <c r="W65" s="18" t="s">
        <v>1699</v>
      </c>
      <c r="X65" s="18" t="s">
        <v>1701</v>
      </c>
      <c r="Y65" s="19">
        <v>0</v>
      </c>
    </row>
    <row r="66" spans="1:25" ht="21">
      <c r="A66" s="549" t="s">
        <v>1690</v>
      </c>
      <c r="B66" s="549"/>
      <c r="C66" s="549"/>
      <c r="D66" s="549"/>
      <c r="E66" s="549"/>
      <c r="F66" s="549"/>
      <c r="G66" s="549"/>
      <c r="H66" s="549"/>
      <c r="I66" s="549"/>
      <c r="J66" s="549"/>
      <c r="K66" s="549"/>
      <c r="L66" s="549"/>
      <c r="M66" s="549"/>
      <c r="N66" s="549"/>
      <c r="O66" s="549"/>
      <c r="P66" s="549"/>
      <c r="Q66" s="549"/>
      <c r="R66" s="549"/>
      <c r="S66" s="549"/>
      <c r="T66" s="549"/>
      <c r="U66" s="549"/>
      <c r="V66" s="549"/>
      <c r="W66" s="549"/>
      <c r="X66" s="549"/>
      <c r="Y66" s="549"/>
    </row>
    <row r="67" spans="1:25">
      <c r="A67" s="53" t="s">
        <v>1691</v>
      </c>
      <c r="B67" s="54"/>
      <c r="C67" s="56" t="s">
        <v>1695</v>
      </c>
      <c r="D67" s="55"/>
      <c r="E67" s="54"/>
      <c r="F67" s="54"/>
      <c r="G67" s="55"/>
      <c r="H67" s="1"/>
      <c r="I67" s="1"/>
      <c r="J67" s="1"/>
      <c r="K67" s="1"/>
      <c r="L67" s="1"/>
      <c r="M67" s="1"/>
      <c r="N67" s="1"/>
      <c r="O67" s="1"/>
      <c r="P67" s="1"/>
      <c r="Q67" s="1"/>
      <c r="R67" s="1"/>
      <c r="S67" s="1"/>
      <c r="T67" s="1"/>
      <c r="U67" s="1"/>
      <c r="V67" s="1"/>
      <c r="W67" s="1"/>
      <c r="X67" s="10" t="s">
        <v>101</v>
      </c>
      <c r="Y67" s="10" t="s">
        <v>105</v>
      </c>
    </row>
    <row r="68" spans="1:25">
      <c r="A68" s="53" t="s">
        <v>1692</v>
      </c>
      <c r="B68" s="54"/>
      <c r="C68" s="56" t="s">
        <v>1694</v>
      </c>
      <c r="D68" s="55"/>
      <c r="E68" s="54"/>
      <c r="F68" s="54"/>
      <c r="G68" s="55"/>
      <c r="H68" s="1"/>
      <c r="I68" s="1"/>
      <c r="J68" s="1"/>
      <c r="K68" s="1"/>
      <c r="L68" s="1"/>
      <c r="M68" s="1"/>
      <c r="N68" s="1"/>
      <c r="O68" s="1"/>
      <c r="P68" s="1"/>
      <c r="Q68" s="1"/>
      <c r="R68" s="1"/>
      <c r="S68" s="1"/>
      <c r="T68" s="1"/>
      <c r="U68" s="1"/>
      <c r="V68" s="1"/>
      <c r="W68" s="1"/>
      <c r="X68" s="10" t="s">
        <v>102</v>
      </c>
      <c r="Y68" s="10" t="s">
        <v>103</v>
      </c>
    </row>
    <row r="69" spans="1:25">
      <c r="A69" s="53" t="s">
        <v>86</v>
      </c>
      <c r="B69" s="54"/>
      <c r="C69" s="54" t="s">
        <v>89</v>
      </c>
      <c r="D69" s="55"/>
      <c r="E69" s="54"/>
      <c r="G69" s="55"/>
      <c r="H69" s="1"/>
      <c r="I69" s="1"/>
      <c r="J69" s="1"/>
      <c r="K69" s="1"/>
      <c r="L69" s="1"/>
      <c r="M69" s="1"/>
      <c r="N69" s="1"/>
      <c r="O69" s="1"/>
      <c r="P69" s="1"/>
      <c r="Q69" s="1"/>
      <c r="R69" s="1"/>
      <c r="S69" s="1"/>
      <c r="T69" s="1"/>
      <c r="U69" s="1"/>
      <c r="V69" s="1"/>
      <c r="W69" s="1"/>
      <c r="X69" s="1"/>
      <c r="Y69" s="1"/>
    </row>
    <row r="70" spans="1:25" ht="15.75" thickBot="1">
      <c r="A70" s="9"/>
      <c r="B70" s="10"/>
      <c r="C70" s="28"/>
      <c r="D70" s="1"/>
      <c r="E70" s="57"/>
      <c r="F70" s="1"/>
      <c r="G70" s="1"/>
      <c r="H70" s="1"/>
      <c r="I70" s="1"/>
      <c r="J70" s="1"/>
      <c r="K70" s="1"/>
      <c r="L70" s="1"/>
      <c r="M70" s="1"/>
      <c r="N70" s="1"/>
      <c r="O70" s="1"/>
      <c r="P70" s="1"/>
      <c r="Q70" s="1"/>
      <c r="R70" s="1"/>
      <c r="S70" s="1"/>
      <c r="T70" s="1"/>
      <c r="U70" s="1"/>
      <c r="V70" s="1"/>
      <c r="W70" s="1"/>
      <c r="X70" s="1"/>
      <c r="Y70" s="1"/>
    </row>
    <row r="71" spans="1:25">
      <c r="A71" s="562">
        <v>217</v>
      </c>
      <c r="B71" s="564">
        <v>5.3680000000000003</v>
      </c>
      <c r="C71" s="566" t="s">
        <v>1814</v>
      </c>
      <c r="D71" s="51">
        <v>1</v>
      </c>
      <c r="E71" s="48" t="s">
        <v>1815</v>
      </c>
      <c r="F71" s="44" t="s">
        <v>1816</v>
      </c>
      <c r="G71" s="15" t="s">
        <v>1696</v>
      </c>
      <c r="H71" s="45">
        <v>1.3</v>
      </c>
      <c r="I71" s="45">
        <v>6</v>
      </c>
      <c r="J71" s="45">
        <v>8</v>
      </c>
      <c r="K71" s="15">
        <v>1</v>
      </c>
      <c r="L71" s="15" t="s">
        <v>1699</v>
      </c>
      <c r="M71" s="15" t="s">
        <v>1707</v>
      </c>
      <c r="N71" s="15" t="s">
        <v>1709</v>
      </c>
      <c r="O71" s="15">
        <v>0</v>
      </c>
      <c r="P71" s="15" t="s">
        <v>1767</v>
      </c>
      <c r="Q71" s="15">
        <v>0</v>
      </c>
      <c r="R71" s="15" t="s">
        <v>1703</v>
      </c>
      <c r="S71" s="15">
        <v>0</v>
      </c>
      <c r="T71" s="15" t="s">
        <v>1704</v>
      </c>
      <c r="U71" s="15" t="s">
        <v>1699</v>
      </c>
      <c r="V71" s="15">
        <v>0</v>
      </c>
      <c r="W71" s="15" t="s">
        <v>1699</v>
      </c>
      <c r="X71" s="15" t="s">
        <v>1701</v>
      </c>
      <c r="Y71" s="16">
        <v>0</v>
      </c>
    </row>
    <row r="72" spans="1:25">
      <c r="A72" s="563"/>
      <c r="B72" s="565"/>
      <c r="C72" s="567"/>
      <c r="D72" s="52">
        <v>2</v>
      </c>
      <c r="E72" s="49" t="s">
        <v>1797</v>
      </c>
      <c r="F72" s="42">
        <v>0.65</v>
      </c>
      <c r="G72" s="12" t="s">
        <v>1696</v>
      </c>
      <c r="H72" s="46">
        <v>1</v>
      </c>
      <c r="I72" s="46">
        <v>6</v>
      </c>
      <c r="J72" s="46">
        <v>8</v>
      </c>
      <c r="K72" s="12">
        <v>1</v>
      </c>
      <c r="L72" s="12" t="s">
        <v>1699</v>
      </c>
      <c r="M72" s="12" t="s">
        <v>1701</v>
      </c>
      <c r="N72" s="12" t="s">
        <v>1709</v>
      </c>
      <c r="O72" s="12">
        <v>0</v>
      </c>
      <c r="P72" s="12" t="s">
        <v>1767</v>
      </c>
      <c r="Q72" s="12">
        <v>0</v>
      </c>
      <c r="R72" s="12" t="s">
        <v>1703</v>
      </c>
      <c r="S72" s="12">
        <v>0</v>
      </c>
      <c r="T72" s="12" t="s">
        <v>1704</v>
      </c>
      <c r="U72" s="12" t="s">
        <v>1699</v>
      </c>
      <c r="V72" s="12">
        <v>0</v>
      </c>
      <c r="W72" s="12" t="s">
        <v>1699</v>
      </c>
      <c r="X72" s="12" t="s">
        <v>1701</v>
      </c>
      <c r="Y72" s="17">
        <v>0</v>
      </c>
    </row>
    <row r="73" spans="1:25">
      <c r="A73" s="563"/>
      <c r="B73" s="565"/>
      <c r="C73" s="567"/>
      <c r="D73" s="52">
        <v>3</v>
      </c>
      <c r="E73" s="49" t="s">
        <v>1794</v>
      </c>
      <c r="F73" s="42">
        <v>0.91800000000000004</v>
      </c>
      <c r="G73" s="12" t="s">
        <v>1696</v>
      </c>
      <c r="H73" s="46">
        <v>0.6</v>
      </c>
      <c r="I73" s="46">
        <v>6</v>
      </c>
      <c r="J73" s="46">
        <v>8</v>
      </c>
      <c r="K73" s="12">
        <v>1</v>
      </c>
      <c r="L73" s="12" t="s">
        <v>1699</v>
      </c>
      <c r="M73" s="12" t="s">
        <v>1708</v>
      </c>
      <c r="N73" s="12" t="s">
        <v>1709</v>
      </c>
      <c r="O73" s="12">
        <v>0</v>
      </c>
      <c r="P73" s="12" t="s">
        <v>1708</v>
      </c>
      <c r="Q73" s="12">
        <v>0</v>
      </c>
      <c r="R73" s="12" t="s">
        <v>1700</v>
      </c>
      <c r="S73" s="12">
        <v>0</v>
      </c>
      <c r="T73" s="12" t="s">
        <v>1704</v>
      </c>
      <c r="U73" s="12" t="s">
        <v>1699</v>
      </c>
      <c r="V73" s="12">
        <v>0</v>
      </c>
      <c r="W73" s="12" t="s">
        <v>1699</v>
      </c>
      <c r="X73" s="12" t="s">
        <v>1701</v>
      </c>
      <c r="Y73" s="17">
        <v>0</v>
      </c>
    </row>
    <row r="74" spans="1:25">
      <c r="A74" s="563"/>
      <c r="B74" s="565"/>
      <c r="C74" s="567"/>
      <c r="D74" s="52">
        <v>4</v>
      </c>
      <c r="E74" s="49" t="s">
        <v>1797</v>
      </c>
      <c r="F74" s="42">
        <v>1.3420000000000001</v>
      </c>
      <c r="G74" s="12" t="s">
        <v>1696</v>
      </c>
      <c r="H74" s="46">
        <v>0.85</v>
      </c>
      <c r="I74" s="46">
        <v>7.2</v>
      </c>
      <c r="J74" s="46">
        <v>9.1999999999999993</v>
      </c>
      <c r="K74" s="12">
        <v>1</v>
      </c>
      <c r="L74" s="12" t="s">
        <v>1699</v>
      </c>
      <c r="M74" s="12" t="s">
        <v>1701</v>
      </c>
      <c r="N74" s="12" t="s">
        <v>1709</v>
      </c>
      <c r="O74" s="12">
        <v>0</v>
      </c>
      <c r="P74" s="12" t="s">
        <v>1767</v>
      </c>
      <c r="Q74" s="12">
        <v>0</v>
      </c>
      <c r="R74" s="12" t="s">
        <v>1703</v>
      </c>
      <c r="S74" s="12">
        <v>0</v>
      </c>
      <c r="T74" s="12" t="s">
        <v>1704</v>
      </c>
      <c r="U74" s="12" t="s">
        <v>1699</v>
      </c>
      <c r="V74" s="12">
        <v>0</v>
      </c>
      <c r="W74" s="12" t="s">
        <v>1699</v>
      </c>
      <c r="X74" s="12" t="s">
        <v>1701</v>
      </c>
      <c r="Y74" s="17">
        <v>0</v>
      </c>
    </row>
    <row r="75" spans="1:25">
      <c r="A75" s="563"/>
      <c r="B75" s="565"/>
      <c r="C75" s="567"/>
      <c r="D75" s="52">
        <v>5</v>
      </c>
      <c r="E75" s="49" t="s">
        <v>1817</v>
      </c>
      <c r="F75" s="42">
        <v>1.88</v>
      </c>
      <c r="G75" s="12" t="s">
        <v>1696</v>
      </c>
      <c r="H75" s="46">
        <v>3.6</v>
      </c>
      <c r="I75" s="46">
        <v>4.0999999999999996</v>
      </c>
      <c r="J75" s="46">
        <v>5.0999999999999996</v>
      </c>
      <c r="K75" s="12">
        <v>1</v>
      </c>
      <c r="L75" s="12" t="s">
        <v>1706</v>
      </c>
      <c r="M75" s="12" t="s">
        <v>1701</v>
      </c>
      <c r="N75" s="12" t="s">
        <v>1702</v>
      </c>
      <c r="O75" s="12">
        <v>0</v>
      </c>
      <c r="P75" s="12" t="s">
        <v>1767</v>
      </c>
      <c r="Q75" s="12">
        <v>0</v>
      </c>
      <c r="R75" s="12" t="s">
        <v>1703</v>
      </c>
      <c r="S75" s="12">
        <v>0</v>
      </c>
      <c r="T75" s="12" t="s">
        <v>1704</v>
      </c>
      <c r="U75" s="12" t="s">
        <v>1699</v>
      </c>
      <c r="V75" s="12">
        <v>0</v>
      </c>
      <c r="W75" s="12" t="s">
        <v>1699</v>
      </c>
      <c r="X75" s="12" t="s">
        <v>1701</v>
      </c>
      <c r="Y75" s="17">
        <v>0</v>
      </c>
    </row>
    <row r="76" spans="1:25">
      <c r="A76" s="563"/>
      <c r="B76" s="565"/>
      <c r="C76" s="567"/>
      <c r="D76" s="52">
        <v>6</v>
      </c>
      <c r="E76" s="49" t="s">
        <v>1817</v>
      </c>
      <c r="F76" s="42">
        <v>1.93</v>
      </c>
      <c r="G76" s="12" t="s">
        <v>1696</v>
      </c>
      <c r="H76" s="46">
        <v>3.6</v>
      </c>
      <c r="I76" s="46">
        <v>4.0999999999999996</v>
      </c>
      <c r="J76" s="46">
        <v>5.0999999999999996</v>
      </c>
      <c r="K76" s="12">
        <v>1</v>
      </c>
      <c r="L76" s="12" t="s">
        <v>1706</v>
      </c>
      <c r="M76" s="12" t="s">
        <v>1701</v>
      </c>
      <c r="N76" s="12" t="s">
        <v>1702</v>
      </c>
      <c r="O76" s="12">
        <v>0</v>
      </c>
      <c r="P76" s="12" t="s">
        <v>1767</v>
      </c>
      <c r="Q76" s="12">
        <v>0</v>
      </c>
      <c r="R76" s="12" t="s">
        <v>1703</v>
      </c>
      <c r="S76" s="12">
        <v>0</v>
      </c>
      <c r="T76" s="12" t="s">
        <v>1704</v>
      </c>
      <c r="U76" s="12" t="s">
        <v>1699</v>
      </c>
      <c r="V76" s="12">
        <v>0</v>
      </c>
      <c r="W76" s="12" t="s">
        <v>1699</v>
      </c>
      <c r="X76" s="12" t="s">
        <v>1701</v>
      </c>
      <c r="Y76" s="17">
        <v>0</v>
      </c>
    </row>
    <row r="77" spans="1:25">
      <c r="A77" s="563"/>
      <c r="B77" s="565"/>
      <c r="C77" s="567"/>
      <c r="D77" s="52">
        <v>7</v>
      </c>
      <c r="E77" s="49" t="s">
        <v>1794</v>
      </c>
      <c r="F77" s="42">
        <v>2.2949999999999999</v>
      </c>
      <c r="G77" s="12" t="s">
        <v>1696</v>
      </c>
      <c r="H77" s="46">
        <v>0.6</v>
      </c>
      <c r="I77" s="46">
        <v>4.8</v>
      </c>
      <c r="J77" s="46">
        <v>5.8</v>
      </c>
      <c r="K77" s="12">
        <v>1</v>
      </c>
      <c r="L77" s="12" t="s">
        <v>1699</v>
      </c>
      <c r="M77" s="12" t="s">
        <v>1701</v>
      </c>
      <c r="N77" s="12" t="s">
        <v>1709</v>
      </c>
      <c r="O77" s="12">
        <v>0</v>
      </c>
      <c r="P77" s="12" t="s">
        <v>1767</v>
      </c>
      <c r="Q77" s="12">
        <v>0</v>
      </c>
      <c r="R77" s="12" t="s">
        <v>1703</v>
      </c>
      <c r="S77" s="12">
        <v>0</v>
      </c>
      <c r="T77" s="12" t="s">
        <v>1704</v>
      </c>
      <c r="U77" s="12" t="s">
        <v>1699</v>
      </c>
      <c r="V77" s="12">
        <v>0</v>
      </c>
      <c r="W77" s="12" t="s">
        <v>1699</v>
      </c>
      <c r="X77" s="12" t="s">
        <v>1701</v>
      </c>
      <c r="Y77" s="17">
        <v>0</v>
      </c>
    </row>
    <row r="78" spans="1:25">
      <c r="A78" s="563"/>
      <c r="B78" s="565"/>
      <c r="C78" s="567"/>
      <c r="D78" s="52">
        <v>8</v>
      </c>
      <c r="E78" s="49" t="s">
        <v>1797</v>
      </c>
      <c r="F78" s="42">
        <v>2.4009999999999998</v>
      </c>
      <c r="G78" s="12" t="s">
        <v>1696</v>
      </c>
      <c r="H78" s="46">
        <v>0.6</v>
      </c>
      <c r="I78" s="46">
        <v>6.4</v>
      </c>
      <c r="J78" s="46">
        <v>8.4</v>
      </c>
      <c r="K78" s="12">
        <v>1</v>
      </c>
      <c r="L78" s="12" t="s">
        <v>1699</v>
      </c>
      <c r="M78" s="12" t="s">
        <v>1701</v>
      </c>
      <c r="N78" s="12" t="s">
        <v>1709</v>
      </c>
      <c r="O78" s="12">
        <v>0</v>
      </c>
      <c r="P78" s="12" t="s">
        <v>1767</v>
      </c>
      <c r="Q78" s="12">
        <v>0</v>
      </c>
      <c r="R78" s="12" t="s">
        <v>1703</v>
      </c>
      <c r="S78" s="12">
        <v>0</v>
      </c>
      <c r="T78" s="12" t="s">
        <v>1704</v>
      </c>
      <c r="U78" s="12" t="s">
        <v>1699</v>
      </c>
      <c r="V78" s="12">
        <v>0</v>
      </c>
      <c r="W78" s="12" t="s">
        <v>1699</v>
      </c>
      <c r="X78" s="12" t="s">
        <v>1701</v>
      </c>
      <c r="Y78" s="17">
        <v>0</v>
      </c>
    </row>
    <row r="79" spans="1:25">
      <c r="A79" s="563"/>
      <c r="B79" s="565"/>
      <c r="C79" s="567"/>
      <c r="D79" s="52">
        <v>9</v>
      </c>
      <c r="E79" s="49" t="s">
        <v>1794</v>
      </c>
      <c r="F79" s="42"/>
      <c r="G79" s="12"/>
      <c r="H79" s="46"/>
      <c r="I79" s="46"/>
      <c r="J79" s="46"/>
      <c r="K79" s="12"/>
      <c r="L79" s="12"/>
      <c r="M79" s="12"/>
      <c r="N79" s="12"/>
      <c r="O79" s="12"/>
      <c r="P79" s="12"/>
      <c r="Q79" s="12"/>
      <c r="R79" s="12"/>
      <c r="S79" s="12"/>
      <c r="T79" s="12"/>
      <c r="U79" s="12"/>
      <c r="V79" s="12"/>
      <c r="W79" s="12"/>
      <c r="X79" s="12"/>
      <c r="Y79" s="17"/>
    </row>
    <row r="80" spans="1:25">
      <c r="A80" s="563"/>
      <c r="B80" s="565"/>
      <c r="C80" s="567"/>
      <c r="D80" s="52">
        <v>10</v>
      </c>
      <c r="E80" s="49" t="s">
        <v>1794</v>
      </c>
      <c r="F80" s="42"/>
      <c r="G80" s="12"/>
      <c r="H80" s="46"/>
      <c r="I80" s="46"/>
      <c r="J80" s="46"/>
      <c r="K80" s="12"/>
      <c r="L80" s="12"/>
      <c r="M80" s="12"/>
      <c r="N80" s="12"/>
      <c r="O80" s="12"/>
      <c r="P80" s="12"/>
      <c r="Q80" s="12"/>
      <c r="R80" s="12"/>
      <c r="S80" s="12"/>
      <c r="T80" s="12"/>
      <c r="U80" s="12"/>
      <c r="V80" s="12"/>
      <c r="W80" s="12"/>
      <c r="X80" s="12"/>
      <c r="Y80" s="17"/>
    </row>
    <row r="81" spans="1:25">
      <c r="A81" s="563"/>
      <c r="B81" s="565"/>
      <c r="C81" s="567"/>
      <c r="D81" s="52">
        <v>11</v>
      </c>
      <c r="E81" s="49" t="s">
        <v>1794</v>
      </c>
      <c r="F81" s="42"/>
      <c r="G81" s="12"/>
      <c r="H81" s="46"/>
      <c r="I81" s="46"/>
      <c r="J81" s="46"/>
      <c r="K81" s="12"/>
      <c r="L81" s="12"/>
      <c r="M81" s="12"/>
      <c r="N81" s="12"/>
      <c r="O81" s="12"/>
      <c r="P81" s="12"/>
      <c r="Q81" s="12"/>
      <c r="R81" s="12"/>
      <c r="S81" s="12"/>
      <c r="T81" s="12"/>
      <c r="U81" s="12"/>
      <c r="V81" s="12"/>
      <c r="W81" s="12"/>
      <c r="X81" s="12"/>
      <c r="Y81" s="17"/>
    </row>
    <row r="82" spans="1:25">
      <c r="A82" s="563"/>
      <c r="B82" s="565"/>
      <c r="C82" s="567"/>
      <c r="D82" s="52">
        <v>12</v>
      </c>
      <c r="E82" s="49" t="s">
        <v>1794</v>
      </c>
      <c r="F82" s="42"/>
      <c r="G82" s="12"/>
      <c r="H82" s="46"/>
      <c r="I82" s="46"/>
      <c r="J82" s="46"/>
      <c r="K82" s="12"/>
      <c r="L82" s="12"/>
      <c r="M82" s="12"/>
      <c r="N82" s="12"/>
      <c r="O82" s="12"/>
      <c r="P82" s="12"/>
      <c r="Q82" s="12"/>
      <c r="R82" s="12"/>
      <c r="S82" s="12"/>
      <c r="T82" s="12"/>
      <c r="U82" s="12"/>
      <c r="V82" s="12"/>
      <c r="W82" s="12"/>
      <c r="X82" s="12"/>
      <c r="Y82" s="17"/>
    </row>
    <row r="83" spans="1:25">
      <c r="A83" s="563">
        <v>90409</v>
      </c>
      <c r="B83" s="565">
        <v>3.109</v>
      </c>
      <c r="C83" s="567" t="s">
        <v>1818</v>
      </c>
      <c r="D83" s="52">
        <v>1</v>
      </c>
      <c r="E83" s="49" t="s">
        <v>1794</v>
      </c>
      <c r="F83" s="42" t="s">
        <v>1819</v>
      </c>
      <c r="G83" s="12" t="s">
        <v>1696</v>
      </c>
      <c r="H83" s="46">
        <v>0.6</v>
      </c>
      <c r="I83" s="46">
        <v>4.5</v>
      </c>
      <c r="J83" s="46">
        <v>5.5</v>
      </c>
      <c r="K83" s="12">
        <v>1</v>
      </c>
      <c r="L83" s="12" t="s">
        <v>1699</v>
      </c>
      <c r="M83" s="12" t="s">
        <v>1708</v>
      </c>
      <c r="N83" s="12" t="s">
        <v>1709</v>
      </c>
      <c r="O83" s="12">
        <v>0</v>
      </c>
      <c r="P83" s="12" t="s">
        <v>1708</v>
      </c>
      <c r="Q83" s="12">
        <v>0</v>
      </c>
      <c r="R83" s="12" t="s">
        <v>1700</v>
      </c>
      <c r="S83" s="12">
        <v>0</v>
      </c>
      <c r="T83" s="12" t="s">
        <v>1704</v>
      </c>
      <c r="U83" s="12" t="s">
        <v>1699</v>
      </c>
      <c r="V83" s="12">
        <v>0</v>
      </c>
      <c r="W83" s="12" t="s">
        <v>1699</v>
      </c>
      <c r="X83" s="12" t="s">
        <v>1701</v>
      </c>
      <c r="Y83" s="17">
        <v>0</v>
      </c>
    </row>
    <row r="84" spans="1:25">
      <c r="A84" s="563"/>
      <c r="B84" s="565"/>
      <c r="C84" s="567"/>
      <c r="D84" s="52">
        <v>2</v>
      </c>
      <c r="E84" s="49" t="s">
        <v>1794</v>
      </c>
      <c r="F84" s="42">
        <v>0.69099999999999995</v>
      </c>
      <c r="G84" s="12" t="s">
        <v>1696</v>
      </c>
      <c r="H84" s="46">
        <v>0.6</v>
      </c>
      <c r="I84" s="46">
        <v>4.5</v>
      </c>
      <c r="J84" s="46">
        <v>5.5</v>
      </c>
      <c r="K84" s="12">
        <v>1</v>
      </c>
      <c r="L84" s="12" t="s">
        <v>1699</v>
      </c>
      <c r="M84" s="12" t="s">
        <v>1708</v>
      </c>
      <c r="N84" s="12" t="s">
        <v>1709</v>
      </c>
      <c r="O84" s="12">
        <v>0</v>
      </c>
      <c r="P84" s="12" t="s">
        <v>1708</v>
      </c>
      <c r="Q84" s="12">
        <v>0</v>
      </c>
      <c r="R84" s="12" t="s">
        <v>1703</v>
      </c>
      <c r="S84" s="12">
        <v>0</v>
      </c>
      <c r="T84" s="12" t="s">
        <v>1704</v>
      </c>
      <c r="U84" s="12" t="s">
        <v>1699</v>
      </c>
      <c r="V84" s="12">
        <v>0</v>
      </c>
      <c r="W84" s="12" t="s">
        <v>1699</v>
      </c>
      <c r="X84" s="12" t="s">
        <v>1701</v>
      </c>
      <c r="Y84" s="17">
        <v>0</v>
      </c>
    </row>
    <row r="85" spans="1:25">
      <c r="A85" s="563"/>
      <c r="B85" s="565"/>
      <c r="C85" s="567"/>
      <c r="D85" s="52">
        <v>3</v>
      </c>
      <c r="E85" s="49" t="s">
        <v>1820</v>
      </c>
      <c r="F85" s="42">
        <v>0.77700000000000002</v>
      </c>
      <c r="G85" s="12" t="s">
        <v>1696</v>
      </c>
      <c r="H85" s="46">
        <v>1.5</v>
      </c>
      <c r="I85" s="46">
        <v>3.8</v>
      </c>
      <c r="J85" s="46">
        <v>4.8</v>
      </c>
      <c r="K85" s="12">
        <v>1</v>
      </c>
      <c r="L85" s="12" t="s">
        <v>1706</v>
      </c>
      <c r="M85" s="12" t="s">
        <v>1708</v>
      </c>
      <c r="N85" s="12" t="s">
        <v>1702</v>
      </c>
      <c r="O85" s="12">
        <v>0</v>
      </c>
      <c r="P85" s="12" t="s">
        <v>1708</v>
      </c>
      <c r="Q85" s="12">
        <v>0</v>
      </c>
      <c r="R85" s="12" t="s">
        <v>1700</v>
      </c>
      <c r="S85" s="12">
        <v>0</v>
      </c>
      <c r="T85" s="12" t="s">
        <v>1704</v>
      </c>
      <c r="U85" s="12" t="s">
        <v>1699</v>
      </c>
      <c r="V85" s="12">
        <v>0</v>
      </c>
      <c r="W85" s="12" t="s">
        <v>1699</v>
      </c>
      <c r="X85" s="12" t="s">
        <v>1701</v>
      </c>
      <c r="Y85" s="17">
        <v>0</v>
      </c>
    </row>
    <row r="86" spans="1:25">
      <c r="A86" s="563"/>
      <c r="B86" s="565"/>
      <c r="C86" s="567"/>
      <c r="D86" s="52">
        <v>4</v>
      </c>
      <c r="E86" s="49" t="s">
        <v>1820</v>
      </c>
      <c r="F86" s="42">
        <v>0.96399999999999997</v>
      </c>
      <c r="G86" s="12" t="s">
        <v>1696</v>
      </c>
      <c r="H86" s="46">
        <v>2</v>
      </c>
      <c r="I86" s="46">
        <v>5</v>
      </c>
      <c r="J86" s="46">
        <v>7</v>
      </c>
      <c r="K86" s="12">
        <v>1</v>
      </c>
      <c r="L86" s="12" t="s">
        <v>1706</v>
      </c>
      <c r="M86" s="12" t="s">
        <v>1708</v>
      </c>
      <c r="N86" s="12" t="s">
        <v>1702</v>
      </c>
      <c r="O86" s="12">
        <v>0</v>
      </c>
      <c r="P86" s="12" t="s">
        <v>1708</v>
      </c>
      <c r="Q86" s="12">
        <v>0</v>
      </c>
      <c r="R86" s="12" t="s">
        <v>1700</v>
      </c>
      <c r="S86" s="12">
        <v>0</v>
      </c>
      <c r="T86" s="12" t="s">
        <v>1704</v>
      </c>
      <c r="U86" s="12" t="s">
        <v>1699</v>
      </c>
      <c r="V86" s="12">
        <v>0</v>
      </c>
      <c r="W86" s="12" t="s">
        <v>1699</v>
      </c>
      <c r="X86" s="12" t="s">
        <v>1701</v>
      </c>
      <c r="Y86" s="17">
        <v>0</v>
      </c>
    </row>
    <row r="87" spans="1:25">
      <c r="A87" s="563"/>
      <c r="B87" s="565"/>
      <c r="C87" s="567"/>
      <c r="D87" s="52">
        <v>5</v>
      </c>
      <c r="E87" s="49" t="s">
        <v>1820</v>
      </c>
      <c r="F87" s="42">
        <v>1.161</v>
      </c>
      <c r="G87" s="12" t="s">
        <v>1696</v>
      </c>
      <c r="H87" s="46">
        <v>2</v>
      </c>
      <c r="I87" s="46">
        <v>4</v>
      </c>
      <c r="J87" s="46">
        <v>5</v>
      </c>
      <c r="K87" s="12">
        <v>1</v>
      </c>
      <c r="L87" s="12" t="s">
        <v>1706</v>
      </c>
      <c r="M87" s="12" t="s">
        <v>1708</v>
      </c>
      <c r="N87" s="12" t="s">
        <v>1702</v>
      </c>
      <c r="O87" s="12">
        <v>2</v>
      </c>
      <c r="P87" s="12" t="s">
        <v>1708</v>
      </c>
      <c r="Q87" s="12">
        <v>2</v>
      </c>
      <c r="R87" s="12" t="s">
        <v>1700</v>
      </c>
      <c r="S87" s="12">
        <v>2</v>
      </c>
      <c r="T87" s="12" t="s">
        <v>1704</v>
      </c>
      <c r="U87" s="12" t="s">
        <v>1699</v>
      </c>
      <c r="V87" s="12">
        <v>2</v>
      </c>
      <c r="W87" s="12" t="s">
        <v>1699</v>
      </c>
      <c r="X87" s="12" t="s">
        <v>1701</v>
      </c>
      <c r="Y87" s="17">
        <v>2</v>
      </c>
    </row>
    <row r="88" spans="1:25">
      <c r="A88" s="563"/>
      <c r="B88" s="565"/>
      <c r="C88" s="567"/>
      <c r="D88" s="52">
        <v>6</v>
      </c>
      <c r="E88" s="49" t="s">
        <v>1794</v>
      </c>
      <c r="F88" s="42">
        <v>1.17</v>
      </c>
      <c r="G88" s="12" t="s">
        <v>1696</v>
      </c>
      <c r="H88" s="46">
        <v>0.6</v>
      </c>
      <c r="I88" s="46">
        <v>4</v>
      </c>
      <c r="J88" s="46">
        <v>5</v>
      </c>
      <c r="K88" s="12">
        <v>1</v>
      </c>
      <c r="L88" s="12" t="s">
        <v>1699</v>
      </c>
      <c r="M88" s="12" t="s">
        <v>1708</v>
      </c>
      <c r="N88" s="12" t="s">
        <v>1709</v>
      </c>
      <c r="O88" s="12">
        <v>0</v>
      </c>
      <c r="P88" s="12" t="s">
        <v>1708</v>
      </c>
      <c r="Q88" s="12">
        <v>0</v>
      </c>
      <c r="R88" s="12" t="s">
        <v>1700</v>
      </c>
      <c r="S88" s="12">
        <v>0</v>
      </c>
      <c r="T88" s="12" t="s">
        <v>1704</v>
      </c>
      <c r="U88" s="12" t="s">
        <v>1699</v>
      </c>
      <c r="V88" s="12">
        <v>0</v>
      </c>
      <c r="W88" s="12" t="s">
        <v>1699</v>
      </c>
      <c r="X88" s="12" t="s">
        <v>1701</v>
      </c>
      <c r="Y88" s="17">
        <v>0</v>
      </c>
    </row>
    <row r="89" spans="1:25">
      <c r="A89" s="563"/>
      <c r="B89" s="565"/>
      <c r="C89" s="567"/>
      <c r="D89" s="52">
        <v>7</v>
      </c>
      <c r="E89" s="49" t="s">
        <v>1794</v>
      </c>
      <c r="F89" s="42">
        <v>1.286</v>
      </c>
      <c r="G89" s="12" t="s">
        <v>1696</v>
      </c>
      <c r="H89" s="46">
        <v>0.6</v>
      </c>
      <c r="I89" s="46">
        <v>4</v>
      </c>
      <c r="J89" s="46">
        <v>5</v>
      </c>
      <c r="K89" s="12">
        <v>1</v>
      </c>
      <c r="L89" s="12" t="s">
        <v>1699</v>
      </c>
      <c r="M89" s="12" t="s">
        <v>1708</v>
      </c>
      <c r="N89" s="12" t="s">
        <v>1709</v>
      </c>
      <c r="O89" s="12">
        <v>0</v>
      </c>
      <c r="P89" s="12" t="s">
        <v>1708</v>
      </c>
      <c r="Q89" s="12">
        <v>0</v>
      </c>
      <c r="R89" s="12" t="s">
        <v>1700</v>
      </c>
      <c r="S89" s="12">
        <v>0</v>
      </c>
      <c r="T89" s="12" t="s">
        <v>1704</v>
      </c>
      <c r="U89" s="12" t="s">
        <v>1699</v>
      </c>
      <c r="V89" s="12">
        <v>0</v>
      </c>
      <c r="W89" s="12" t="s">
        <v>1699</v>
      </c>
      <c r="X89" s="12" t="s">
        <v>1701</v>
      </c>
      <c r="Y89" s="17">
        <v>0</v>
      </c>
    </row>
    <row r="90" spans="1:25">
      <c r="A90" s="563"/>
      <c r="B90" s="565"/>
      <c r="C90" s="567"/>
      <c r="D90" s="52">
        <v>8</v>
      </c>
      <c r="E90" s="49" t="s">
        <v>1794</v>
      </c>
      <c r="F90" s="42"/>
      <c r="G90" s="12"/>
      <c r="H90" s="46"/>
      <c r="I90" s="46"/>
      <c r="J90" s="46"/>
      <c r="K90" s="12"/>
      <c r="L90" s="12"/>
      <c r="M90" s="12"/>
      <c r="N90" s="12"/>
      <c r="O90" s="12"/>
      <c r="P90" s="12"/>
      <c r="Q90" s="12"/>
      <c r="R90" s="12"/>
      <c r="S90" s="12"/>
      <c r="T90" s="12"/>
      <c r="U90" s="12"/>
      <c r="V90" s="12"/>
      <c r="W90" s="12"/>
      <c r="X90" s="12"/>
      <c r="Y90" s="17"/>
    </row>
    <row r="91" spans="1:25">
      <c r="A91" s="563">
        <v>90406</v>
      </c>
      <c r="B91" s="565">
        <v>1.3</v>
      </c>
      <c r="C91" s="567" t="s">
        <v>1821</v>
      </c>
      <c r="D91" s="52">
        <v>1</v>
      </c>
      <c r="E91" s="49" t="s">
        <v>1822</v>
      </c>
      <c r="F91" s="42" t="s">
        <v>1823</v>
      </c>
      <c r="G91" s="12" t="s">
        <v>1696</v>
      </c>
      <c r="H91" s="46">
        <v>3</v>
      </c>
      <c r="I91" s="46">
        <v>6</v>
      </c>
      <c r="J91" s="46">
        <v>8</v>
      </c>
      <c r="K91" s="12">
        <v>1</v>
      </c>
      <c r="L91" s="12" t="s">
        <v>1699</v>
      </c>
      <c r="M91" s="12" t="s">
        <v>1701</v>
      </c>
      <c r="N91" s="12" t="s">
        <v>1709</v>
      </c>
      <c r="O91" s="12">
        <v>0</v>
      </c>
      <c r="P91" s="12" t="s">
        <v>1767</v>
      </c>
      <c r="Q91" s="12">
        <v>0</v>
      </c>
      <c r="R91" s="12" t="s">
        <v>1703</v>
      </c>
      <c r="S91" s="12">
        <v>0</v>
      </c>
      <c r="T91" s="12" t="s">
        <v>1704</v>
      </c>
      <c r="U91" s="12" t="s">
        <v>1699</v>
      </c>
      <c r="V91" s="12">
        <v>0</v>
      </c>
      <c r="W91" s="12" t="s">
        <v>1699</v>
      </c>
      <c r="X91" s="12" t="s">
        <v>1701</v>
      </c>
      <c r="Y91" s="17">
        <v>0</v>
      </c>
    </row>
    <row r="92" spans="1:25">
      <c r="A92" s="563"/>
      <c r="B92" s="565"/>
      <c r="C92" s="567"/>
      <c r="D92" s="52">
        <v>2</v>
      </c>
      <c r="E92" s="49" t="s">
        <v>1817</v>
      </c>
      <c r="F92" s="42">
        <v>0.8</v>
      </c>
      <c r="G92" s="12" t="s">
        <v>1696</v>
      </c>
      <c r="H92" s="46">
        <v>2.5</v>
      </c>
      <c r="I92" s="46">
        <v>3.7</v>
      </c>
      <c r="J92" s="46">
        <v>4.7</v>
      </c>
      <c r="K92" s="12">
        <v>1</v>
      </c>
      <c r="L92" s="12" t="s">
        <v>1706</v>
      </c>
      <c r="M92" s="12" t="s">
        <v>1701</v>
      </c>
      <c r="N92" s="12" t="s">
        <v>1702</v>
      </c>
      <c r="O92" s="12">
        <v>0</v>
      </c>
      <c r="P92" s="12" t="s">
        <v>1767</v>
      </c>
      <c r="Q92" s="12">
        <v>0</v>
      </c>
      <c r="R92" s="12" t="s">
        <v>1703</v>
      </c>
      <c r="S92" s="12">
        <v>0</v>
      </c>
      <c r="T92" s="12" t="s">
        <v>1704</v>
      </c>
      <c r="U92" s="12" t="s">
        <v>1699</v>
      </c>
      <c r="V92" s="12">
        <v>0</v>
      </c>
      <c r="W92" s="12" t="s">
        <v>1699</v>
      </c>
      <c r="X92" s="12" t="s">
        <v>1701</v>
      </c>
      <c r="Y92" s="17">
        <v>0</v>
      </c>
    </row>
    <row r="93" spans="1:25">
      <c r="A93" s="563"/>
      <c r="B93" s="565"/>
      <c r="C93" s="567"/>
      <c r="D93" s="52">
        <v>3</v>
      </c>
      <c r="E93" s="49" t="s">
        <v>1797</v>
      </c>
      <c r="F93" s="42">
        <v>1.2090000000000001</v>
      </c>
      <c r="G93" s="12" t="s">
        <v>1696</v>
      </c>
      <c r="H93" s="46">
        <v>0.8</v>
      </c>
      <c r="I93" s="46">
        <v>3</v>
      </c>
      <c r="J93" s="46">
        <v>4</v>
      </c>
      <c r="K93" s="12">
        <v>1</v>
      </c>
      <c r="L93" s="12" t="s">
        <v>1699</v>
      </c>
      <c r="M93" s="12" t="s">
        <v>1701</v>
      </c>
      <c r="N93" s="12" t="s">
        <v>1709</v>
      </c>
      <c r="O93" s="12">
        <v>0</v>
      </c>
      <c r="P93" s="12" t="s">
        <v>1708</v>
      </c>
      <c r="Q93" s="12">
        <v>0</v>
      </c>
      <c r="R93" s="12" t="s">
        <v>1703</v>
      </c>
      <c r="S93" s="12">
        <v>0</v>
      </c>
      <c r="T93" s="12" t="s">
        <v>1704</v>
      </c>
      <c r="U93" s="12" t="s">
        <v>1699</v>
      </c>
      <c r="V93" s="12">
        <v>0</v>
      </c>
      <c r="W93" s="12" t="s">
        <v>1699</v>
      </c>
      <c r="X93" s="12" t="s">
        <v>1701</v>
      </c>
      <c r="Y93" s="17">
        <v>0</v>
      </c>
    </row>
    <row r="94" spans="1:25">
      <c r="A94" s="563"/>
      <c r="B94" s="565"/>
      <c r="C94" s="567"/>
      <c r="D94" s="52">
        <v>4</v>
      </c>
      <c r="E94" s="49" t="s">
        <v>1797</v>
      </c>
      <c r="F94" s="42">
        <v>1.385</v>
      </c>
      <c r="G94" s="12" t="s">
        <v>1696</v>
      </c>
      <c r="H94" s="46">
        <v>1.9</v>
      </c>
      <c r="I94" s="46">
        <v>3</v>
      </c>
      <c r="J94" s="46">
        <v>4</v>
      </c>
      <c r="K94" s="12">
        <v>1</v>
      </c>
      <c r="L94" s="12" t="s">
        <v>1699</v>
      </c>
      <c r="M94" s="12" t="s">
        <v>1701</v>
      </c>
      <c r="N94" s="12" t="s">
        <v>1709</v>
      </c>
      <c r="O94" s="12">
        <v>0</v>
      </c>
      <c r="P94" s="12" t="s">
        <v>1708</v>
      </c>
      <c r="Q94" s="12">
        <v>0</v>
      </c>
      <c r="R94" s="12" t="s">
        <v>1703</v>
      </c>
      <c r="S94" s="12">
        <v>0</v>
      </c>
      <c r="T94" s="12" t="s">
        <v>1704</v>
      </c>
      <c r="U94" s="12" t="s">
        <v>1699</v>
      </c>
      <c r="V94" s="12">
        <v>0</v>
      </c>
      <c r="W94" s="12" t="s">
        <v>1699</v>
      </c>
      <c r="X94" s="12" t="s">
        <v>1701</v>
      </c>
      <c r="Y94" s="17">
        <v>0</v>
      </c>
    </row>
    <row r="95" spans="1:25">
      <c r="A95" s="563">
        <v>187</v>
      </c>
      <c r="B95" s="565">
        <v>10.5</v>
      </c>
      <c r="C95" s="567" t="s">
        <v>1824</v>
      </c>
      <c r="D95" s="52">
        <v>1</v>
      </c>
      <c r="E95" s="49" t="s">
        <v>1794</v>
      </c>
      <c r="F95" s="42" t="s">
        <v>1825</v>
      </c>
      <c r="G95" s="12" t="s">
        <v>1696</v>
      </c>
      <c r="H95" s="46">
        <v>0.6</v>
      </c>
      <c r="I95" s="46">
        <v>6</v>
      </c>
      <c r="J95" s="46">
        <v>8</v>
      </c>
      <c r="K95" s="12">
        <v>1</v>
      </c>
      <c r="L95" s="12" t="s">
        <v>1699</v>
      </c>
      <c r="M95" s="12" t="s">
        <v>1701</v>
      </c>
      <c r="N95" s="12" t="s">
        <v>1709</v>
      </c>
      <c r="O95" s="12">
        <v>0</v>
      </c>
      <c r="P95" s="12">
        <v>0</v>
      </c>
      <c r="Q95" s="12">
        <v>0</v>
      </c>
      <c r="R95" s="12" t="s">
        <v>1703</v>
      </c>
      <c r="S95" s="12">
        <v>0</v>
      </c>
      <c r="T95" s="12" t="s">
        <v>1704</v>
      </c>
      <c r="U95" s="12" t="s">
        <v>1699</v>
      </c>
      <c r="V95" s="12">
        <v>0</v>
      </c>
      <c r="W95" s="12" t="s">
        <v>1699</v>
      </c>
      <c r="X95" s="12" t="s">
        <v>1701</v>
      </c>
      <c r="Y95" s="17">
        <v>0</v>
      </c>
    </row>
    <row r="96" spans="1:25">
      <c r="A96" s="563"/>
      <c r="B96" s="565"/>
      <c r="C96" s="567"/>
      <c r="D96" s="52">
        <v>2</v>
      </c>
      <c r="E96" s="49" t="s">
        <v>1794</v>
      </c>
      <c r="F96" s="42">
        <v>0.55000000000000004</v>
      </c>
      <c r="G96" s="12" t="s">
        <v>1696</v>
      </c>
      <c r="H96" s="46">
        <v>0.6</v>
      </c>
      <c r="I96" s="46">
        <v>6</v>
      </c>
      <c r="J96" s="46">
        <v>8</v>
      </c>
      <c r="K96" s="12">
        <v>1</v>
      </c>
      <c r="L96" s="12" t="s">
        <v>1699</v>
      </c>
      <c r="M96" s="12" t="s">
        <v>1701</v>
      </c>
      <c r="N96" s="12" t="s">
        <v>1709</v>
      </c>
      <c r="O96" s="12">
        <v>0</v>
      </c>
      <c r="P96" s="12">
        <v>0</v>
      </c>
      <c r="Q96" s="12">
        <v>0</v>
      </c>
      <c r="R96" s="12" t="s">
        <v>1703</v>
      </c>
      <c r="S96" s="12">
        <v>0</v>
      </c>
      <c r="T96" s="12" t="s">
        <v>1704</v>
      </c>
      <c r="U96" s="12" t="s">
        <v>1699</v>
      </c>
      <c r="V96" s="12">
        <v>0</v>
      </c>
      <c r="W96" s="12" t="s">
        <v>1699</v>
      </c>
      <c r="X96" s="12" t="s">
        <v>1701</v>
      </c>
      <c r="Y96" s="17">
        <v>0</v>
      </c>
    </row>
    <row r="97" spans="1:25">
      <c r="A97" s="563"/>
      <c r="B97" s="565"/>
      <c r="C97" s="567"/>
      <c r="D97" s="52">
        <v>3</v>
      </c>
      <c r="E97" s="49" t="s">
        <v>1794</v>
      </c>
      <c r="F97" s="42">
        <v>1.1000000000000001</v>
      </c>
      <c r="G97" s="12" t="s">
        <v>1696</v>
      </c>
      <c r="H97" s="46">
        <v>0.6</v>
      </c>
      <c r="I97" s="46">
        <v>6</v>
      </c>
      <c r="J97" s="46">
        <v>8</v>
      </c>
      <c r="K97" s="12">
        <v>1</v>
      </c>
      <c r="L97" s="12" t="s">
        <v>1699</v>
      </c>
      <c r="M97" s="12" t="s">
        <v>1701</v>
      </c>
      <c r="N97" s="12" t="s">
        <v>1709</v>
      </c>
      <c r="O97" s="12">
        <v>0</v>
      </c>
      <c r="P97" s="12">
        <v>0</v>
      </c>
      <c r="Q97" s="12">
        <v>0</v>
      </c>
      <c r="R97" s="12" t="s">
        <v>1703</v>
      </c>
      <c r="S97" s="12">
        <v>0</v>
      </c>
      <c r="T97" s="12" t="s">
        <v>1704</v>
      </c>
      <c r="U97" s="12" t="s">
        <v>1699</v>
      </c>
      <c r="V97" s="12">
        <v>0</v>
      </c>
      <c r="W97" s="12" t="s">
        <v>1699</v>
      </c>
      <c r="X97" s="12" t="s">
        <v>1701</v>
      </c>
      <c r="Y97" s="17">
        <v>0</v>
      </c>
    </row>
    <row r="98" spans="1:25">
      <c r="A98" s="563"/>
      <c r="B98" s="565"/>
      <c r="C98" s="567"/>
      <c r="D98" s="52">
        <v>4</v>
      </c>
      <c r="E98" s="49" t="s">
        <v>1822</v>
      </c>
      <c r="F98" s="42">
        <v>2.1</v>
      </c>
      <c r="G98" s="12" t="s">
        <v>1696</v>
      </c>
      <c r="H98" s="46">
        <v>12</v>
      </c>
      <c r="I98" s="46">
        <v>5</v>
      </c>
      <c r="J98" s="46">
        <v>7</v>
      </c>
      <c r="K98" s="12">
        <v>1</v>
      </c>
      <c r="L98" s="12" t="s">
        <v>1699</v>
      </c>
      <c r="M98" s="12" t="s">
        <v>1701</v>
      </c>
      <c r="N98" s="12" t="s">
        <v>1709</v>
      </c>
      <c r="O98" s="12">
        <v>0</v>
      </c>
      <c r="P98" s="12">
        <v>0</v>
      </c>
      <c r="Q98" s="12">
        <v>0</v>
      </c>
      <c r="R98" s="12" t="s">
        <v>1703</v>
      </c>
      <c r="S98" s="12">
        <v>0</v>
      </c>
      <c r="T98" s="12" t="s">
        <v>1704</v>
      </c>
      <c r="U98" s="12" t="s">
        <v>1699</v>
      </c>
      <c r="V98" s="12">
        <v>0</v>
      </c>
      <c r="W98" s="12" t="s">
        <v>1699</v>
      </c>
      <c r="X98" s="12" t="s">
        <v>1701</v>
      </c>
      <c r="Y98" s="17">
        <v>0</v>
      </c>
    </row>
    <row r="99" spans="1:25">
      <c r="A99" s="563"/>
      <c r="B99" s="565"/>
      <c r="C99" s="567"/>
      <c r="D99" s="52">
        <v>5</v>
      </c>
      <c r="E99" s="49" t="s">
        <v>1794</v>
      </c>
      <c r="F99" s="42">
        <v>2.5499999999999998</v>
      </c>
      <c r="G99" s="12" t="s">
        <v>1696</v>
      </c>
      <c r="H99" s="46">
        <v>0.6</v>
      </c>
      <c r="I99" s="46">
        <v>6</v>
      </c>
      <c r="J99" s="46">
        <v>8</v>
      </c>
      <c r="K99" s="12">
        <v>1</v>
      </c>
      <c r="L99" s="12" t="s">
        <v>1699</v>
      </c>
      <c r="M99" s="12" t="s">
        <v>1701</v>
      </c>
      <c r="N99" s="12" t="s">
        <v>1709</v>
      </c>
      <c r="O99" s="12">
        <v>0</v>
      </c>
      <c r="P99" s="12">
        <v>0</v>
      </c>
      <c r="Q99" s="12">
        <v>0</v>
      </c>
      <c r="R99" s="12" t="s">
        <v>1703</v>
      </c>
      <c r="S99" s="12">
        <v>0</v>
      </c>
      <c r="T99" s="12" t="s">
        <v>1704</v>
      </c>
      <c r="U99" s="12" t="s">
        <v>1699</v>
      </c>
      <c r="V99" s="12">
        <v>0</v>
      </c>
      <c r="W99" s="12" t="s">
        <v>1699</v>
      </c>
      <c r="X99" s="12" t="s">
        <v>1701</v>
      </c>
      <c r="Y99" s="17">
        <v>0</v>
      </c>
    </row>
    <row r="100" spans="1:25">
      <c r="A100" s="563"/>
      <c r="B100" s="565"/>
      <c r="C100" s="567"/>
      <c r="D100" s="52">
        <v>6</v>
      </c>
      <c r="E100" s="49" t="s">
        <v>1794</v>
      </c>
      <c r="F100" s="42">
        <v>5.65</v>
      </c>
      <c r="G100" s="12" t="s">
        <v>1696</v>
      </c>
      <c r="H100" s="46">
        <v>0.6</v>
      </c>
      <c r="I100" s="46">
        <v>6</v>
      </c>
      <c r="J100" s="46">
        <v>8</v>
      </c>
      <c r="K100" s="12">
        <v>1</v>
      </c>
      <c r="L100" s="12" t="s">
        <v>1699</v>
      </c>
      <c r="M100" s="12" t="s">
        <v>1701</v>
      </c>
      <c r="N100" s="12" t="s">
        <v>1709</v>
      </c>
      <c r="O100" s="12">
        <v>0</v>
      </c>
      <c r="P100" s="12">
        <v>0</v>
      </c>
      <c r="Q100" s="12">
        <v>0</v>
      </c>
      <c r="R100" s="12" t="s">
        <v>1703</v>
      </c>
      <c r="S100" s="12">
        <v>0</v>
      </c>
      <c r="T100" s="12" t="s">
        <v>1704</v>
      </c>
      <c r="U100" s="12" t="s">
        <v>1699</v>
      </c>
      <c r="V100" s="12">
        <v>0</v>
      </c>
      <c r="W100" s="12" t="s">
        <v>1699</v>
      </c>
      <c r="X100" s="12" t="s">
        <v>1701</v>
      </c>
      <c r="Y100" s="17">
        <v>0</v>
      </c>
    </row>
    <row r="101" spans="1:25">
      <c r="A101" s="563">
        <v>90404</v>
      </c>
      <c r="B101" s="565">
        <v>2</v>
      </c>
      <c r="C101" s="567" t="s">
        <v>1826</v>
      </c>
      <c r="D101" s="52">
        <v>1</v>
      </c>
      <c r="E101" s="49" t="s">
        <v>1794</v>
      </c>
      <c r="F101" s="42">
        <v>0.35</v>
      </c>
      <c r="G101" s="12" t="s">
        <v>1696</v>
      </c>
      <c r="H101" s="46">
        <v>0.6</v>
      </c>
      <c r="I101" s="46">
        <v>6</v>
      </c>
      <c r="J101" s="46">
        <v>8</v>
      </c>
      <c r="K101" s="12">
        <v>1</v>
      </c>
      <c r="L101" s="12" t="s">
        <v>1699</v>
      </c>
      <c r="M101" s="12" t="s">
        <v>1701</v>
      </c>
      <c r="N101" s="12" t="s">
        <v>1709</v>
      </c>
      <c r="O101" s="12">
        <v>0</v>
      </c>
      <c r="P101" s="12">
        <v>0</v>
      </c>
      <c r="Q101" s="12">
        <v>0</v>
      </c>
      <c r="R101" s="12" t="s">
        <v>1703</v>
      </c>
      <c r="S101" s="12">
        <v>0</v>
      </c>
      <c r="T101" s="12" t="s">
        <v>1704</v>
      </c>
      <c r="U101" s="12" t="s">
        <v>1699</v>
      </c>
      <c r="V101" s="12">
        <v>0</v>
      </c>
      <c r="W101" s="12" t="s">
        <v>1699</v>
      </c>
      <c r="X101" s="12" t="s">
        <v>1701</v>
      </c>
      <c r="Y101" s="17">
        <v>0</v>
      </c>
    </row>
    <row r="102" spans="1:25">
      <c r="A102" s="563"/>
      <c r="B102" s="565"/>
      <c r="C102" s="567"/>
      <c r="D102" s="52">
        <v>2</v>
      </c>
      <c r="E102" s="49" t="s">
        <v>1794</v>
      </c>
      <c r="F102" s="42">
        <v>0.8</v>
      </c>
      <c r="G102" s="12" t="s">
        <v>1696</v>
      </c>
      <c r="H102" s="46">
        <v>0.6</v>
      </c>
      <c r="I102" s="46">
        <v>6</v>
      </c>
      <c r="J102" s="46">
        <v>8</v>
      </c>
      <c r="K102" s="12">
        <v>1</v>
      </c>
      <c r="L102" s="12" t="s">
        <v>1699</v>
      </c>
      <c r="M102" s="12" t="s">
        <v>1701</v>
      </c>
      <c r="N102" s="12" t="s">
        <v>1709</v>
      </c>
      <c r="O102" s="12">
        <v>0</v>
      </c>
      <c r="P102" s="12">
        <v>0</v>
      </c>
      <c r="Q102" s="12">
        <v>0</v>
      </c>
      <c r="R102" s="12" t="s">
        <v>1703</v>
      </c>
      <c r="S102" s="12">
        <v>0</v>
      </c>
      <c r="T102" s="12" t="s">
        <v>1704</v>
      </c>
      <c r="U102" s="12" t="s">
        <v>1699</v>
      </c>
      <c r="V102" s="12">
        <v>0</v>
      </c>
      <c r="W102" s="12" t="s">
        <v>1699</v>
      </c>
      <c r="X102" s="12" t="s">
        <v>1701</v>
      </c>
      <c r="Y102" s="17">
        <v>0</v>
      </c>
    </row>
    <row r="103" spans="1:25">
      <c r="A103" s="563"/>
      <c r="B103" s="565"/>
      <c r="C103" s="567"/>
      <c r="D103" s="52">
        <v>3</v>
      </c>
      <c r="E103" s="49" t="s">
        <v>1794</v>
      </c>
      <c r="F103" s="42">
        <v>1.5</v>
      </c>
      <c r="G103" s="12" t="s">
        <v>1696</v>
      </c>
      <c r="H103" s="46">
        <v>0.6</v>
      </c>
      <c r="I103" s="46">
        <v>6</v>
      </c>
      <c r="J103" s="46">
        <v>8</v>
      </c>
      <c r="K103" s="12">
        <v>1</v>
      </c>
      <c r="L103" s="12" t="s">
        <v>1699</v>
      </c>
      <c r="M103" s="12" t="s">
        <v>1701</v>
      </c>
      <c r="N103" s="12" t="s">
        <v>1709</v>
      </c>
      <c r="O103" s="12">
        <v>0</v>
      </c>
      <c r="P103" s="12">
        <v>0</v>
      </c>
      <c r="Q103" s="12">
        <v>0</v>
      </c>
      <c r="R103" s="12" t="s">
        <v>1703</v>
      </c>
      <c r="S103" s="12">
        <v>0</v>
      </c>
      <c r="T103" s="12" t="s">
        <v>1704</v>
      </c>
      <c r="U103" s="12" t="s">
        <v>1699</v>
      </c>
      <c r="V103" s="12">
        <v>0</v>
      </c>
      <c r="W103" s="12" t="s">
        <v>1699</v>
      </c>
      <c r="X103" s="12" t="s">
        <v>1701</v>
      </c>
      <c r="Y103" s="17">
        <v>0</v>
      </c>
    </row>
    <row r="104" spans="1:25">
      <c r="A104" s="563">
        <v>90403</v>
      </c>
      <c r="B104" s="565">
        <v>6</v>
      </c>
      <c r="C104" s="567" t="s">
        <v>1827</v>
      </c>
      <c r="D104" s="52">
        <v>1</v>
      </c>
      <c r="E104" s="49" t="s">
        <v>1794</v>
      </c>
      <c r="F104" s="42">
        <v>0.7</v>
      </c>
      <c r="G104" s="12" t="s">
        <v>1696</v>
      </c>
      <c r="H104" s="46">
        <v>0.6</v>
      </c>
      <c r="I104" s="46">
        <v>6</v>
      </c>
      <c r="J104" s="46">
        <v>8</v>
      </c>
      <c r="K104" s="12">
        <v>1</v>
      </c>
      <c r="L104" s="12" t="s">
        <v>1699</v>
      </c>
      <c r="M104" s="12" t="s">
        <v>1701</v>
      </c>
      <c r="N104" s="12" t="s">
        <v>1709</v>
      </c>
      <c r="O104" s="12">
        <v>0</v>
      </c>
      <c r="P104" s="12">
        <v>0</v>
      </c>
      <c r="Q104" s="12">
        <v>0</v>
      </c>
      <c r="R104" s="12" t="s">
        <v>1703</v>
      </c>
      <c r="S104" s="12">
        <v>0</v>
      </c>
      <c r="T104" s="12" t="s">
        <v>1704</v>
      </c>
      <c r="U104" s="12" t="s">
        <v>1699</v>
      </c>
      <c r="V104" s="12">
        <v>0</v>
      </c>
      <c r="W104" s="12" t="s">
        <v>1699</v>
      </c>
      <c r="X104" s="12" t="s">
        <v>1701</v>
      </c>
      <c r="Y104" s="17">
        <v>0</v>
      </c>
    </row>
    <row r="105" spans="1:25">
      <c r="A105" s="563"/>
      <c r="B105" s="565"/>
      <c r="C105" s="567"/>
      <c r="D105" s="52">
        <v>2</v>
      </c>
      <c r="E105" s="49" t="s">
        <v>1794</v>
      </c>
      <c r="F105" s="42">
        <v>3.5</v>
      </c>
      <c r="G105" s="12" t="s">
        <v>1696</v>
      </c>
      <c r="H105" s="46">
        <v>0.6</v>
      </c>
      <c r="I105" s="46">
        <v>6</v>
      </c>
      <c r="J105" s="46">
        <v>8</v>
      </c>
      <c r="K105" s="12">
        <v>1</v>
      </c>
      <c r="L105" s="12" t="s">
        <v>1699</v>
      </c>
      <c r="M105" s="12" t="s">
        <v>1701</v>
      </c>
      <c r="N105" s="12" t="s">
        <v>1709</v>
      </c>
      <c r="O105" s="12">
        <v>0</v>
      </c>
      <c r="P105" s="12">
        <v>0</v>
      </c>
      <c r="Q105" s="12">
        <v>0</v>
      </c>
      <c r="R105" s="12" t="s">
        <v>1703</v>
      </c>
      <c r="S105" s="12">
        <v>0</v>
      </c>
      <c r="T105" s="12" t="s">
        <v>1704</v>
      </c>
      <c r="U105" s="12" t="s">
        <v>1699</v>
      </c>
      <c r="V105" s="12">
        <v>0</v>
      </c>
      <c r="W105" s="12" t="s">
        <v>1699</v>
      </c>
      <c r="X105" s="12" t="s">
        <v>1701</v>
      </c>
      <c r="Y105" s="17">
        <v>0</v>
      </c>
    </row>
    <row r="106" spans="1:25">
      <c r="A106" s="563">
        <v>92</v>
      </c>
      <c r="B106" s="565">
        <v>2.1</v>
      </c>
      <c r="C106" s="567" t="s">
        <v>1828</v>
      </c>
      <c r="D106" s="52">
        <v>1</v>
      </c>
      <c r="E106" s="49" t="s">
        <v>1797</v>
      </c>
      <c r="F106" s="42" t="s">
        <v>1829</v>
      </c>
      <c r="G106" s="12" t="s">
        <v>1696</v>
      </c>
      <c r="H106" s="46">
        <v>0.6</v>
      </c>
      <c r="I106" s="46">
        <v>7</v>
      </c>
      <c r="J106" s="46">
        <v>9</v>
      </c>
      <c r="K106" s="12">
        <v>1</v>
      </c>
      <c r="L106" s="12" t="s">
        <v>1699</v>
      </c>
      <c r="M106" s="12" t="s">
        <v>1701</v>
      </c>
      <c r="N106" s="12" t="s">
        <v>1709</v>
      </c>
      <c r="O106" s="12">
        <v>0</v>
      </c>
      <c r="P106" s="12" t="s">
        <v>1767</v>
      </c>
      <c r="Q106" s="12">
        <v>0</v>
      </c>
      <c r="R106" s="12" t="s">
        <v>1703</v>
      </c>
      <c r="S106" s="12">
        <v>0</v>
      </c>
      <c r="T106" s="12" t="s">
        <v>1704</v>
      </c>
      <c r="U106" s="12" t="s">
        <v>1699</v>
      </c>
      <c r="V106" s="12">
        <v>0</v>
      </c>
      <c r="W106" s="12" t="s">
        <v>1699</v>
      </c>
      <c r="X106" s="12" t="s">
        <v>1701</v>
      </c>
      <c r="Y106" s="17">
        <v>0</v>
      </c>
    </row>
    <row r="107" spans="1:25">
      <c r="A107" s="563"/>
      <c r="B107" s="565"/>
      <c r="C107" s="567"/>
      <c r="D107" s="52">
        <v>2</v>
      </c>
      <c r="E107" s="49" t="s">
        <v>1797</v>
      </c>
      <c r="F107" s="42">
        <v>1.35</v>
      </c>
      <c r="G107" s="12" t="s">
        <v>1696</v>
      </c>
      <c r="H107" s="46">
        <v>0.6</v>
      </c>
      <c r="I107" s="46">
        <v>7</v>
      </c>
      <c r="J107" s="46">
        <v>9</v>
      </c>
      <c r="K107" s="12">
        <v>1</v>
      </c>
      <c r="L107" s="12" t="s">
        <v>1699</v>
      </c>
      <c r="M107" s="12" t="s">
        <v>1701</v>
      </c>
      <c r="N107" s="12" t="s">
        <v>1709</v>
      </c>
      <c r="O107" s="12">
        <v>0</v>
      </c>
      <c r="P107" s="12" t="s">
        <v>1767</v>
      </c>
      <c r="Q107" s="12">
        <v>0</v>
      </c>
      <c r="R107" s="12" t="s">
        <v>1703</v>
      </c>
      <c r="S107" s="12">
        <v>0</v>
      </c>
      <c r="T107" s="12" t="s">
        <v>1704</v>
      </c>
      <c r="U107" s="12" t="s">
        <v>1699</v>
      </c>
      <c r="V107" s="12">
        <v>0</v>
      </c>
      <c r="W107" s="12" t="s">
        <v>1699</v>
      </c>
      <c r="X107" s="12" t="s">
        <v>1701</v>
      </c>
      <c r="Y107" s="17">
        <v>0</v>
      </c>
    </row>
    <row r="108" spans="1:25">
      <c r="A108" s="563"/>
      <c r="B108" s="565"/>
      <c r="C108" s="567"/>
      <c r="D108" s="52">
        <v>3</v>
      </c>
      <c r="E108" s="49" t="s">
        <v>1794</v>
      </c>
      <c r="F108" s="42">
        <v>1.55</v>
      </c>
      <c r="G108" s="12" t="s">
        <v>1696</v>
      </c>
      <c r="H108" s="46">
        <v>0.6</v>
      </c>
      <c r="I108" s="46">
        <v>7</v>
      </c>
      <c r="J108" s="46">
        <v>9</v>
      </c>
      <c r="K108" s="12">
        <v>1</v>
      </c>
      <c r="L108" s="12" t="s">
        <v>1699</v>
      </c>
      <c r="M108" s="12" t="s">
        <v>1701</v>
      </c>
      <c r="N108" s="12" t="s">
        <v>1709</v>
      </c>
      <c r="O108" s="12">
        <v>0</v>
      </c>
      <c r="P108" s="12" t="s">
        <v>1767</v>
      </c>
      <c r="Q108" s="12">
        <v>0</v>
      </c>
      <c r="R108" s="12" t="s">
        <v>1703</v>
      </c>
      <c r="S108" s="12">
        <v>0</v>
      </c>
      <c r="T108" s="12" t="s">
        <v>1704</v>
      </c>
      <c r="U108" s="12" t="s">
        <v>1699</v>
      </c>
      <c r="V108" s="12">
        <v>0</v>
      </c>
      <c r="W108" s="12" t="s">
        <v>1699</v>
      </c>
      <c r="X108" s="12" t="s">
        <v>1701</v>
      </c>
      <c r="Y108" s="17">
        <v>0</v>
      </c>
    </row>
    <row r="109" spans="1:25">
      <c r="A109" s="563">
        <v>98</v>
      </c>
      <c r="B109" s="565">
        <v>2.85</v>
      </c>
      <c r="C109" s="567" t="s">
        <v>1830</v>
      </c>
      <c r="D109" s="52">
        <v>1</v>
      </c>
      <c r="E109" s="49" t="s">
        <v>1817</v>
      </c>
      <c r="F109" s="42" t="s">
        <v>1831</v>
      </c>
      <c r="G109" s="12" t="s">
        <v>1696</v>
      </c>
      <c r="H109" s="46">
        <v>2.5</v>
      </c>
      <c r="I109" s="46">
        <v>6</v>
      </c>
      <c r="J109" s="46">
        <v>8</v>
      </c>
      <c r="K109" s="12">
        <v>1</v>
      </c>
      <c r="L109" s="12" t="s">
        <v>1706</v>
      </c>
      <c r="M109" s="12" t="s">
        <v>1701</v>
      </c>
      <c r="N109" s="12" t="s">
        <v>1702</v>
      </c>
      <c r="O109" s="12">
        <v>0</v>
      </c>
      <c r="P109" s="12" t="s">
        <v>1767</v>
      </c>
      <c r="Q109" s="12">
        <v>0</v>
      </c>
      <c r="R109" s="12" t="s">
        <v>1703</v>
      </c>
      <c r="S109" s="12">
        <v>0</v>
      </c>
      <c r="T109" s="12" t="s">
        <v>1704</v>
      </c>
      <c r="U109" s="12" t="s">
        <v>1699</v>
      </c>
      <c r="V109" s="12">
        <v>0</v>
      </c>
      <c r="W109" s="12" t="s">
        <v>1699</v>
      </c>
      <c r="X109" s="12" t="s">
        <v>1701</v>
      </c>
      <c r="Y109" s="17">
        <v>0</v>
      </c>
    </row>
    <row r="110" spans="1:25">
      <c r="A110" s="563"/>
      <c r="B110" s="565"/>
      <c r="C110" s="567"/>
      <c r="D110" s="52">
        <v>2</v>
      </c>
      <c r="E110" s="49" t="s">
        <v>1817</v>
      </c>
      <c r="F110" s="42">
        <v>0.28199999999999997</v>
      </c>
      <c r="G110" s="12" t="s">
        <v>1696</v>
      </c>
      <c r="H110" s="46">
        <v>2.5</v>
      </c>
      <c r="I110" s="46">
        <v>6</v>
      </c>
      <c r="J110" s="46">
        <v>8</v>
      </c>
      <c r="K110" s="12">
        <v>1</v>
      </c>
      <c r="L110" s="12" t="s">
        <v>1706</v>
      </c>
      <c r="M110" s="12" t="s">
        <v>1701</v>
      </c>
      <c r="N110" s="12" t="s">
        <v>1702</v>
      </c>
      <c r="O110" s="12">
        <v>0</v>
      </c>
      <c r="P110" s="12" t="s">
        <v>1767</v>
      </c>
      <c r="Q110" s="12">
        <v>0</v>
      </c>
      <c r="R110" s="12" t="s">
        <v>1703</v>
      </c>
      <c r="S110" s="12">
        <v>0</v>
      </c>
      <c r="T110" s="12" t="s">
        <v>1704</v>
      </c>
      <c r="U110" s="12" t="s">
        <v>1699</v>
      </c>
      <c r="V110" s="12">
        <v>0</v>
      </c>
      <c r="W110" s="12" t="s">
        <v>1699</v>
      </c>
      <c r="X110" s="12" t="s">
        <v>1701</v>
      </c>
      <c r="Y110" s="17">
        <v>0</v>
      </c>
    </row>
    <row r="111" spans="1:25">
      <c r="A111" s="563"/>
      <c r="B111" s="565"/>
      <c r="C111" s="567"/>
      <c r="D111" s="52">
        <v>3</v>
      </c>
      <c r="E111" s="49" t="s">
        <v>1794</v>
      </c>
      <c r="F111" s="42">
        <v>0.45</v>
      </c>
      <c r="G111" s="12" t="s">
        <v>1696</v>
      </c>
      <c r="H111" s="46">
        <v>0.6</v>
      </c>
      <c r="I111" s="46">
        <v>6</v>
      </c>
      <c r="J111" s="46">
        <v>8</v>
      </c>
      <c r="K111" s="12">
        <v>1</v>
      </c>
      <c r="L111" s="12" t="s">
        <v>1699</v>
      </c>
      <c r="M111" s="12" t="s">
        <v>1701</v>
      </c>
      <c r="N111" s="12" t="s">
        <v>1709</v>
      </c>
      <c r="O111" s="12">
        <v>0</v>
      </c>
      <c r="P111" s="12" t="s">
        <v>1767</v>
      </c>
      <c r="Q111" s="12">
        <v>0</v>
      </c>
      <c r="R111" s="12" t="s">
        <v>1703</v>
      </c>
      <c r="S111" s="12">
        <v>0</v>
      </c>
      <c r="T111" s="12" t="s">
        <v>1704</v>
      </c>
      <c r="U111" s="12" t="s">
        <v>1699</v>
      </c>
      <c r="V111" s="12">
        <v>0</v>
      </c>
      <c r="W111" s="12" t="s">
        <v>1699</v>
      </c>
      <c r="X111" s="12" t="s">
        <v>1701</v>
      </c>
      <c r="Y111" s="17">
        <v>0</v>
      </c>
    </row>
    <row r="112" spans="1:25">
      <c r="A112" s="563"/>
      <c r="B112" s="565"/>
      <c r="C112" s="567"/>
      <c r="D112" s="52">
        <v>4</v>
      </c>
      <c r="E112" s="49" t="s">
        <v>1794</v>
      </c>
      <c r="F112" s="42">
        <v>0.65</v>
      </c>
      <c r="G112" s="12" t="s">
        <v>1696</v>
      </c>
      <c r="H112" s="46">
        <v>0.6</v>
      </c>
      <c r="I112" s="46">
        <v>6</v>
      </c>
      <c r="J112" s="46">
        <v>8</v>
      </c>
      <c r="K112" s="12">
        <v>1</v>
      </c>
      <c r="L112" s="12" t="s">
        <v>1699</v>
      </c>
      <c r="M112" s="12" t="s">
        <v>1701</v>
      </c>
      <c r="N112" s="12" t="s">
        <v>1709</v>
      </c>
      <c r="O112" s="12">
        <v>0</v>
      </c>
      <c r="P112" s="12" t="s">
        <v>1767</v>
      </c>
      <c r="Q112" s="12">
        <v>0</v>
      </c>
      <c r="R112" s="12" t="s">
        <v>1703</v>
      </c>
      <c r="S112" s="12">
        <v>0</v>
      </c>
      <c r="T112" s="12" t="s">
        <v>1704</v>
      </c>
      <c r="U112" s="12" t="s">
        <v>1699</v>
      </c>
      <c r="V112" s="12">
        <v>0</v>
      </c>
      <c r="W112" s="12" t="s">
        <v>1699</v>
      </c>
      <c r="X112" s="12" t="s">
        <v>1701</v>
      </c>
      <c r="Y112" s="17">
        <v>0</v>
      </c>
    </row>
    <row r="113" spans="1:25">
      <c r="A113" s="563"/>
      <c r="B113" s="565"/>
      <c r="C113" s="567"/>
      <c r="D113" s="52">
        <v>5</v>
      </c>
      <c r="E113" s="49" t="s">
        <v>1794</v>
      </c>
      <c r="F113" s="42">
        <v>0.75</v>
      </c>
      <c r="G113" s="12" t="s">
        <v>1696</v>
      </c>
      <c r="H113" s="46">
        <v>0.6</v>
      </c>
      <c r="I113" s="46">
        <v>6</v>
      </c>
      <c r="J113" s="46">
        <v>8</v>
      </c>
      <c r="K113" s="12">
        <v>1</v>
      </c>
      <c r="L113" s="12" t="s">
        <v>1699</v>
      </c>
      <c r="M113" s="12" t="s">
        <v>1701</v>
      </c>
      <c r="N113" s="12" t="s">
        <v>1709</v>
      </c>
      <c r="O113" s="12">
        <v>0</v>
      </c>
      <c r="P113" s="12" t="s">
        <v>1767</v>
      </c>
      <c r="Q113" s="12">
        <v>0</v>
      </c>
      <c r="R113" s="12" t="s">
        <v>1703</v>
      </c>
      <c r="S113" s="12">
        <v>0</v>
      </c>
      <c r="T113" s="12" t="s">
        <v>1704</v>
      </c>
      <c r="U113" s="12" t="s">
        <v>1699</v>
      </c>
      <c r="V113" s="12">
        <v>0</v>
      </c>
      <c r="W113" s="12" t="s">
        <v>1699</v>
      </c>
      <c r="X113" s="12" t="s">
        <v>1701</v>
      </c>
      <c r="Y113" s="17">
        <v>0</v>
      </c>
    </row>
    <row r="114" spans="1:25">
      <c r="A114" s="563"/>
      <c r="B114" s="565"/>
      <c r="C114" s="567"/>
      <c r="D114" s="52">
        <v>6</v>
      </c>
      <c r="E114" s="49" t="s">
        <v>1797</v>
      </c>
      <c r="F114" s="42">
        <v>0.878</v>
      </c>
      <c r="G114" s="12" t="s">
        <v>1696</v>
      </c>
      <c r="H114" s="46">
        <v>0.6</v>
      </c>
      <c r="I114" s="46">
        <v>6</v>
      </c>
      <c r="J114" s="46">
        <v>8</v>
      </c>
      <c r="K114" s="12">
        <v>1</v>
      </c>
      <c r="L114" s="12" t="s">
        <v>1706</v>
      </c>
      <c r="M114" s="12" t="s">
        <v>1701</v>
      </c>
      <c r="N114" s="12" t="s">
        <v>1702</v>
      </c>
      <c r="O114" s="12">
        <v>0</v>
      </c>
      <c r="P114" s="12" t="s">
        <v>1767</v>
      </c>
      <c r="Q114" s="12">
        <v>0</v>
      </c>
      <c r="R114" s="12" t="s">
        <v>1703</v>
      </c>
      <c r="S114" s="12">
        <v>0</v>
      </c>
      <c r="T114" s="12" t="s">
        <v>1704</v>
      </c>
      <c r="U114" s="12" t="s">
        <v>1699</v>
      </c>
      <c r="V114" s="12">
        <v>0</v>
      </c>
      <c r="W114" s="12" t="s">
        <v>1699</v>
      </c>
      <c r="X114" s="12" t="s">
        <v>1701</v>
      </c>
      <c r="Y114" s="17">
        <v>0</v>
      </c>
    </row>
    <row r="115" spans="1:25">
      <c r="A115" s="563"/>
      <c r="B115" s="565"/>
      <c r="C115" s="567"/>
      <c r="D115" s="52">
        <v>7</v>
      </c>
      <c r="E115" s="49" t="s">
        <v>1817</v>
      </c>
      <c r="F115" s="42">
        <v>0.95799999999999996</v>
      </c>
      <c r="G115" s="12" t="s">
        <v>1696</v>
      </c>
      <c r="H115" s="46">
        <v>2.5</v>
      </c>
      <c r="I115" s="46">
        <v>6</v>
      </c>
      <c r="J115" s="46">
        <v>8</v>
      </c>
      <c r="K115" s="12">
        <v>1</v>
      </c>
      <c r="L115" s="12" t="s">
        <v>1699</v>
      </c>
      <c r="M115" s="12" t="s">
        <v>1701</v>
      </c>
      <c r="N115" s="12" t="s">
        <v>1709</v>
      </c>
      <c r="O115" s="12">
        <v>0</v>
      </c>
      <c r="P115" s="12" t="s">
        <v>1767</v>
      </c>
      <c r="Q115" s="12">
        <v>0</v>
      </c>
      <c r="R115" s="12" t="s">
        <v>1703</v>
      </c>
      <c r="S115" s="12">
        <v>0</v>
      </c>
      <c r="T115" s="12" t="s">
        <v>1704</v>
      </c>
      <c r="U115" s="12" t="s">
        <v>1699</v>
      </c>
      <c r="V115" s="12">
        <v>0</v>
      </c>
      <c r="W115" s="12" t="s">
        <v>1699</v>
      </c>
      <c r="X115" s="12" t="s">
        <v>1701</v>
      </c>
      <c r="Y115" s="17">
        <v>0</v>
      </c>
    </row>
    <row r="116" spans="1:25">
      <c r="A116" s="563"/>
      <c r="B116" s="565"/>
      <c r="C116" s="567"/>
      <c r="D116" s="52">
        <v>8</v>
      </c>
      <c r="E116" s="49" t="s">
        <v>1797</v>
      </c>
      <c r="F116" s="42">
        <v>1.1499999999999999</v>
      </c>
      <c r="G116" s="12" t="s">
        <v>1696</v>
      </c>
      <c r="H116" s="46">
        <v>0.6</v>
      </c>
      <c r="I116" s="46">
        <v>6</v>
      </c>
      <c r="J116" s="46">
        <v>8</v>
      </c>
      <c r="K116" s="12">
        <v>1</v>
      </c>
      <c r="L116" s="12" t="s">
        <v>1699</v>
      </c>
      <c r="M116" s="12" t="s">
        <v>1701</v>
      </c>
      <c r="N116" s="12" t="s">
        <v>1709</v>
      </c>
      <c r="O116" s="12">
        <v>0</v>
      </c>
      <c r="P116" s="12" t="s">
        <v>1767</v>
      </c>
      <c r="Q116" s="12">
        <v>0</v>
      </c>
      <c r="R116" s="12" t="s">
        <v>1703</v>
      </c>
      <c r="S116" s="12">
        <v>0</v>
      </c>
      <c r="T116" s="12" t="s">
        <v>1704</v>
      </c>
      <c r="U116" s="12" t="s">
        <v>1699</v>
      </c>
      <c r="V116" s="12">
        <v>0</v>
      </c>
      <c r="W116" s="12" t="s">
        <v>1699</v>
      </c>
      <c r="X116" s="12" t="s">
        <v>1701</v>
      </c>
      <c r="Y116" s="17">
        <v>0</v>
      </c>
    </row>
    <row r="117" spans="1:25">
      <c r="A117" s="563"/>
      <c r="B117" s="565"/>
      <c r="C117" s="567"/>
      <c r="D117" s="52">
        <v>9</v>
      </c>
      <c r="E117" s="49" t="s">
        <v>1822</v>
      </c>
      <c r="F117" s="42">
        <v>1.45</v>
      </c>
      <c r="G117" s="12" t="s">
        <v>1696</v>
      </c>
      <c r="H117" s="46">
        <v>2.5</v>
      </c>
      <c r="I117" s="46">
        <v>6</v>
      </c>
      <c r="J117" s="46">
        <v>8</v>
      </c>
      <c r="K117" s="12">
        <v>1</v>
      </c>
      <c r="L117" s="12" t="s">
        <v>1699</v>
      </c>
      <c r="M117" s="12" t="s">
        <v>1701</v>
      </c>
      <c r="N117" s="12" t="s">
        <v>1709</v>
      </c>
      <c r="O117" s="12">
        <v>0</v>
      </c>
      <c r="P117" s="12" t="s">
        <v>1767</v>
      </c>
      <c r="Q117" s="12">
        <v>0</v>
      </c>
      <c r="R117" s="12" t="s">
        <v>1703</v>
      </c>
      <c r="S117" s="12">
        <v>0</v>
      </c>
      <c r="T117" s="12" t="s">
        <v>1704</v>
      </c>
      <c r="U117" s="12" t="s">
        <v>1699</v>
      </c>
      <c r="V117" s="12">
        <v>0</v>
      </c>
      <c r="W117" s="12" t="s">
        <v>1699</v>
      </c>
      <c r="X117" s="12" t="s">
        <v>1701</v>
      </c>
      <c r="Y117" s="17">
        <v>0</v>
      </c>
    </row>
    <row r="118" spans="1:25">
      <c r="A118" s="563"/>
      <c r="B118" s="565"/>
      <c r="C118" s="567"/>
      <c r="D118" s="52">
        <v>10</v>
      </c>
      <c r="E118" s="49" t="s">
        <v>1797</v>
      </c>
      <c r="F118" s="42">
        <v>1.7549999999999999</v>
      </c>
      <c r="G118" s="12" t="s">
        <v>1696</v>
      </c>
      <c r="H118" s="46">
        <v>0.6</v>
      </c>
      <c r="I118" s="46">
        <v>6</v>
      </c>
      <c r="J118" s="46">
        <v>8</v>
      </c>
      <c r="K118" s="12">
        <v>1</v>
      </c>
      <c r="L118" s="12" t="s">
        <v>1699</v>
      </c>
      <c r="M118" s="12" t="s">
        <v>1701</v>
      </c>
      <c r="N118" s="12" t="s">
        <v>1709</v>
      </c>
      <c r="O118" s="12">
        <v>0</v>
      </c>
      <c r="P118" s="12" t="s">
        <v>1767</v>
      </c>
      <c r="Q118" s="12">
        <v>0</v>
      </c>
      <c r="R118" s="12" t="s">
        <v>1703</v>
      </c>
      <c r="S118" s="12">
        <v>0</v>
      </c>
      <c r="T118" s="12" t="s">
        <v>1704</v>
      </c>
      <c r="U118" s="12" t="s">
        <v>1699</v>
      </c>
      <c r="V118" s="12">
        <v>0</v>
      </c>
      <c r="W118" s="12" t="s">
        <v>1699</v>
      </c>
      <c r="X118" s="12" t="s">
        <v>1701</v>
      </c>
      <c r="Y118" s="17">
        <v>0</v>
      </c>
    </row>
    <row r="119" spans="1:25">
      <c r="A119" s="563"/>
      <c r="B119" s="565"/>
      <c r="C119" s="567"/>
      <c r="D119" s="52">
        <v>11</v>
      </c>
      <c r="E119" s="49" t="s">
        <v>1794</v>
      </c>
      <c r="F119" s="42">
        <v>2.25</v>
      </c>
      <c r="G119" s="12" t="s">
        <v>1696</v>
      </c>
      <c r="H119" s="46">
        <v>0.6</v>
      </c>
      <c r="I119" s="46">
        <v>6</v>
      </c>
      <c r="J119" s="46">
        <v>8</v>
      </c>
      <c r="K119" s="12">
        <v>1</v>
      </c>
      <c r="L119" s="12" t="s">
        <v>1699</v>
      </c>
      <c r="M119" s="12" t="s">
        <v>1701</v>
      </c>
      <c r="N119" s="12" t="s">
        <v>1709</v>
      </c>
      <c r="O119" s="12">
        <v>0</v>
      </c>
      <c r="P119" s="12" t="s">
        <v>1767</v>
      </c>
      <c r="Q119" s="12">
        <v>0</v>
      </c>
      <c r="R119" s="12" t="s">
        <v>1703</v>
      </c>
      <c r="S119" s="12">
        <v>0</v>
      </c>
      <c r="T119" s="12" t="s">
        <v>1704</v>
      </c>
      <c r="U119" s="12" t="s">
        <v>1699</v>
      </c>
      <c r="V119" s="12">
        <v>0</v>
      </c>
      <c r="W119" s="12" t="s">
        <v>1699</v>
      </c>
      <c r="X119" s="12" t="s">
        <v>1701</v>
      </c>
      <c r="Y119" s="17">
        <v>0</v>
      </c>
    </row>
    <row r="120" spans="1:25">
      <c r="A120" s="563"/>
      <c r="B120" s="565"/>
      <c r="C120" s="567"/>
      <c r="D120" s="52">
        <v>12</v>
      </c>
      <c r="E120" s="49" t="s">
        <v>1794</v>
      </c>
      <c r="F120" s="42">
        <v>2.4500000000000002</v>
      </c>
      <c r="G120" s="12" t="s">
        <v>1696</v>
      </c>
      <c r="H120" s="46">
        <v>0.6</v>
      </c>
      <c r="I120" s="46">
        <v>6</v>
      </c>
      <c r="J120" s="46">
        <v>8</v>
      </c>
      <c r="K120" s="12">
        <v>1</v>
      </c>
      <c r="L120" s="12" t="s">
        <v>1699</v>
      </c>
      <c r="M120" s="12" t="s">
        <v>1701</v>
      </c>
      <c r="N120" s="12" t="s">
        <v>1709</v>
      </c>
      <c r="O120" s="12">
        <v>0</v>
      </c>
      <c r="P120" s="12" t="s">
        <v>1767</v>
      </c>
      <c r="Q120" s="12">
        <v>0</v>
      </c>
      <c r="R120" s="12" t="s">
        <v>1703</v>
      </c>
      <c r="S120" s="12">
        <v>0</v>
      </c>
      <c r="T120" s="12" t="s">
        <v>1704</v>
      </c>
      <c r="U120" s="12" t="s">
        <v>1699</v>
      </c>
      <c r="V120" s="12">
        <v>0</v>
      </c>
      <c r="W120" s="12" t="s">
        <v>1699</v>
      </c>
      <c r="X120" s="12" t="s">
        <v>1701</v>
      </c>
      <c r="Y120" s="17">
        <v>0</v>
      </c>
    </row>
    <row r="121" spans="1:25">
      <c r="A121" s="563"/>
      <c r="B121" s="565"/>
      <c r="C121" s="567"/>
      <c r="D121" s="52">
        <v>13</v>
      </c>
      <c r="E121" s="49" t="s">
        <v>1794</v>
      </c>
      <c r="F121" s="42">
        <v>2.46</v>
      </c>
      <c r="G121" s="12" t="s">
        <v>1696</v>
      </c>
      <c r="H121" s="46">
        <v>0.6</v>
      </c>
      <c r="I121" s="46">
        <v>6</v>
      </c>
      <c r="J121" s="46">
        <v>8</v>
      </c>
      <c r="K121" s="12">
        <v>1</v>
      </c>
      <c r="L121" s="12" t="s">
        <v>1699</v>
      </c>
      <c r="M121" s="12" t="s">
        <v>1701</v>
      </c>
      <c r="N121" s="12" t="s">
        <v>1709</v>
      </c>
      <c r="O121" s="12">
        <v>0</v>
      </c>
      <c r="P121" s="12" t="s">
        <v>1767</v>
      </c>
      <c r="Q121" s="12">
        <v>0</v>
      </c>
      <c r="R121" s="12" t="s">
        <v>1703</v>
      </c>
      <c r="S121" s="12">
        <v>0</v>
      </c>
      <c r="T121" s="12" t="s">
        <v>1704</v>
      </c>
      <c r="U121" s="12" t="s">
        <v>1699</v>
      </c>
      <c r="V121" s="12">
        <v>0</v>
      </c>
      <c r="W121" s="12" t="s">
        <v>1699</v>
      </c>
      <c r="X121" s="12" t="s">
        <v>1701</v>
      </c>
      <c r="Y121" s="17">
        <v>0</v>
      </c>
    </row>
    <row r="122" spans="1:25">
      <c r="A122" s="563"/>
      <c r="B122" s="565"/>
      <c r="C122" s="567"/>
      <c r="D122" s="52">
        <v>14</v>
      </c>
      <c r="E122" s="49" t="s">
        <v>1794</v>
      </c>
      <c r="F122" s="42">
        <v>2.6</v>
      </c>
      <c r="G122" s="12" t="s">
        <v>1696</v>
      </c>
      <c r="H122" s="46">
        <v>0.6</v>
      </c>
      <c r="I122" s="46">
        <v>6</v>
      </c>
      <c r="J122" s="46">
        <v>8</v>
      </c>
      <c r="K122" s="12">
        <v>1</v>
      </c>
      <c r="L122" s="12" t="s">
        <v>1699</v>
      </c>
      <c r="M122" s="12" t="s">
        <v>1701</v>
      </c>
      <c r="N122" s="12" t="s">
        <v>1709</v>
      </c>
      <c r="O122" s="12">
        <v>0</v>
      </c>
      <c r="P122" s="12" t="s">
        <v>1767</v>
      </c>
      <c r="Q122" s="12">
        <v>0</v>
      </c>
      <c r="R122" s="12" t="s">
        <v>1703</v>
      </c>
      <c r="S122" s="12">
        <v>0</v>
      </c>
      <c r="T122" s="12" t="s">
        <v>1704</v>
      </c>
      <c r="U122" s="12" t="s">
        <v>1699</v>
      </c>
      <c r="V122" s="12">
        <v>0</v>
      </c>
      <c r="W122" s="12" t="s">
        <v>1699</v>
      </c>
      <c r="X122" s="12" t="s">
        <v>1701</v>
      </c>
      <c r="Y122" s="17">
        <v>0</v>
      </c>
    </row>
    <row r="123" spans="1:25">
      <c r="A123" s="563"/>
      <c r="B123" s="565"/>
      <c r="C123" s="567"/>
      <c r="D123" s="52">
        <v>15</v>
      </c>
      <c r="E123" s="49" t="s">
        <v>1794</v>
      </c>
      <c r="F123" s="42">
        <v>2.8</v>
      </c>
      <c r="G123" s="12" t="s">
        <v>1696</v>
      </c>
      <c r="H123" s="46">
        <v>0.6</v>
      </c>
      <c r="I123" s="46">
        <v>6</v>
      </c>
      <c r="J123" s="46">
        <v>8</v>
      </c>
      <c r="K123" s="12">
        <v>1</v>
      </c>
      <c r="L123" s="12" t="s">
        <v>1699</v>
      </c>
      <c r="M123" s="12" t="s">
        <v>1701</v>
      </c>
      <c r="N123" s="12" t="s">
        <v>1709</v>
      </c>
      <c r="O123" s="12">
        <v>0</v>
      </c>
      <c r="P123" s="12" t="s">
        <v>1767</v>
      </c>
      <c r="Q123" s="12">
        <v>0</v>
      </c>
      <c r="R123" s="12" t="s">
        <v>1703</v>
      </c>
      <c r="S123" s="12">
        <v>0</v>
      </c>
      <c r="T123" s="12" t="s">
        <v>1704</v>
      </c>
      <c r="U123" s="12" t="s">
        <v>1699</v>
      </c>
      <c r="V123" s="12">
        <v>0</v>
      </c>
      <c r="W123" s="12" t="s">
        <v>1699</v>
      </c>
      <c r="X123" s="12" t="s">
        <v>1701</v>
      </c>
      <c r="Y123" s="17">
        <v>0</v>
      </c>
    </row>
    <row r="124" spans="1:25">
      <c r="A124" s="563">
        <v>93</v>
      </c>
      <c r="B124" s="565">
        <v>3.4430000000000001</v>
      </c>
      <c r="C124" s="567" t="s">
        <v>1832</v>
      </c>
      <c r="D124" s="52">
        <v>1</v>
      </c>
      <c r="E124" s="49" t="s">
        <v>1797</v>
      </c>
      <c r="F124" s="42" t="s">
        <v>1808</v>
      </c>
      <c r="G124" s="12" t="s">
        <v>1696</v>
      </c>
      <c r="H124" s="46">
        <v>0.6</v>
      </c>
      <c r="I124" s="46">
        <v>6.5</v>
      </c>
      <c r="J124" s="46">
        <v>8.5</v>
      </c>
      <c r="K124" s="12">
        <v>1</v>
      </c>
      <c r="L124" s="12" t="s">
        <v>1699</v>
      </c>
      <c r="M124" s="12" t="s">
        <v>1701</v>
      </c>
      <c r="N124" s="12" t="s">
        <v>1709</v>
      </c>
      <c r="O124" s="12">
        <v>0</v>
      </c>
      <c r="P124" s="12" t="s">
        <v>1767</v>
      </c>
      <c r="Q124" s="12">
        <v>0</v>
      </c>
      <c r="R124" s="12" t="s">
        <v>1703</v>
      </c>
      <c r="S124" s="12">
        <v>0</v>
      </c>
      <c r="T124" s="12" t="s">
        <v>1704</v>
      </c>
      <c r="U124" s="12" t="s">
        <v>1699</v>
      </c>
      <c r="V124" s="12">
        <v>0</v>
      </c>
      <c r="W124" s="12" t="s">
        <v>1699</v>
      </c>
      <c r="X124" s="12" t="s">
        <v>1701</v>
      </c>
      <c r="Y124" s="17">
        <v>0</v>
      </c>
    </row>
    <row r="125" spans="1:25">
      <c r="A125" s="563"/>
      <c r="B125" s="565"/>
      <c r="C125" s="567"/>
      <c r="D125" s="52">
        <v>2</v>
      </c>
      <c r="E125" s="49" t="s">
        <v>1797</v>
      </c>
      <c r="F125" s="42">
        <v>0.4</v>
      </c>
      <c r="G125" s="12" t="s">
        <v>1696</v>
      </c>
      <c r="H125" s="46">
        <v>0.6</v>
      </c>
      <c r="I125" s="46">
        <v>6.5</v>
      </c>
      <c r="J125" s="46">
        <v>8.5</v>
      </c>
      <c r="K125" s="12">
        <v>1</v>
      </c>
      <c r="L125" s="12" t="s">
        <v>1699</v>
      </c>
      <c r="M125" s="12" t="s">
        <v>1701</v>
      </c>
      <c r="N125" s="12" t="s">
        <v>1709</v>
      </c>
      <c r="O125" s="12">
        <v>0</v>
      </c>
      <c r="P125" s="12" t="s">
        <v>1767</v>
      </c>
      <c r="Q125" s="12">
        <v>0</v>
      </c>
      <c r="R125" s="12" t="s">
        <v>1703</v>
      </c>
      <c r="S125" s="12">
        <v>0</v>
      </c>
      <c r="T125" s="12" t="s">
        <v>1704</v>
      </c>
      <c r="U125" s="12" t="s">
        <v>1699</v>
      </c>
      <c r="V125" s="12">
        <v>0</v>
      </c>
      <c r="W125" s="12" t="s">
        <v>1699</v>
      </c>
      <c r="X125" s="12" t="s">
        <v>1701</v>
      </c>
      <c r="Y125" s="17">
        <v>0</v>
      </c>
    </row>
    <row r="126" spans="1:25">
      <c r="A126" s="563"/>
      <c r="B126" s="565"/>
      <c r="C126" s="567"/>
      <c r="D126" s="52">
        <v>3</v>
      </c>
      <c r="E126" s="49" t="s">
        <v>1797</v>
      </c>
      <c r="F126" s="42">
        <v>0.55000000000000004</v>
      </c>
      <c r="G126" s="12" t="s">
        <v>1696</v>
      </c>
      <c r="H126" s="46">
        <v>0.6</v>
      </c>
      <c r="I126" s="46">
        <v>6.5</v>
      </c>
      <c r="J126" s="46">
        <v>8.5</v>
      </c>
      <c r="K126" s="12">
        <v>1</v>
      </c>
      <c r="L126" s="12" t="s">
        <v>1699</v>
      </c>
      <c r="M126" s="12" t="s">
        <v>1701</v>
      </c>
      <c r="N126" s="12" t="s">
        <v>1709</v>
      </c>
      <c r="O126" s="12">
        <v>0</v>
      </c>
      <c r="P126" s="12" t="s">
        <v>1767</v>
      </c>
      <c r="Q126" s="12">
        <v>0</v>
      </c>
      <c r="R126" s="12" t="s">
        <v>1703</v>
      </c>
      <c r="S126" s="12">
        <v>0</v>
      </c>
      <c r="T126" s="12" t="s">
        <v>1704</v>
      </c>
      <c r="U126" s="12" t="s">
        <v>1699</v>
      </c>
      <c r="V126" s="12">
        <v>0</v>
      </c>
      <c r="W126" s="12" t="s">
        <v>1699</v>
      </c>
      <c r="X126" s="12" t="s">
        <v>1701</v>
      </c>
      <c r="Y126" s="17">
        <v>0</v>
      </c>
    </row>
    <row r="127" spans="1:25">
      <c r="A127" s="563"/>
      <c r="B127" s="565"/>
      <c r="C127" s="567"/>
      <c r="D127" s="52">
        <v>4</v>
      </c>
      <c r="E127" s="49" t="s">
        <v>1797</v>
      </c>
      <c r="F127" s="42">
        <v>0.7</v>
      </c>
      <c r="G127" s="12" t="s">
        <v>1696</v>
      </c>
      <c r="H127" s="46">
        <v>0.6</v>
      </c>
      <c r="I127" s="46">
        <v>6.5</v>
      </c>
      <c r="J127" s="46">
        <v>8.5</v>
      </c>
      <c r="K127" s="12">
        <v>1</v>
      </c>
      <c r="L127" s="12" t="s">
        <v>1699</v>
      </c>
      <c r="M127" s="12" t="s">
        <v>1701</v>
      </c>
      <c r="N127" s="12" t="s">
        <v>1709</v>
      </c>
      <c r="O127" s="12">
        <v>0</v>
      </c>
      <c r="P127" s="12" t="s">
        <v>1767</v>
      </c>
      <c r="Q127" s="12">
        <v>0</v>
      </c>
      <c r="R127" s="12" t="s">
        <v>1703</v>
      </c>
      <c r="S127" s="12">
        <v>0</v>
      </c>
      <c r="T127" s="12" t="s">
        <v>1704</v>
      </c>
      <c r="U127" s="12" t="s">
        <v>1699</v>
      </c>
      <c r="V127" s="12">
        <v>0</v>
      </c>
      <c r="W127" s="12" t="s">
        <v>1699</v>
      </c>
      <c r="X127" s="12" t="s">
        <v>1701</v>
      </c>
      <c r="Y127" s="17">
        <v>0</v>
      </c>
    </row>
    <row r="128" spans="1:25">
      <c r="A128" s="563"/>
      <c r="B128" s="565"/>
      <c r="C128" s="567"/>
      <c r="D128" s="52">
        <v>5</v>
      </c>
      <c r="E128" s="49" t="s">
        <v>1797</v>
      </c>
      <c r="F128" s="42">
        <v>0.9</v>
      </c>
      <c r="G128" s="12" t="s">
        <v>1696</v>
      </c>
      <c r="H128" s="46">
        <v>0.6</v>
      </c>
      <c r="I128" s="46">
        <v>6.5</v>
      </c>
      <c r="J128" s="46">
        <v>8.5</v>
      </c>
      <c r="K128" s="12">
        <v>1</v>
      </c>
      <c r="L128" s="12" t="s">
        <v>1699</v>
      </c>
      <c r="M128" s="12" t="s">
        <v>1701</v>
      </c>
      <c r="N128" s="12" t="s">
        <v>1709</v>
      </c>
      <c r="O128" s="12">
        <v>0</v>
      </c>
      <c r="P128" s="12" t="s">
        <v>1767</v>
      </c>
      <c r="Q128" s="12">
        <v>0</v>
      </c>
      <c r="R128" s="12" t="s">
        <v>1703</v>
      </c>
      <c r="S128" s="12">
        <v>0</v>
      </c>
      <c r="T128" s="12" t="s">
        <v>1704</v>
      </c>
      <c r="U128" s="12" t="s">
        <v>1699</v>
      </c>
      <c r="V128" s="12">
        <v>0</v>
      </c>
      <c r="W128" s="12" t="s">
        <v>1699</v>
      </c>
      <c r="X128" s="12" t="s">
        <v>1701</v>
      </c>
      <c r="Y128" s="17">
        <v>0</v>
      </c>
    </row>
    <row r="129" spans="1:25">
      <c r="A129" s="563"/>
      <c r="B129" s="565"/>
      <c r="C129" s="567"/>
      <c r="D129" s="52">
        <v>6</v>
      </c>
      <c r="E129" s="49" t="s">
        <v>1797</v>
      </c>
      <c r="F129" s="42">
        <v>0.9</v>
      </c>
      <c r="G129" s="12" t="s">
        <v>1696</v>
      </c>
      <c r="H129" s="46">
        <v>0.6</v>
      </c>
      <c r="I129" s="46">
        <v>6.5</v>
      </c>
      <c r="J129" s="46">
        <v>8.5</v>
      </c>
      <c r="K129" s="12">
        <v>1</v>
      </c>
      <c r="L129" s="12" t="s">
        <v>1699</v>
      </c>
      <c r="M129" s="12" t="s">
        <v>1701</v>
      </c>
      <c r="N129" s="12" t="s">
        <v>1709</v>
      </c>
      <c r="O129" s="12">
        <v>0</v>
      </c>
      <c r="P129" s="12" t="s">
        <v>1767</v>
      </c>
      <c r="Q129" s="12">
        <v>0</v>
      </c>
      <c r="R129" s="12" t="s">
        <v>1703</v>
      </c>
      <c r="S129" s="12">
        <v>0</v>
      </c>
      <c r="T129" s="12" t="s">
        <v>1704</v>
      </c>
      <c r="U129" s="12" t="s">
        <v>1699</v>
      </c>
      <c r="V129" s="12">
        <v>0</v>
      </c>
      <c r="W129" s="12" t="s">
        <v>1699</v>
      </c>
      <c r="X129" s="12" t="s">
        <v>1701</v>
      </c>
      <c r="Y129" s="17">
        <v>0</v>
      </c>
    </row>
    <row r="130" spans="1:25">
      <c r="A130" s="563"/>
      <c r="B130" s="565"/>
      <c r="C130" s="567"/>
      <c r="D130" s="52">
        <v>7</v>
      </c>
      <c r="E130" s="49" t="s">
        <v>1797</v>
      </c>
      <c r="F130" s="42">
        <v>1.1499999999999999</v>
      </c>
      <c r="G130" s="12" t="s">
        <v>1696</v>
      </c>
      <c r="H130" s="46">
        <v>0.6</v>
      </c>
      <c r="I130" s="46">
        <v>4</v>
      </c>
      <c r="J130" s="46">
        <v>6</v>
      </c>
      <c r="K130" s="12">
        <v>1</v>
      </c>
      <c r="L130" s="12" t="s">
        <v>1699</v>
      </c>
      <c r="M130" s="12" t="s">
        <v>1701</v>
      </c>
      <c r="N130" s="12" t="s">
        <v>1709</v>
      </c>
      <c r="O130" s="12">
        <v>0</v>
      </c>
      <c r="P130" s="12" t="s">
        <v>1767</v>
      </c>
      <c r="Q130" s="12">
        <v>0</v>
      </c>
      <c r="R130" s="12" t="s">
        <v>1703</v>
      </c>
      <c r="S130" s="12">
        <v>0</v>
      </c>
      <c r="T130" s="12" t="s">
        <v>1704</v>
      </c>
      <c r="U130" s="12" t="s">
        <v>1699</v>
      </c>
      <c r="V130" s="12">
        <v>0</v>
      </c>
      <c r="W130" s="12" t="s">
        <v>1699</v>
      </c>
      <c r="X130" s="12" t="s">
        <v>1701</v>
      </c>
      <c r="Y130" s="17">
        <v>0</v>
      </c>
    </row>
    <row r="131" spans="1:25">
      <c r="A131" s="563"/>
      <c r="B131" s="565"/>
      <c r="C131" s="567"/>
      <c r="D131" s="52">
        <v>8</v>
      </c>
      <c r="E131" s="49" t="s">
        <v>1822</v>
      </c>
      <c r="F131" s="42">
        <v>1.1499999999999999</v>
      </c>
      <c r="G131" s="12" t="s">
        <v>1696</v>
      </c>
      <c r="H131" s="46">
        <v>1</v>
      </c>
      <c r="I131" s="46">
        <v>4</v>
      </c>
      <c r="J131" s="46">
        <v>6</v>
      </c>
      <c r="K131" s="12">
        <v>1</v>
      </c>
      <c r="L131" s="12" t="s">
        <v>1699</v>
      </c>
      <c r="M131" s="12" t="s">
        <v>1701</v>
      </c>
      <c r="N131" s="12" t="s">
        <v>1709</v>
      </c>
      <c r="O131" s="12">
        <v>0</v>
      </c>
      <c r="P131" s="12" t="s">
        <v>1767</v>
      </c>
      <c r="Q131" s="12">
        <v>0</v>
      </c>
      <c r="R131" s="12" t="s">
        <v>1703</v>
      </c>
      <c r="S131" s="12">
        <v>0</v>
      </c>
      <c r="T131" s="12" t="s">
        <v>1704</v>
      </c>
      <c r="U131" s="12" t="s">
        <v>1699</v>
      </c>
      <c r="V131" s="12">
        <v>0</v>
      </c>
      <c r="W131" s="12" t="s">
        <v>1699</v>
      </c>
      <c r="X131" s="12" t="s">
        <v>1701</v>
      </c>
      <c r="Y131" s="17">
        <v>0</v>
      </c>
    </row>
    <row r="132" spans="1:25">
      <c r="A132" s="563"/>
      <c r="B132" s="565"/>
      <c r="C132" s="567"/>
      <c r="D132" s="52">
        <v>9</v>
      </c>
      <c r="E132" s="49" t="s">
        <v>1797</v>
      </c>
      <c r="F132" s="42">
        <v>1.25</v>
      </c>
      <c r="G132" s="12" t="s">
        <v>1696</v>
      </c>
      <c r="H132" s="46">
        <v>0.6</v>
      </c>
      <c r="I132" s="46">
        <v>6.5</v>
      </c>
      <c r="J132" s="46">
        <v>8.5</v>
      </c>
      <c r="K132" s="12">
        <v>1</v>
      </c>
      <c r="L132" s="12" t="s">
        <v>1699</v>
      </c>
      <c r="M132" s="12" t="s">
        <v>1701</v>
      </c>
      <c r="N132" s="12" t="s">
        <v>1709</v>
      </c>
      <c r="O132" s="12">
        <v>0</v>
      </c>
      <c r="P132" s="12" t="s">
        <v>1767</v>
      </c>
      <c r="Q132" s="12">
        <v>0</v>
      </c>
      <c r="R132" s="12" t="s">
        <v>1703</v>
      </c>
      <c r="S132" s="12">
        <v>0</v>
      </c>
      <c r="T132" s="12" t="s">
        <v>1704</v>
      </c>
      <c r="U132" s="12" t="s">
        <v>1699</v>
      </c>
      <c r="V132" s="12">
        <v>0</v>
      </c>
      <c r="W132" s="12" t="s">
        <v>1699</v>
      </c>
      <c r="X132" s="12" t="s">
        <v>1701</v>
      </c>
      <c r="Y132" s="17">
        <v>0</v>
      </c>
    </row>
    <row r="133" spans="1:25">
      <c r="A133" s="563"/>
      <c r="B133" s="565"/>
      <c r="C133" s="567"/>
      <c r="D133" s="52">
        <v>10</v>
      </c>
      <c r="E133" s="49" t="s">
        <v>1797</v>
      </c>
      <c r="F133" s="42">
        <v>1.35</v>
      </c>
      <c r="G133" s="12" t="s">
        <v>1696</v>
      </c>
      <c r="H133" s="46">
        <v>0.6</v>
      </c>
      <c r="I133" s="46">
        <v>6.5</v>
      </c>
      <c r="J133" s="46">
        <v>8.5</v>
      </c>
      <c r="K133" s="12">
        <v>1</v>
      </c>
      <c r="L133" s="12" t="s">
        <v>1699</v>
      </c>
      <c r="M133" s="12" t="s">
        <v>1701</v>
      </c>
      <c r="N133" s="12" t="s">
        <v>1709</v>
      </c>
      <c r="O133" s="12">
        <v>0</v>
      </c>
      <c r="P133" s="12" t="s">
        <v>1767</v>
      </c>
      <c r="Q133" s="12">
        <v>0</v>
      </c>
      <c r="R133" s="12" t="s">
        <v>1703</v>
      </c>
      <c r="S133" s="12">
        <v>0</v>
      </c>
      <c r="T133" s="12" t="s">
        <v>1704</v>
      </c>
      <c r="U133" s="12" t="s">
        <v>1699</v>
      </c>
      <c r="V133" s="12">
        <v>0</v>
      </c>
      <c r="W133" s="12" t="s">
        <v>1699</v>
      </c>
      <c r="X133" s="12" t="s">
        <v>1701</v>
      </c>
      <c r="Y133" s="17">
        <v>0</v>
      </c>
    </row>
    <row r="134" spans="1:25">
      <c r="A134" s="563"/>
      <c r="B134" s="565"/>
      <c r="C134" s="567"/>
      <c r="D134" s="52">
        <v>11</v>
      </c>
      <c r="E134" s="49" t="s">
        <v>1797</v>
      </c>
      <c r="F134" s="42">
        <v>1.45</v>
      </c>
      <c r="G134" s="12" t="s">
        <v>1696</v>
      </c>
      <c r="H134" s="46">
        <v>0.6</v>
      </c>
      <c r="I134" s="46">
        <v>6.5</v>
      </c>
      <c r="J134" s="46">
        <v>8.5</v>
      </c>
      <c r="K134" s="12">
        <v>1</v>
      </c>
      <c r="L134" s="12" t="s">
        <v>1699</v>
      </c>
      <c r="M134" s="12" t="s">
        <v>1701</v>
      </c>
      <c r="N134" s="12" t="s">
        <v>1709</v>
      </c>
      <c r="O134" s="12">
        <v>0</v>
      </c>
      <c r="P134" s="12" t="s">
        <v>1767</v>
      </c>
      <c r="Q134" s="12">
        <v>0</v>
      </c>
      <c r="R134" s="12" t="s">
        <v>1703</v>
      </c>
      <c r="S134" s="12">
        <v>0</v>
      </c>
      <c r="T134" s="12" t="s">
        <v>1704</v>
      </c>
      <c r="U134" s="12" t="s">
        <v>1699</v>
      </c>
      <c r="V134" s="12">
        <v>0</v>
      </c>
      <c r="W134" s="12" t="s">
        <v>1699</v>
      </c>
      <c r="X134" s="12" t="s">
        <v>1701</v>
      </c>
      <c r="Y134" s="17">
        <v>0</v>
      </c>
    </row>
    <row r="135" spans="1:25">
      <c r="A135" s="563"/>
      <c r="B135" s="565"/>
      <c r="C135" s="567"/>
      <c r="D135" s="52">
        <v>12</v>
      </c>
      <c r="E135" s="49" t="s">
        <v>1797</v>
      </c>
      <c r="F135" s="42">
        <v>1.55</v>
      </c>
      <c r="G135" s="12" t="s">
        <v>1696</v>
      </c>
      <c r="H135" s="46">
        <v>0.6</v>
      </c>
      <c r="I135" s="46">
        <v>6.5</v>
      </c>
      <c r="J135" s="46">
        <v>8.5</v>
      </c>
      <c r="K135" s="12">
        <v>1</v>
      </c>
      <c r="L135" s="12" t="s">
        <v>1699</v>
      </c>
      <c r="M135" s="12" t="s">
        <v>1701</v>
      </c>
      <c r="N135" s="12" t="s">
        <v>1709</v>
      </c>
      <c r="O135" s="12">
        <v>0</v>
      </c>
      <c r="P135" s="12" t="s">
        <v>1767</v>
      </c>
      <c r="Q135" s="12">
        <v>0</v>
      </c>
      <c r="R135" s="12" t="s">
        <v>1703</v>
      </c>
      <c r="S135" s="12">
        <v>0</v>
      </c>
      <c r="T135" s="12" t="s">
        <v>1704</v>
      </c>
      <c r="U135" s="12" t="s">
        <v>1699</v>
      </c>
      <c r="V135" s="12">
        <v>0</v>
      </c>
      <c r="W135" s="12" t="s">
        <v>1699</v>
      </c>
      <c r="X135" s="12" t="s">
        <v>1701</v>
      </c>
      <c r="Y135" s="17">
        <v>0</v>
      </c>
    </row>
    <row r="136" spans="1:25">
      <c r="A136" s="563"/>
      <c r="B136" s="565"/>
      <c r="C136" s="567"/>
      <c r="D136" s="52">
        <v>13</v>
      </c>
      <c r="E136" s="49" t="s">
        <v>1797</v>
      </c>
      <c r="F136" s="42">
        <v>1.95</v>
      </c>
      <c r="G136" s="12" t="s">
        <v>1696</v>
      </c>
      <c r="H136" s="46">
        <v>0.6</v>
      </c>
      <c r="I136" s="46">
        <v>6.5</v>
      </c>
      <c r="J136" s="46">
        <v>8.5</v>
      </c>
      <c r="K136" s="12">
        <v>1</v>
      </c>
      <c r="L136" s="12" t="s">
        <v>1699</v>
      </c>
      <c r="M136" s="12" t="s">
        <v>1701</v>
      </c>
      <c r="N136" s="12" t="s">
        <v>1709</v>
      </c>
      <c r="O136" s="12">
        <v>0</v>
      </c>
      <c r="P136" s="12" t="s">
        <v>1767</v>
      </c>
      <c r="Q136" s="12">
        <v>0</v>
      </c>
      <c r="R136" s="12" t="s">
        <v>1703</v>
      </c>
      <c r="S136" s="12">
        <v>0</v>
      </c>
      <c r="T136" s="12" t="s">
        <v>1704</v>
      </c>
      <c r="U136" s="12" t="s">
        <v>1699</v>
      </c>
      <c r="V136" s="12">
        <v>0</v>
      </c>
      <c r="W136" s="12" t="s">
        <v>1699</v>
      </c>
      <c r="X136" s="12" t="s">
        <v>1701</v>
      </c>
      <c r="Y136" s="17">
        <v>0</v>
      </c>
    </row>
    <row r="137" spans="1:25">
      <c r="A137" s="563"/>
      <c r="B137" s="565"/>
      <c r="C137" s="567"/>
      <c r="D137" s="52">
        <v>14</v>
      </c>
      <c r="E137" s="49" t="s">
        <v>1797</v>
      </c>
      <c r="F137" s="42">
        <v>2.0499999999999998</v>
      </c>
      <c r="G137" s="12" t="s">
        <v>1696</v>
      </c>
      <c r="H137" s="46">
        <v>0.6</v>
      </c>
      <c r="I137" s="46">
        <v>6.5</v>
      </c>
      <c r="J137" s="46">
        <v>8.5</v>
      </c>
      <c r="K137" s="12">
        <v>1</v>
      </c>
      <c r="L137" s="12" t="s">
        <v>1699</v>
      </c>
      <c r="M137" s="12" t="s">
        <v>1701</v>
      </c>
      <c r="N137" s="12" t="s">
        <v>1709</v>
      </c>
      <c r="O137" s="12">
        <v>0</v>
      </c>
      <c r="P137" s="12" t="s">
        <v>1767</v>
      </c>
      <c r="Q137" s="12">
        <v>0</v>
      </c>
      <c r="R137" s="12" t="s">
        <v>1703</v>
      </c>
      <c r="S137" s="12">
        <v>0</v>
      </c>
      <c r="T137" s="12" t="s">
        <v>1704</v>
      </c>
      <c r="U137" s="12" t="s">
        <v>1699</v>
      </c>
      <c r="V137" s="12">
        <v>0</v>
      </c>
      <c r="W137" s="12" t="s">
        <v>1699</v>
      </c>
      <c r="X137" s="12" t="s">
        <v>1701</v>
      </c>
      <c r="Y137" s="17">
        <v>0</v>
      </c>
    </row>
    <row r="138" spans="1:25">
      <c r="A138" s="563"/>
      <c r="B138" s="565"/>
      <c r="C138" s="567"/>
      <c r="D138" s="52">
        <v>15</v>
      </c>
      <c r="E138" s="49" t="s">
        <v>1797</v>
      </c>
      <c r="F138" s="42">
        <v>2.4329999999999998</v>
      </c>
      <c r="G138" s="12" t="s">
        <v>1696</v>
      </c>
      <c r="H138" s="46">
        <v>0.6</v>
      </c>
      <c r="I138" s="46">
        <v>6.5</v>
      </c>
      <c r="J138" s="46">
        <v>8.5</v>
      </c>
      <c r="K138" s="12">
        <v>1</v>
      </c>
      <c r="L138" s="12" t="s">
        <v>1699</v>
      </c>
      <c r="M138" s="12" t="s">
        <v>1701</v>
      </c>
      <c r="N138" s="12" t="s">
        <v>1709</v>
      </c>
      <c r="O138" s="12">
        <v>0</v>
      </c>
      <c r="P138" s="12" t="s">
        <v>1767</v>
      </c>
      <c r="Q138" s="12">
        <v>0</v>
      </c>
      <c r="R138" s="12" t="s">
        <v>1703</v>
      </c>
      <c r="S138" s="12">
        <v>0</v>
      </c>
      <c r="T138" s="12" t="s">
        <v>1704</v>
      </c>
      <c r="U138" s="12" t="s">
        <v>1699</v>
      </c>
      <c r="V138" s="12">
        <v>0</v>
      </c>
      <c r="W138" s="12" t="s">
        <v>1699</v>
      </c>
      <c r="X138" s="12" t="s">
        <v>1701</v>
      </c>
      <c r="Y138" s="17">
        <v>0</v>
      </c>
    </row>
    <row r="139" spans="1:25">
      <c r="A139" s="563"/>
      <c r="B139" s="565"/>
      <c r="C139" s="567"/>
      <c r="D139" s="52">
        <v>16</v>
      </c>
      <c r="E139" s="49" t="s">
        <v>1797</v>
      </c>
      <c r="F139" s="42">
        <v>2.573</v>
      </c>
      <c r="G139" s="12" t="s">
        <v>1696</v>
      </c>
      <c r="H139" s="46">
        <v>0.6</v>
      </c>
      <c r="I139" s="46">
        <v>6.5</v>
      </c>
      <c r="J139" s="46">
        <v>8.5</v>
      </c>
      <c r="K139" s="12">
        <v>1</v>
      </c>
      <c r="L139" s="12" t="s">
        <v>1699</v>
      </c>
      <c r="M139" s="12" t="s">
        <v>1701</v>
      </c>
      <c r="N139" s="12" t="s">
        <v>1709</v>
      </c>
      <c r="O139" s="12">
        <v>0</v>
      </c>
      <c r="P139" s="12" t="s">
        <v>1767</v>
      </c>
      <c r="Q139" s="12">
        <v>0</v>
      </c>
      <c r="R139" s="12" t="s">
        <v>1703</v>
      </c>
      <c r="S139" s="12">
        <v>0</v>
      </c>
      <c r="T139" s="12" t="s">
        <v>1704</v>
      </c>
      <c r="U139" s="12" t="s">
        <v>1699</v>
      </c>
      <c r="V139" s="12">
        <v>0</v>
      </c>
      <c r="W139" s="12" t="s">
        <v>1699</v>
      </c>
      <c r="X139" s="12" t="s">
        <v>1701</v>
      </c>
      <c r="Y139" s="17">
        <v>0</v>
      </c>
    </row>
    <row r="140" spans="1:25" ht="15.75" thickBot="1">
      <c r="A140" s="568"/>
      <c r="B140" s="569"/>
      <c r="C140" s="570"/>
      <c r="D140" s="58">
        <v>17</v>
      </c>
      <c r="E140" s="50" t="s">
        <v>1822</v>
      </c>
      <c r="F140" s="43">
        <v>3.4430000000000001</v>
      </c>
      <c r="G140" s="18" t="s">
        <v>1696</v>
      </c>
      <c r="H140" s="47">
        <v>1</v>
      </c>
      <c r="I140" s="47">
        <v>7</v>
      </c>
      <c r="J140" s="47">
        <v>9</v>
      </c>
      <c r="K140" s="18">
        <v>1</v>
      </c>
      <c r="L140" s="18" t="s">
        <v>1699</v>
      </c>
      <c r="M140" s="18" t="s">
        <v>1701</v>
      </c>
      <c r="N140" s="18" t="s">
        <v>1709</v>
      </c>
      <c r="O140" s="18">
        <v>0</v>
      </c>
      <c r="P140" s="18" t="s">
        <v>1767</v>
      </c>
      <c r="Q140" s="18">
        <v>0</v>
      </c>
      <c r="R140" s="18" t="s">
        <v>1703</v>
      </c>
      <c r="S140" s="18">
        <v>0</v>
      </c>
      <c r="T140" s="18" t="s">
        <v>1704</v>
      </c>
      <c r="U140" s="18" t="s">
        <v>1699</v>
      </c>
      <c r="V140" s="18">
        <v>0</v>
      </c>
      <c r="W140" s="18" t="s">
        <v>1699</v>
      </c>
      <c r="X140" s="18" t="s">
        <v>1701</v>
      </c>
      <c r="Y140" s="19">
        <v>0</v>
      </c>
    </row>
    <row r="141" spans="1:25" ht="21">
      <c r="A141" s="549" t="s">
        <v>1690</v>
      </c>
      <c r="B141" s="549"/>
      <c r="C141" s="549"/>
      <c r="D141" s="549"/>
      <c r="E141" s="549"/>
      <c r="F141" s="549"/>
      <c r="G141" s="549"/>
      <c r="H141" s="549"/>
      <c r="I141" s="549"/>
      <c r="J141" s="549"/>
      <c r="K141" s="549"/>
      <c r="L141" s="549"/>
      <c r="M141" s="549"/>
      <c r="N141" s="549"/>
      <c r="O141" s="549"/>
      <c r="P141" s="549"/>
      <c r="Q141" s="549"/>
      <c r="R141" s="549"/>
      <c r="S141" s="549"/>
      <c r="T141" s="549"/>
      <c r="U141" s="549"/>
      <c r="V141" s="549"/>
      <c r="W141" s="549"/>
      <c r="X141" s="549"/>
      <c r="Y141" s="549"/>
    </row>
    <row r="142" spans="1:25">
      <c r="A142" s="53" t="s">
        <v>1691</v>
      </c>
      <c r="B142" s="54"/>
      <c r="C142" s="56" t="s">
        <v>1695</v>
      </c>
      <c r="D142" s="55"/>
      <c r="E142" s="54"/>
      <c r="F142" s="54"/>
      <c r="G142" s="55"/>
      <c r="H142" s="1"/>
      <c r="I142" s="1"/>
      <c r="J142" s="1"/>
      <c r="K142" s="1"/>
      <c r="L142" s="1"/>
      <c r="M142" s="1"/>
      <c r="N142" s="1"/>
      <c r="O142" s="1"/>
      <c r="P142" s="1"/>
      <c r="Q142" s="1"/>
      <c r="R142" s="1"/>
      <c r="S142" s="1"/>
      <c r="T142" s="1"/>
      <c r="U142" s="1"/>
      <c r="V142" s="1"/>
      <c r="W142" s="1"/>
      <c r="X142" s="10" t="s">
        <v>101</v>
      </c>
      <c r="Y142" s="10" t="s">
        <v>103</v>
      </c>
    </row>
    <row r="143" spans="1:25">
      <c r="A143" s="53" t="s">
        <v>1692</v>
      </c>
      <c r="B143" s="54"/>
      <c r="C143" s="56" t="s">
        <v>1694</v>
      </c>
      <c r="D143" s="55"/>
      <c r="E143" s="54"/>
      <c r="F143" s="54"/>
      <c r="G143" s="55"/>
      <c r="H143" s="1"/>
      <c r="I143" s="1"/>
      <c r="J143" s="1"/>
      <c r="K143" s="1"/>
      <c r="L143" s="1"/>
      <c r="M143" s="1"/>
      <c r="N143" s="1"/>
      <c r="O143" s="1"/>
      <c r="P143" s="1"/>
      <c r="Q143" s="1"/>
      <c r="R143" s="1"/>
      <c r="S143" s="1"/>
      <c r="T143" s="1"/>
      <c r="U143" s="1"/>
      <c r="V143" s="1"/>
      <c r="W143" s="1"/>
      <c r="X143" s="10" t="s">
        <v>102</v>
      </c>
      <c r="Y143" s="10" t="s">
        <v>103</v>
      </c>
    </row>
    <row r="144" spans="1:25">
      <c r="A144" s="53" t="s">
        <v>86</v>
      </c>
      <c r="B144" s="54"/>
      <c r="C144" s="54" t="s">
        <v>89</v>
      </c>
      <c r="D144" s="55"/>
      <c r="E144" s="54"/>
      <c r="G144" s="55"/>
      <c r="H144" s="1"/>
      <c r="I144" s="1"/>
      <c r="J144" s="1"/>
      <c r="K144" s="1"/>
      <c r="L144" s="1"/>
      <c r="M144" s="1"/>
      <c r="N144" s="1"/>
      <c r="O144" s="1"/>
      <c r="P144" s="1"/>
      <c r="Q144" s="1"/>
      <c r="R144" s="1"/>
      <c r="S144" s="1"/>
      <c r="T144" s="1"/>
      <c r="U144" s="1"/>
      <c r="V144" s="1"/>
      <c r="W144" s="1"/>
      <c r="X144" s="1"/>
      <c r="Y144" s="1"/>
    </row>
    <row r="145" spans="1:25" ht="15.75" thickBot="1">
      <c r="A145" s="9"/>
      <c r="B145" s="10"/>
      <c r="C145" s="28"/>
      <c r="D145" s="1"/>
      <c r="E145" s="57"/>
      <c r="F145" s="1"/>
      <c r="G145" s="1"/>
      <c r="H145" s="1"/>
      <c r="I145" s="1"/>
      <c r="J145" s="1"/>
      <c r="K145" s="1"/>
      <c r="L145" s="1"/>
      <c r="M145" s="1"/>
      <c r="N145" s="1"/>
      <c r="O145" s="1"/>
      <c r="P145" s="1"/>
      <c r="Q145" s="1"/>
      <c r="R145" s="1"/>
      <c r="S145" s="1"/>
      <c r="T145" s="1"/>
      <c r="U145" s="1"/>
      <c r="V145" s="1"/>
      <c r="W145" s="1"/>
      <c r="X145" s="1"/>
      <c r="Y145" s="1"/>
    </row>
    <row r="146" spans="1:25">
      <c r="A146" s="562">
        <v>90401</v>
      </c>
      <c r="B146" s="564">
        <v>2</v>
      </c>
      <c r="C146" s="566" t="s">
        <v>1833</v>
      </c>
      <c r="D146" s="51">
        <v>1</v>
      </c>
      <c r="E146" s="48" t="s">
        <v>1794</v>
      </c>
      <c r="F146" s="44" t="s">
        <v>1834</v>
      </c>
      <c r="G146" s="15" t="s">
        <v>1696</v>
      </c>
      <c r="H146" s="45">
        <v>0.6</v>
      </c>
      <c r="I146" s="45">
        <v>5</v>
      </c>
      <c r="J146" s="45">
        <v>7</v>
      </c>
      <c r="K146" s="15">
        <v>1</v>
      </c>
      <c r="L146" s="15" t="s">
        <v>1699</v>
      </c>
      <c r="M146" s="15" t="s">
        <v>1701</v>
      </c>
      <c r="N146" s="15" t="s">
        <v>1709</v>
      </c>
      <c r="O146" s="15">
        <v>0</v>
      </c>
      <c r="P146" s="15" t="s">
        <v>1767</v>
      </c>
      <c r="Q146" s="15">
        <v>0</v>
      </c>
      <c r="R146" s="15" t="s">
        <v>1703</v>
      </c>
      <c r="S146" s="15">
        <v>0</v>
      </c>
      <c r="T146" s="15" t="s">
        <v>1704</v>
      </c>
      <c r="U146" s="15" t="s">
        <v>1699</v>
      </c>
      <c r="V146" s="15">
        <v>0</v>
      </c>
      <c r="W146" s="15" t="s">
        <v>1699</v>
      </c>
      <c r="X146" s="15" t="s">
        <v>1701</v>
      </c>
      <c r="Y146" s="16">
        <v>0</v>
      </c>
    </row>
    <row r="147" spans="1:25">
      <c r="A147" s="563"/>
      <c r="B147" s="565"/>
      <c r="C147" s="567"/>
      <c r="D147" s="52">
        <v>2</v>
      </c>
      <c r="E147" s="49" t="s">
        <v>1797</v>
      </c>
      <c r="F147" s="42">
        <v>0.105</v>
      </c>
      <c r="G147" s="12" t="s">
        <v>1696</v>
      </c>
      <c r="H147" s="46">
        <v>0.6</v>
      </c>
      <c r="I147" s="46">
        <v>5</v>
      </c>
      <c r="J147" s="46">
        <v>7</v>
      </c>
      <c r="K147" s="12">
        <v>1</v>
      </c>
      <c r="L147" s="12" t="s">
        <v>1699</v>
      </c>
      <c r="M147" s="12" t="s">
        <v>1701</v>
      </c>
      <c r="N147" s="12" t="s">
        <v>1709</v>
      </c>
      <c r="O147" s="12">
        <v>0</v>
      </c>
      <c r="P147" s="12" t="s">
        <v>1767</v>
      </c>
      <c r="Q147" s="12">
        <v>0</v>
      </c>
      <c r="R147" s="12" t="s">
        <v>1703</v>
      </c>
      <c r="S147" s="12">
        <v>0</v>
      </c>
      <c r="T147" s="12" t="s">
        <v>1704</v>
      </c>
      <c r="U147" s="12" t="s">
        <v>1699</v>
      </c>
      <c r="V147" s="12">
        <v>0</v>
      </c>
      <c r="W147" s="12" t="s">
        <v>1699</v>
      </c>
      <c r="X147" s="12" t="s">
        <v>1701</v>
      </c>
      <c r="Y147" s="17">
        <v>0</v>
      </c>
    </row>
    <row r="148" spans="1:25">
      <c r="A148" s="563"/>
      <c r="B148" s="565"/>
      <c r="C148" s="567"/>
      <c r="D148" s="52">
        <v>3</v>
      </c>
      <c r="E148" s="49" t="s">
        <v>1794</v>
      </c>
      <c r="F148" s="42">
        <v>0.38600000000000001</v>
      </c>
      <c r="G148" s="12" t="s">
        <v>1696</v>
      </c>
      <c r="H148" s="46">
        <v>0.6</v>
      </c>
      <c r="I148" s="46">
        <v>5</v>
      </c>
      <c r="J148" s="46">
        <v>7</v>
      </c>
      <c r="K148" s="12">
        <v>1</v>
      </c>
      <c r="L148" s="12" t="s">
        <v>1699</v>
      </c>
      <c r="M148" s="12" t="s">
        <v>1701</v>
      </c>
      <c r="N148" s="12" t="s">
        <v>1709</v>
      </c>
      <c r="O148" s="12">
        <v>2</v>
      </c>
      <c r="P148" s="12" t="s">
        <v>1767</v>
      </c>
      <c r="Q148" s="12">
        <v>2</v>
      </c>
      <c r="R148" s="12" t="s">
        <v>1703</v>
      </c>
      <c r="S148" s="12">
        <v>2</v>
      </c>
      <c r="T148" s="12" t="s">
        <v>1704</v>
      </c>
      <c r="U148" s="12" t="s">
        <v>1699</v>
      </c>
      <c r="V148" s="12">
        <v>2</v>
      </c>
      <c r="W148" s="12" t="s">
        <v>1699</v>
      </c>
      <c r="X148" s="12" t="s">
        <v>1701</v>
      </c>
      <c r="Y148" s="17">
        <v>2</v>
      </c>
    </row>
    <row r="149" spans="1:25">
      <c r="A149" s="563"/>
      <c r="B149" s="565"/>
      <c r="C149" s="567"/>
      <c r="D149" s="52">
        <v>4</v>
      </c>
      <c r="E149" s="49" t="s">
        <v>1794</v>
      </c>
      <c r="F149" s="42">
        <v>0.53100000000000003</v>
      </c>
      <c r="G149" s="12" t="s">
        <v>1696</v>
      </c>
      <c r="H149" s="46">
        <v>0.6</v>
      </c>
      <c r="I149" s="46">
        <v>5</v>
      </c>
      <c r="J149" s="46">
        <v>7</v>
      </c>
      <c r="K149" s="12">
        <v>1</v>
      </c>
      <c r="L149" s="12" t="s">
        <v>1699</v>
      </c>
      <c r="M149" s="12" t="s">
        <v>1701</v>
      </c>
      <c r="N149" s="12" t="s">
        <v>1709</v>
      </c>
      <c r="O149" s="12">
        <v>0</v>
      </c>
      <c r="P149" s="12" t="s">
        <v>1767</v>
      </c>
      <c r="Q149" s="12">
        <v>0</v>
      </c>
      <c r="R149" s="12" t="s">
        <v>1703</v>
      </c>
      <c r="S149" s="12">
        <v>0</v>
      </c>
      <c r="T149" s="12" t="s">
        <v>1704</v>
      </c>
      <c r="U149" s="12" t="s">
        <v>1699</v>
      </c>
      <c r="V149" s="12">
        <v>0</v>
      </c>
      <c r="W149" s="12" t="s">
        <v>1699</v>
      </c>
      <c r="X149" s="12" t="s">
        <v>1701</v>
      </c>
      <c r="Y149" s="17">
        <v>0</v>
      </c>
    </row>
    <row r="150" spans="1:25">
      <c r="A150" s="563"/>
      <c r="B150" s="565"/>
      <c r="C150" s="567"/>
      <c r="D150" s="52">
        <v>5</v>
      </c>
      <c r="E150" s="49" t="s">
        <v>1794</v>
      </c>
      <c r="F150" s="42">
        <v>0.96399999999999997</v>
      </c>
      <c r="G150" s="12" t="s">
        <v>1696</v>
      </c>
      <c r="H150" s="46">
        <v>0.6</v>
      </c>
      <c r="I150" s="46">
        <v>5</v>
      </c>
      <c r="J150" s="46">
        <v>7</v>
      </c>
      <c r="K150" s="12">
        <v>1</v>
      </c>
      <c r="L150" s="12" t="s">
        <v>1699</v>
      </c>
      <c r="M150" s="12" t="s">
        <v>1701</v>
      </c>
      <c r="N150" s="12" t="s">
        <v>1709</v>
      </c>
      <c r="O150" s="12">
        <v>0</v>
      </c>
      <c r="P150" s="12" t="s">
        <v>1767</v>
      </c>
      <c r="Q150" s="12">
        <v>0</v>
      </c>
      <c r="R150" s="12" t="s">
        <v>1703</v>
      </c>
      <c r="S150" s="12">
        <v>0</v>
      </c>
      <c r="T150" s="12" t="s">
        <v>1704</v>
      </c>
      <c r="U150" s="12" t="s">
        <v>1699</v>
      </c>
      <c r="V150" s="12">
        <v>0</v>
      </c>
      <c r="W150" s="12" t="s">
        <v>1699</v>
      </c>
      <c r="X150" s="12" t="s">
        <v>1701</v>
      </c>
      <c r="Y150" s="17">
        <v>0</v>
      </c>
    </row>
    <row r="151" spans="1:25">
      <c r="A151" s="563"/>
      <c r="B151" s="565"/>
      <c r="C151" s="567"/>
      <c r="D151" s="52">
        <v>6</v>
      </c>
      <c r="E151" s="49" t="s">
        <v>1797</v>
      </c>
      <c r="F151" s="42">
        <v>1.022</v>
      </c>
      <c r="G151" s="12" t="s">
        <v>1696</v>
      </c>
      <c r="H151" s="46">
        <v>0.6</v>
      </c>
      <c r="I151" s="46">
        <v>5</v>
      </c>
      <c r="J151" s="46">
        <v>7</v>
      </c>
      <c r="K151" s="12">
        <v>1</v>
      </c>
      <c r="L151" s="12" t="s">
        <v>1699</v>
      </c>
      <c r="M151" s="12" t="s">
        <v>1701</v>
      </c>
      <c r="N151" s="12" t="s">
        <v>1709</v>
      </c>
      <c r="O151" s="12">
        <v>2</v>
      </c>
      <c r="P151" s="12" t="s">
        <v>1767</v>
      </c>
      <c r="Q151" s="12">
        <v>2</v>
      </c>
      <c r="R151" s="12" t="s">
        <v>1703</v>
      </c>
      <c r="S151" s="12">
        <v>2</v>
      </c>
      <c r="T151" s="12" t="s">
        <v>1704</v>
      </c>
      <c r="U151" s="12" t="s">
        <v>1699</v>
      </c>
      <c r="V151" s="12">
        <v>2</v>
      </c>
      <c r="W151" s="12" t="s">
        <v>1699</v>
      </c>
      <c r="X151" s="12" t="s">
        <v>1701</v>
      </c>
      <c r="Y151" s="17">
        <v>2</v>
      </c>
    </row>
    <row r="152" spans="1:25">
      <c r="A152" s="563"/>
      <c r="B152" s="565"/>
      <c r="C152" s="567"/>
      <c r="D152" s="52">
        <v>7</v>
      </c>
      <c r="E152" s="49" t="s">
        <v>1822</v>
      </c>
      <c r="F152" s="42">
        <v>1.1499999999999999</v>
      </c>
      <c r="G152" s="12" t="s">
        <v>1696</v>
      </c>
      <c r="H152" s="46">
        <v>1</v>
      </c>
      <c r="I152" s="46">
        <v>3.5</v>
      </c>
      <c r="J152" s="46">
        <v>4.5</v>
      </c>
      <c r="K152" s="12">
        <v>1</v>
      </c>
      <c r="L152" s="12" t="s">
        <v>1699</v>
      </c>
      <c r="M152" s="12" t="s">
        <v>1701</v>
      </c>
      <c r="N152" s="12" t="s">
        <v>1709</v>
      </c>
      <c r="O152" s="12">
        <v>0</v>
      </c>
      <c r="P152" s="12" t="s">
        <v>1767</v>
      </c>
      <c r="Q152" s="12">
        <v>0</v>
      </c>
      <c r="R152" s="12" t="s">
        <v>1703</v>
      </c>
      <c r="S152" s="12">
        <v>0</v>
      </c>
      <c r="T152" s="12" t="s">
        <v>1704</v>
      </c>
      <c r="U152" s="12" t="s">
        <v>1699</v>
      </c>
      <c r="V152" s="12">
        <v>0</v>
      </c>
      <c r="W152" s="12" t="s">
        <v>1699</v>
      </c>
      <c r="X152" s="12" t="s">
        <v>1701</v>
      </c>
      <c r="Y152" s="17">
        <v>0</v>
      </c>
    </row>
    <row r="153" spans="1:25">
      <c r="A153" s="563"/>
      <c r="B153" s="565"/>
      <c r="C153" s="567"/>
      <c r="D153" s="52">
        <v>8</v>
      </c>
      <c r="E153" s="49" t="s">
        <v>1794</v>
      </c>
      <c r="F153" s="42">
        <v>1.232</v>
      </c>
      <c r="G153" s="12" t="s">
        <v>1696</v>
      </c>
      <c r="H153" s="46">
        <v>0.6</v>
      </c>
      <c r="I153" s="46">
        <v>5</v>
      </c>
      <c r="J153" s="46">
        <v>7</v>
      </c>
      <c r="K153" s="12">
        <v>1</v>
      </c>
      <c r="L153" s="12" t="s">
        <v>1699</v>
      </c>
      <c r="M153" s="12" t="s">
        <v>1701</v>
      </c>
      <c r="N153" s="12" t="s">
        <v>1709</v>
      </c>
      <c r="O153" s="12">
        <v>0</v>
      </c>
      <c r="P153" s="12" t="s">
        <v>1767</v>
      </c>
      <c r="Q153" s="12">
        <v>0</v>
      </c>
      <c r="R153" s="12" t="s">
        <v>1703</v>
      </c>
      <c r="S153" s="12">
        <v>0</v>
      </c>
      <c r="T153" s="12" t="s">
        <v>1704</v>
      </c>
      <c r="U153" s="12" t="s">
        <v>1699</v>
      </c>
      <c r="V153" s="12">
        <v>0</v>
      </c>
      <c r="W153" s="12" t="s">
        <v>1699</v>
      </c>
      <c r="X153" s="12" t="s">
        <v>1701</v>
      </c>
      <c r="Y153" s="17">
        <v>0</v>
      </c>
    </row>
    <row r="154" spans="1:25">
      <c r="A154" s="563"/>
      <c r="B154" s="565"/>
      <c r="C154" s="567"/>
      <c r="D154" s="52">
        <v>9</v>
      </c>
      <c r="E154" s="49" t="s">
        <v>1794</v>
      </c>
      <c r="F154" s="42">
        <v>1.345</v>
      </c>
      <c r="G154" s="12" t="s">
        <v>1696</v>
      </c>
      <c r="H154" s="46">
        <v>0.6</v>
      </c>
      <c r="I154" s="46">
        <v>5</v>
      </c>
      <c r="J154" s="46">
        <v>7</v>
      </c>
      <c r="K154" s="12">
        <v>1</v>
      </c>
      <c r="L154" s="12" t="s">
        <v>1699</v>
      </c>
      <c r="M154" s="12" t="s">
        <v>1701</v>
      </c>
      <c r="N154" s="12" t="s">
        <v>1709</v>
      </c>
      <c r="O154" s="12">
        <v>0</v>
      </c>
      <c r="P154" s="12" t="s">
        <v>1767</v>
      </c>
      <c r="Q154" s="12">
        <v>0</v>
      </c>
      <c r="R154" s="12" t="s">
        <v>1703</v>
      </c>
      <c r="S154" s="12">
        <v>0</v>
      </c>
      <c r="T154" s="12" t="s">
        <v>1704</v>
      </c>
      <c r="U154" s="12" t="s">
        <v>1699</v>
      </c>
      <c r="V154" s="12">
        <v>0</v>
      </c>
      <c r="W154" s="12" t="s">
        <v>1699</v>
      </c>
      <c r="X154" s="12" t="s">
        <v>1701</v>
      </c>
      <c r="Y154" s="17">
        <v>0</v>
      </c>
    </row>
    <row r="155" spans="1:25">
      <c r="A155" s="563"/>
      <c r="B155" s="565"/>
      <c r="C155" s="567"/>
      <c r="D155" s="52">
        <v>10</v>
      </c>
      <c r="E155" s="49" t="s">
        <v>1797</v>
      </c>
      <c r="F155" s="42">
        <v>1.4419999999999999</v>
      </c>
      <c r="G155" s="12" t="s">
        <v>1696</v>
      </c>
      <c r="H155" s="46">
        <v>0.6</v>
      </c>
      <c r="I155" s="46">
        <v>5</v>
      </c>
      <c r="J155" s="46">
        <v>7</v>
      </c>
      <c r="K155" s="12">
        <v>1</v>
      </c>
      <c r="L155" s="12" t="s">
        <v>1699</v>
      </c>
      <c r="M155" s="12" t="s">
        <v>1701</v>
      </c>
      <c r="N155" s="12" t="s">
        <v>1709</v>
      </c>
      <c r="O155" s="12">
        <v>0</v>
      </c>
      <c r="P155" s="12" t="s">
        <v>1767</v>
      </c>
      <c r="Q155" s="12">
        <v>0</v>
      </c>
      <c r="R155" s="12" t="s">
        <v>1703</v>
      </c>
      <c r="S155" s="12">
        <v>0</v>
      </c>
      <c r="T155" s="12" t="s">
        <v>1704</v>
      </c>
      <c r="U155" s="12" t="s">
        <v>1699</v>
      </c>
      <c r="V155" s="12">
        <v>0</v>
      </c>
      <c r="W155" s="12" t="s">
        <v>1699</v>
      </c>
      <c r="X155" s="12" t="s">
        <v>1701</v>
      </c>
      <c r="Y155" s="17">
        <v>0</v>
      </c>
    </row>
    <row r="156" spans="1:25">
      <c r="A156" s="563"/>
      <c r="B156" s="565"/>
      <c r="C156" s="567"/>
      <c r="D156" s="52">
        <v>11</v>
      </c>
      <c r="E156" s="49" t="s">
        <v>1794</v>
      </c>
      <c r="F156" s="42">
        <v>1.5</v>
      </c>
      <c r="G156" s="12" t="s">
        <v>1696</v>
      </c>
      <c r="H156" s="46">
        <v>0.6</v>
      </c>
      <c r="I156" s="46">
        <v>5</v>
      </c>
      <c r="J156" s="46">
        <v>7</v>
      </c>
      <c r="K156" s="12">
        <v>1</v>
      </c>
      <c r="L156" s="12" t="s">
        <v>1699</v>
      </c>
      <c r="M156" s="12" t="s">
        <v>1701</v>
      </c>
      <c r="N156" s="12" t="s">
        <v>1709</v>
      </c>
      <c r="O156" s="12">
        <v>0</v>
      </c>
      <c r="P156" s="12" t="s">
        <v>1767</v>
      </c>
      <c r="Q156" s="12">
        <v>0</v>
      </c>
      <c r="R156" s="12" t="s">
        <v>1703</v>
      </c>
      <c r="S156" s="12">
        <v>0</v>
      </c>
      <c r="T156" s="12" t="s">
        <v>1704</v>
      </c>
      <c r="U156" s="12" t="s">
        <v>1699</v>
      </c>
      <c r="V156" s="12">
        <v>0</v>
      </c>
      <c r="W156" s="12" t="s">
        <v>1699</v>
      </c>
      <c r="X156" s="12" t="s">
        <v>1701</v>
      </c>
      <c r="Y156" s="17">
        <v>0</v>
      </c>
    </row>
    <row r="157" spans="1:25">
      <c r="A157" s="563"/>
      <c r="B157" s="565"/>
      <c r="C157" s="567"/>
      <c r="D157" s="52">
        <v>12</v>
      </c>
      <c r="E157" s="49" t="s">
        <v>1797</v>
      </c>
      <c r="F157" s="42">
        <v>1.552</v>
      </c>
      <c r="G157" s="12" t="s">
        <v>1696</v>
      </c>
      <c r="H157" s="46">
        <v>0.6</v>
      </c>
      <c r="I157" s="46">
        <v>5</v>
      </c>
      <c r="J157" s="46">
        <v>7</v>
      </c>
      <c r="K157" s="12">
        <v>1</v>
      </c>
      <c r="L157" s="12" t="s">
        <v>1699</v>
      </c>
      <c r="M157" s="12" t="s">
        <v>1701</v>
      </c>
      <c r="N157" s="12" t="s">
        <v>1709</v>
      </c>
      <c r="O157" s="12">
        <v>0</v>
      </c>
      <c r="P157" s="12" t="s">
        <v>1767</v>
      </c>
      <c r="Q157" s="12">
        <v>0</v>
      </c>
      <c r="R157" s="12" t="s">
        <v>1703</v>
      </c>
      <c r="S157" s="12">
        <v>0</v>
      </c>
      <c r="T157" s="12" t="s">
        <v>1704</v>
      </c>
      <c r="U157" s="12" t="s">
        <v>1699</v>
      </c>
      <c r="V157" s="12">
        <v>0</v>
      </c>
      <c r="W157" s="12" t="s">
        <v>1699</v>
      </c>
      <c r="X157" s="12" t="s">
        <v>1701</v>
      </c>
      <c r="Y157" s="17">
        <v>0</v>
      </c>
    </row>
    <row r="158" spans="1:25">
      <c r="A158" s="563">
        <v>90411</v>
      </c>
      <c r="B158" s="565">
        <v>1.8360000000000001</v>
      </c>
      <c r="C158" s="567" t="s">
        <v>1835</v>
      </c>
      <c r="D158" s="52">
        <v>1</v>
      </c>
      <c r="E158" s="49" t="s">
        <v>1794</v>
      </c>
      <c r="F158" s="42" t="s">
        <v>1825</v>
      </c>
      <c r="G158" s="12" t="s">
        <v>1696</v>
      </c>
      <c r="H158" s="46">
        <v>0.6</v>
      </c>
      <c r="I158" s="46">
        <v>6</v>
      </c>
      <c r="J158" s="46">
        <v>8</v>
      </c>
      <c r="K158" s="12">
        <v>1</v>
      </c>
      <c r="L158" s="12" t="s">
        <v>1699</v>
      </c>
      <c r="M158" s="12" t="s">
        <v>1701</v>
      </c>
      <c r="N158" s="12" t="s">
        <v>1709</v>
      </c>
      <c r="O158" s="12">
        <v>0</v>
      </c>
      <c r="P158" s="12" t="s">
        <v>1767</v>
      </c>
      <c r="Q158" s="12">
        <v>0</v>
      </c>
      <c r="R158" s="12" t="s">
        <v>1703</v>
      </c>
      <c r="S158" s="12">
        <v>0</v>
      </c>
      <c r="T158" s="12" t="s">
        <v>1704</v>
      </c>
      <c r="U158" s="12" t="s">
        <v>1699</v>
      </c>
      <c r="V158" s="12">
        <v>0</v>
      </c>
      <c r="W158" s="12" t="s">
        <v>1699</v>
      </c>
      <c r="X158" s="12" t="s">
        <v>1701</v>
      </c>
      <c r="Y158" s="17">
        <v>0</v>
      </c>
    </row>
    <row r="159" spans="1:25">
      <c r="A159" s="563"/>
      <c r="B159" s="565"/>
      <c r="C159" s="567"/>
      <c r="D159" s="52">
        <v>2</v>
      </c>
      <c r="E159" s="49" t="s">
        <v>1794</v>
      </c>
      <c r="F159" s="42">
        <v>1.1499999999999999</v>
      </c>
      <c r="G159" s="12" t="s">
        <v>1696</v>
      </c>
      <c r="H159" s="46">
        <v>0.6</v>
      </c>
      <c r="I159" s="46">
        <v>6</v>
      </c>
      <c r="J159" s="46">
        <v>8</v>
      </c>
      <c r="K159" s="12">
        <v>1</v>
      </c>
      <c r="L159" s="12" t="s">
        <v>1699</v>
      </c>
      <c r="M159" s="12" t="s">
        <v>1701</v>
      </c>
      <c r="N159" s="12" t="s">
        <v>1709</v>
      </c>
      <c r="O159" s="12">
        <v>0</v>
      </c>
      <c r="P159" s="12" t="s">
        <v>1767</v>
      </c>
      <c r="Q159" s="12">
        <v>0</v>
      </c>
      <c r="R159" s="12" t="s">
        <v>1703</v>
      </c>
      <c r="S159" s="12">
        <v>0</v>
      </c>
      <c r="T159" s="12" t="s">
        <v>1704</v>
      </c>
      <c r="U159" s="12" t="s">
        <v>1699</v>
      </c>
      <c r="V159" s="12">
        <v>0</v>
      </c>
      <c r="W159" s="12" t="s">
        <v>1699</v>
      </c>
      <c r="X159" s="12" t="s">
        <v>1701</v>
      </c>
      <c r="Y159" s="17">
        <v>0</v>
      </c>
    </row>
    <row r="160" spans="1:25">
      <c r="A160" s="563"/>
      <c r="B160" s="565"/>
      <c r="C160" s="567"/>
      <c r="D160" s="52">
        <v>3</v>
      </c>
      <c r="E160" s="49" t="s">
        <v>1797</v>
      </c>
      <c r="F160" s="42">
        <v>1.5</v>
      </c>
      <c r="G160" s="12" t="s">
        <v>1696</v>
      </c>
      <c r="H160" s="46">
        <v>0.6</v>
      </c>
      <c r="I160" s="46">
        <v>6</v>
      </c>
      <c r="J160" s="46">
        <v>8</v>
      </c>
      <c r="K160" s="12">
        <v>1</v>
      </c>
      <c r="L160" s="12" t="s">
        <v>1699</v>
      </c>
      <c r="M160" s="12" t="s">
        <v>1701</v>
      </c>
      <c r="N160" s="12" t="s">
        <v>1709</v>
      </c>
      <c r="O160" s="12">
        <v>0</v>
      </c>
      <c r="P160" s="12" t="s">
        <v>1767</v>
      </c>
      <c r="Q160" s="12">
        <v>0</v>
      </c>
      <c r="R160" s="12" t="s">
        <v>1703</v>
      </c>
      <c r="S160" s="12">
        <v>0</v>
      </c>
      <c r="T160" s="12" t="s">
        <v>1704</v>
      </c>
      <c r="U160" s="12" t="s">
        <v>1699</v>
      </c>
      <c r="V160" s="12">
        <v>0</v>
      </c>
      <c r="W160" s="12" t="s">
        <v>1699</v>
      </c>
      <c r="X160" s="12" t="s">
        <v>1701</v>
      </c>
      <c r="Y160" s="17">
        <v>0</v>
      </c>
    </row>
    <row r="161" spans="1:25">
      <c r="A161" s="563"/>
      <c r="B161" s="565"/>
      <c r="C161" s="567"/>
      <c r="D161" s="52">
        <v>4</v>
      </c>
      <c r="E161" s="49" t="s">
        <v>1794</v>
      </c>
      <c r="F161" s="42">
        <v>1.55</v>
      </c>
      <c r="G161" s="12" t="s">
        <v>1696</v>
      </c>
      <c r="H161" s="46">
        <v>0.6</v>
      </c>
      <c r="I161" s="46">
        <v>6</v>
      </c>
      <c r="J161" s="46">
        <v>8</v>
      </c>
      <c r="K161" s="12">
        <v>1</v>
      </c>
      <c r="L161" s="12" t="s">
        <v>1699</v>
      </c>
      <c r="M161" s="12" t="s">
        <v>1701</v>
      </c>
      <c r="N161" s="12" t="s">
        <v>1709</v>
      </c>
      <c r="O161" s="12">
        <v>0</v>
      </c>
      <c r="P161" s="12" t="s">
        <v>1767</v>
      </c>
      <c r="Q161" s="12">
        <v>0</v>
      </c>
      <c r="R161" s="12" t="s">
        <v>1703</v>
      </c>
      <c r="S161" s="12">
        <v>0</v>
      </c>
      <c r="T161" s="12" t="s">
        <v>1704</v>
      </c>
      <c r="U161" s="12" t="s">
        <v>1699</v>
      </c>
      <c r="V161" s="12">
        <v>0</v>
      </c>
      <c r="W161" s="12" t="s">
        <v>1699</v>
      </c>
      <c r="X161" s="12" t="s">
        <v>1701</v>
      </c>
      <c r="Y161" s="17">
        <v>0</v>
      </c>
    </row>
    <row r="162" spans="1:25">
      <c r="A162" s="563">
        <v>135</v>
      </c>
      <c r="B162" s="565">
        <v>3.6819999999999999</v>
      </c>
      <c r="C162" s="567" t="s">
        <v>1836</v>
      </c>
      <c r="D162" s="52">
        <v>1</v>
      </c>
      <c r="E162" s="49" t="s">
        <v>1797</v>
      </c>
      <c r="F162" s="42" t="s">
        <v>1837</v>
      </c>
      <c r="G162" s="12" t="s">
        <v>1696</v>
      </c>
      <c r="H162" s="46">
        <v>0.6</v>
      </c>
      <c r="I162" s="46">
        <v>6.5</v>
      </c>
      <c r="J162" s="46">
        <v>8.5</v>
      </c>
      <c r="K162" s="12">
        <v>1</v>
      </c>
      <c r="L162" s="12" t="s">
        <v>1699</v>
      </c>
      <c r="M162" s="12" t="s">
        <v>1701</v>
      </c>
      <c r="N162" s="12" t="s">
        <v>1709</v>
      </c>
      <c r="O162" s="12">
        <v>0</v>
      </c>
      <c r="P162" s="12" t="s">
        <v>1767</v>
      </c>
      <c r="Q162" s="12">
        <v>0</v>
      </c>
      <c r="R162" s="12" t="s">
        <v>1703</v>
      </c>
      <c r="S162" s="12">
        <v>0</v>
      </c>
      <c r="T162" s="12" t="s">
        <v>1704</v>
      </c>
      <c r="U162" s="12" t="s">
        <v>1699</v>
      </c>
      <c r="V162" s="12">
        <v>0</v>
      </c>
      <c r="W162" s="12" t="s">
        <v>1699</v>
      </c>
      <c r="X162" s="12" t="s">
        <v>1701</v>
      </c>
      <c r="Y162" s="17">
        <v>0</v>
      </c>
    </row>
    <row r="163" spans="1:25">
      <c r="A163" s="563"/>
      <c r="B163" s="565"/>
      <c r="C163" s="567"/>
      <c r="D163" s="52">
        <v>2</v>
      </c>
      <c r="E163" s="49" t="s">
        <v>1797</v>
      </c>
      <c r="F163" s="42">
        <v>0.41799999999999998</v>
      </c>
      <c r="G163" s="12" t="s">
        <v>1696</v>
      </c>
      <c r="H163" s="46">
        <v>0.6</v>
      </c>
      <c r="I163" s="46">
        <v>6.5</v>
      </c>
      <c r="J163" s="46">
        <v>8.5</v>
      </c>
      <c r="K163" s="12">
        <v>1</v>
      </c>
      <c r="L163" s="12" t="s">
        <v>1699</v>
      </c>
      <c r="M163" s="12" t="s">
        <v>1701</v>
      </c>
      <c r="N163" s="12" t="s">
        <v>1709</v>
      </c>
      <c r="O163" s="12">
        <v>0</v>
      </c>
      <c r="P163" s="12" t="s">
        <v>1767</v>
      </c>
      <c r="Q163" s="12">
        <v>0</v>
      </c>
      <c r="R163" s="12" t="s">
        <v>1703</v>
      </c>
      <c r="S163" s="12">
        <v>0</v>
      </c>
      <c r="T163" s="12" t="s">
        <v>1704</v>
      </c>
      <c r="U163" s="12" t="s">
        <v>1699</v>
      </c>
      <c r="V163" s="12">
        <v>0</v>
      </c>
      <c r="W163" s="12" t="s">
        <v>1699</v>
      </c>
      <c r="X163" s="12" t="s">
        <v>1701</v>
      </c>
      <c r="Y163" s="17">
        <v>0</v>
      </c>
    </row>
    <row r="164" spans="1:25">
      <c r="A164" s="563"/>
      <c r="B164" s="565"/>
      <c r="C164" s="567"/>
      <c r="D164" s="52">
        <v>3</v>
      </c>
      <c r="E164" s="49" t="s">
        <v>1822</v>
      </c>
      <c r="F164" s="42">
        <v>0.63</v>
      </c>
      <c r="G164" s="12" t="s">
        <v>1696</v>
      </c>
      <c r="H164" s="46">
        <v>3.7</v>
      </c>
      <c r="I164" s="46">
        <v>6.5</v>
      </c>
      <c r="J164" s="46">
        <v>8.5</v>
      </c>
      <c r="K164" s="12">
        <v>1</v>
      </c>
      <c r="L164" s="12" t="s">
        <v>1699</v>
      </c>
      <c r="M164" s="12" t="s">
        <v>1707</v>
      </c>
      <c r="N164" s="12" t="s">
        <v>1709</v>
      </c>
      <c r="O164" s="12">
        <v>0</v>
      </c>
      <c r="P164" s="12" t="s">
        <v>1767</v>
      </c>
      <c r="Q164" s="12">
        <v>0</v>
      </c>
      <c r="R164" s="12" t="s">
        <v>1703</v>
      </c>
      <c r="S164" s="12">
        <v>0</v>
      </c>
      <c r="T164" s="12" t="s">
        <v>1704</v>
      </c>
      <c r="U164" s="12" t="s">
        <v>1699</v>
      </c>
      <c r="V164" s="12">
        <v>0</v>
      </c>
      <c r="W164" s="12" t="s">
        <v>1699</v>
      </c>
      <c r="X164" s="12" t="s">
        <v>1701</v>
      </c>
      <c r="Y164" s="17">
        <v>0</v>
      </c>
    </row>
    <row r="165" spans="1:25">
      <c r="A165" s="563"/>
      <c r="B165" s="565"/>
      <c r="C165" s="567"/>
      <c r="D165" s="52">
        <v>4</v>
      </c>
      <c r="E165" s="49" t="s">
        <v>1797</v>
      </c>
      <c r="F165" s="42">
        <v>1.1399999999999999</v>
      </c>
      <c r="G165" s="12" t="s">
        <v>1696</v>
      </c>
      <c r="H165" s="46">
        <v>0.6</v>
      </c>
      <c r="I165" s="46">
        <v>6.5</v>
      </c>
      <c r="J165" s="46">
        <v>8.5</v>
      </c>
      <c r="K165" s="12">
        <v>1</v>
      </c>
      <c r="L165" s="12" t="s">
        <v>1699</v>
      </c>
      <c r="M165" s="12" t="s">
        <v>1701</v>
      </c>
      <c r="N165" s="12" t="s">
        <v>1709</v>
      </c>
      <c r="O165" s="12">
        <v>0</v>
      </c>
      <c r="P165" s="12" t="s">
        <v>1767</v>
      </c>
      <c r="Q165" s="12">
        <v>0</v>
      </c>
      <c r="R165" s="12" t="s">
        <v>1703</v>
      </c>
      <c r="S165" s="12">
        <v>0</v>
      </c>
      <c r="T165" s="12" t="s">
        <v>1704</v>
      </c>
      <c r="U165" s="12" t="s">
        <v>1699</v>
      </c>
      <c r="V165" s="12">
        <v>0</v>
      </c>
      <c r="W165" s="12" t="s">
        <v>1699</v>
      </c>
      <c r="X165" s="12" t="s">
        <v>1701</v>
      </c>
      <c r="Y165" s="17">
        <v>0</v>
      </c>
    </row>
    <row r="166" spans="1:25">
      <c r="A166" s="563"/>
      <c r="B166" s="565"/>
      <c r="C166" s="567"/>
      <c r="D166" s="52">
        <v>5</v>
      </c>
      <c r="E166" s="49" t="s">
        <v>1797</v>
      </c>
      <c r="F166" s="42">
        <v>1.724</v>
      </c>
      <c r="G166" s="12" t="s">
        <v>1696</v>
      </c>
      <c r="H166" s="46">
        <v>0.6</v>
      </c>
      <c r="I166" s="46">
        <v>6.5</v>
      </c>
      <c r="J166" s="46">
        <v>8.5</v>
      </c>
      <c r="K166" s="12">
        <v>1</v>
      </c>
      <c r="L166" s="12" t="s">
        <v>1699</v>
      </c>
      <c r="M166" s="12" t="s">
        <v>1701</v>
      </c>
      <c r="N166" s="12" t="s">
        <v>1709</v>
      </c>
      <c r="O166" s="12">
        <v>0</v>
      </c>
      <c r="P166" s="12" t="s">
        <v>1767</v>
      </c>
      <c r="Q166" s="12">
        <v>0</v>
      </c>
      <c r="R166" s="12" t="s">
        <v>1703</v>
      </c>
      <c r="S166" s="12">
        <v>0</v>
      </c>
      <c r="T166" s="12" t="s">
        <v>1704</v>
      </c>
      <c r="U166" s="12" t="s">
        <v>1699</v>
      </c>
      <c r="V166" s="12">
        <v>0</v>
      </c>
      <c r="W166" s="12" t="s">
        <v>1699</v>
      </c>
      <c r="X166" s="12" t="s">
        <v>1701</v>
      </c>
      <c r="Y166" s="17">
        <v>0</v>
      </c>
    </row>
    <row r="167" spans="1:25">
      <c r="A167" s="563"/>
      <c r="B167" s="565"/>
      <c r="C167" s="567"/>
      <c r="D167" s="52">
        <v>6</v>
      </c>
      <c r="E167" s="49" t="s">
        <v>1797</v>
      </c>
      <c r="F167" s="42">
        <v>1.821</v>
      </c>
      <c r="G167" s="12" t="s">
        <v>1696</v>
      </c>
      <c r="H167" s="46">
        <v>0.6</v>
      </c>
      <c r="I167" s="46">
        <v>6.5</v>
      </c>
      <c r="J167" s="46">
        <v>8.5</v>
      </c>
      <c r="K167" s="12">
        <v>1</v>
      </c>
      <c r="L167" s="12" t="s">
        <v>1699</v>
      </c>
      <c r="M167" s="12" t="s">
        <v>1701</v>
      </c>
      <c r="N167" s="12" t="s">
        <v>1709</v>
      </c>
      <c r="O167" s="12">
        <v>0</v>
      </c>
      <c r="P167" s="12" t="s">
        <v>1767</v>
      </c>
      <c r="Q167" s="12">
        <v>0</v>
      </c>
      <c r="R167" s="12" t="s">
        <v>1703</v>
      </c>
      <c r="S167" s="12">
        <v>0</v>
      </c>
      <c r="T167" s="12" t="s">
        <v>1704</v>
      </c>
      <c r="U167" s="12" t="s">
        <v>1699</v>
      </c>
      <c r="V167" s="12">
        <v>0</v>
      </c>
      <c r="W167" s="12" t="s">
        <v>1699</v>
      </c>
      <c r="X167" s="12" t="s">
        <v>1701</v>
      </c>
      <c r="Y167" s="17">
        <v>0</v>
      </c>
    </row>
    <row r="168" spans="1:25">
      <c r="A168" s="563"/>
      <c r="B168" s="565"/>
      <c r="C168" s="567"/>
      <c r="D168" s="52">
        <v>7</v>
      </c>
      <c r="E168" s="49" t="s">
        <v>1822</v>
      </c>
      <c r="F168" s="42">
        <v>2.097</v>
      </c>
      <c r="G168" s="12" t="s">
        <v>1696</v>
      </c>
      <c r="H168" s="46">
        <v>3.7</v>
      </c>
      <c r="I168" s="46">
        <v>6.5</v>
      </c>
      <c r="J168" s="46">
        <v>8.5</v>
      </c>
      <c r="K168" s="12">
        <v>1</v>
      </c>
      <c r="L168" s="12" t="s">
        <v>1699</v>
      </c>
      <c r="M168" s="12" t="s">
        <v>1707</v>
      </c>
      <c r="N168" s="12" t="s">
        <v>1709</v>
      </c>
      <c r="O168" s="12">
        <v>0</v>
      </c>
      <c r="P168" s="12" t="s">
        <v>1767</v>
      </c>
      <c r="Q168" s="12">
        <v>0</v>
      </c>
      <c r="R168" s="12" t="s">
        <v>1703</v>
      </c>
      <c r="S168" s="12">
        <v>0</v>
      </c>
      <c r="T168" s="12" t="s">
        <v>1704</v>
      </c>
      <c r="U168" s="12" t="s">
        <v>1699</v>
      </c>
      <c r="V168" s="12">
        <v>0</v>
      </c>
      <c r="W168" s="12" t="s">
        <v>1699</v>
      </c>
      <c r="X168" s="12" t="s">
        <v>1701</v>
      </c>
      <c r="Y168" s="17">
        <v>0</v>
      </c>
    </row>
    <row r="169" spans="1:25">
      <c r="A169" s="563"/>
      <c r="B169" s="565"/>
      <c r="C169" s="567"/>
      <c r="D169" s="52">
        <v>8</v>
      </c>
      <c r="E169" s="49" t="s">
        <v>1797</v>
      </c>
      <c r="F169" s="42">
        <v>2.1819999999999999</v>
      </c>
      <c r="G169" s="12" t="s">
        <v>1696</v>
      </c>
      <c r="H169" s="46">
        <v>0.6</v>
      </c>
      <c r="I169" s="46">
        <v>6.5</v>
      </c>
      <c r="J169" s="46">
        <v>8.5</v>
      </c>
      <c r="K169" s="12">
        <v>1</v>
      </c>
      <c r="L169" s="12" t="s">
        <v>1699</v>
      </c>
      <c r="M169" s="12" t="s">
        <v>1701</v>
      </c>
      <c r="N169" s="12" t="s">
        <v>1709</v>
      </c>
      <c r="O169" s="12">
        <v>2</v>
      </c>
      <c r="P169" s="12" t="s">
        <v>1767</v>
      </c>
      <c r="Q169" s="12">
        <v>2</v>
      </c>
      <c r="R169" s="12" t="s">
        <v>1703</v>
      </c>
      <c r="S169" s="12">
        <v>2</v>
      </c>
      <c r="T169" s="12" t="s">
        <v>1704</v>
      </c>
      <c r="U169" s="12" t="s">
        <v>1699</v>
      </c>
      <c r="V169" s="12">
        <v>2</v>
      </c>
      <c r="W169" s="12" t="s">
        <v>1699</v>
      </c>
      <c r="X169" s="12" t="s">
        <v>1701</v>
      </c>
      <c r="Y169" s="17">
        <v>2</v>
      </c>
    </row>
    <row r="170" spans="1:25">
      <c r="A170" s="563"/>
      <c r="B170" s="565"/>
      <c r="C170" s="567"/>
      <c r="D170" s="52">
        <v>9</v>
      </c>
      <c r="E170" s="49" t="s">
        <v>1822</v>
      </c>
      <c r="F170" s="42">
        <v>2.3650000000000002</v>
      </c>
      <c r="G170" s="12" t="s">
        <v>1696</v>
      </c>
      <c r="H170" s="46">
        <v>3.7</v>
      </c>
      <c r="I170" s="46">
        <v>6.5</v>
      </c>
      <c r="J170" s="46">
        <v>8.5</v>
      </c>
      <c r="K170" s="12">
        <v>1</v>
      </c>
      <c r="L170" s="12" t="s">
        <v>1699</v>
      </c>
      <c r="M170" s="12" t="s">
        <v>1707</v>
      </c>
      <c r="N170" s="12" t="s">
        <v>1709</v>
      </c>
      <c r="O170" s="12">
        <v>0</v>
      </c>
      <c r="P170" s="12" t="s">
        <v>1767</v>
      </c>
      <c r="Q170" s="12">
        <v>0</v>
      </c>
      <c r="R170" s="12" t="s">
        <v>1703</v>
      </c>
      <c r="S170" s="12">
        <v>0</v>
      </c>
      <c r="T170" s="12" t="s">
        <v>1704</v>
      </c>
      <c r="U170" s="12" t="s">
        <v>1699</v>
      </c>
      <c r="V170" s="12">
        <v>0</v>
      </c>
      <c r="W170" s="12" t="s">
        <v>1699</v>
      </c>
      <c r="X170" s="12" t="s">
        <v>1701</v>
      </c>
      <c r="Y170" s="17">
        <v>0</v>
      </c>
    </row>
    <row r="171" spans="1:25">
      <c r="A171" s="563"/>
      <c r="B171" s="565"/>
      <c r="C171" s="567"/>
      <c r="D171" s="52">
        <v>10</v>
      </c>
      <c r="E171" s="49" t="s">
        <v>1797</v>
      </c>
      <c r="F171" s="42">
        <v>2.6120000000000001</v>
      </c>
      <c r="G171" s="12" t="s">
        <v>1696</v>
      </c>
      <c r="H171" s="46">
        <v>0.6</v>
      </c>
      <c r="I171" s="46">
        <v>6.5</v>
      </c>
      <c r="J171" s="46">
        <v>8.5</v>
      </c>
      <c r="K171" s="12">
        <v>1</v>
      </c>
      <c r="L171" s="12" t="s">
        <v>1699</v>
      </c>
      <c r="M171" s="12" t="s">
        <v>1701</v>
      </c>
      <c r="N171" s="12" t="s">
        <v>1709</v>
      </c>
      <c r="O171" s="12">
        <v>0</v>
      </c>
      <c r="P171" s="12" t="s">
        <v>1767</v>
      </c>
      <c r="Q171" s="12">
        <v>0</v>
      </c>
      <c r="R171" s="12" t="s">
        <v>1703</v>
      </c>
      <c r="S171" s="12">
        <v>0</v>
      </c>
      <c r="T171" s="12" t="s">
        <v>1704</v>
      </c>
      <c r="U171" s="12" t="s">
        <v>1699</v>
      </c>
      <c r="V171" s="12">
        <v>0</v>
      </c>
      <c r="W171" s="12" t="s">
        <v>1699</v>
      </c>
      <c r="X171" s="12" t="s">
        <v>1701</v>
      </c>
      <c r="Y171" s="17">
        <v>0</v>
      </c>
    </row>
    <row r="172" spans="1:25">
      <c r="A172" s="563"/>
      <c r="B172" s="565"/>
      <c r="C172" s="567"/>
      <c r="D172" s="52">
        <v>11</v>
      </c>
      <c r="E172" s="49" t="s">
        <v>1822</v>
      </c>
      <c r="F172" s="42">
        <v>2.8279999999999998</v>
      </c>
      <c r="G172" s="12" t="s">
        <v>1696</v>
      </c>
      <c r="H172" s="46">
        <v>3.7</v>
      </c>
      <c r="I172" s="46">
        <v>6.5</v>
      </c>
      <c r="J172" s="46">
        <v>8.5</v>
      </c>
      <c r="K172" s="12">
        <v>1</v>
      </c>
      <c r="L172" s="12" t="s">
        <v>1699</v>
      </c>
      <c r="M172" s="12" t="s">
        <v>1707</v>
      </c>
      <c r="N172" s="12" t="s">
        <v>1709</v>
      </c>
      <c r="O172" s="12">
        <v>0</v>
      </c>
      <c r="P172" s="12" t="s">
        <v>1767</v>
      </c>
      <c r="Q172" s="12">
        <v>0</v>
      </c>
      <c r="R172" s="12" t="s">
        <v>1703</v>
      </c>
      <c r="S172" s="12">
        <v>0</v>
      </c>
      <c r="T172" s="12" t="s">
        <v>1704</v>
      </c>
      <c r="U172" s="12" t="s">
        <v>1699</v>
      </c>
      <c r="V172" s="12">
        <v>0</v>
      </c>
      <c r="W172" s="12" t="s">
        <v>1699</v>
      </c>
      <c r="X172" s="12" t="s">
        <v>1701</v>
      </c>
      <c r="Y172" s="17">
        <v>0</v>
      </c>
    </row>
    <row r="173" spans="1:25">
      <c r="A173" s="563"/>
      <c r="B173" s="565"/>
      <c r="C173" s="567"/>
      <c r="D173" s="52">
        <v>12</v>
      </c>
      <c r="E173" s="49" t="s">
        <v>1822</v>
      </c>
      <c r="F173" s="42">
        <v>2.9729999999999999</v>
      </c>
      <c r="G173" s="12" t="s">
        <v>1696</v>
      </c>
      <c r="H173" s="46">
        <v>3.7</v>
      </c>
      <c r="I173" s="46">
        <v>6.5</v>
      </c>
      <c r="J173" s="46">
        <v>8.5</v>
      </c>
      <c r="K173" s="12">
        <v>1</v>
      </c>
      <c r="L173" s="12" t="s">
        <v>1699</v>
      </c>
      <c r="M173" s="12" t="s">
        <v>1707</v>
      </c>
      <c r="N173" s="12" t="s">
        <v>1709</v>
      </c>
      <c r="O173" s="12">
        <v>0</v>
      </c>
      <c r="P173" s="12" t="s">
        <v>1767</v>
      </c>
      <c r="Q173" s="12">
        <v>0</v>
      </c>
      <c r="R173" s="12" t="s">
        <v>1703</v>
      </c>
      <c r="S173" s="12">
        <v>0</v>
      </c>
      <c r="T173" s="12" t="s">
        <v>1704</v>
      </c>
      <c r="U173" s="12" t="s">
        <v>1699</v>
      </c>
      <c r="V173" s="12">
        <v>0</v>
      </c>
      <c r="W173" s="12" t="s">
        <v>1699</v>
      </c>
      <c r="X173" s="12" t="s">
        <v>1701</v>
      </c>
      <c r="Y173" s="17">
        <v>0</v>
      </c>
    </row>
    <row r="174" spans="1:25">
      <c r="A174" s="563"/>
      <c r="B174" s="565"/>
      <c r="C174" s="567"/>
      <c r="D174" s="52">
        <v>13</v>
      </c>
      <c r="E174" s="49" t="s">
        <v>1822</v>
      </c>
      <c r="F174" s="42">
        <v>3.3359999999999999</v>
      </c>
      <c r="G174" s="12" t="s">
        <v>1696</v>
      </c>
      <c r="H174" s="46">
        <v>3.7</v>
      </c>
      <c r="I174" s="46">
        <v>6.5</v>
      </c>
      <c r="J174" s="46">
        <v>8.5</v>
      </c>
      <c r="K174" s="12">
        <v>1</v>
      </c>
      <c r="L174" s="12" t="s">
        <v>1699</v>
      </c>
      <c r="M174" s="12" t="s">
        <v>1707</v>
      </c>
      <c r="N174" s="12" t="s">
        <v>1709</v>
      </c>
      <c r="O174" s="12">
        <v>0</v>
      </c>
      <c r="P174" s="12" t="s">
        <v>1767</v>
      </c>
      <c r="Q174" s="12">
        <v>0</v>
      </c>
      <c r="R174" s="12" t="s">
        <v>1703</v>
      </c>
      <c r="S174" s="12">
        <v>0</v>
      </c>
      <c r="T174" s="12" t="s">
        <v>1704</v>
      </c>
      <c r="U174" s="12" t="s">
        <v>1699</v>
      </c>
      <c r="V174" s="12">
        <v>0</v>
      </c>
      <c r="W174" s="12" t="s">
        <v>1699</v>
      </c>
      <c r="X174" s="12" t="s">
        <v>1701</v>
      </c>
      <c r="Y174" s="17">
        <v>0</v>
      </c>
    </row>
    <row r="175" spans="1:25">
      <c r="A175" s="563">
        <v>90410</v>
      </c>
      <c r="B175" s="565">
        <v>3.5</v>
      </c>
      <c r="C175" s="567" t="s">
        <v>1838</v>
      </c>
      <c r="D175" s="52">
        <v>1</v>
      </c>
      <c r="E175" s="49" t="s">
        <v>1794</v>
      </c>
      <c r="F175" s="42">
        <v>0.9</v>
      </c>
      <c r="G175" s="12" t="s">
        <v>1696</v>
      </c>
      <c r="H175" s="46">
        <v>0.6</v>
      </c>
      <c r="I175" s="46">
        <v>6</v>
      </c>
      <c r="J175" s="46">
        <v>8</v>
      </c>
      <c r="K175" s="12">
        <v>1</v>
      </c>
      <c r="L175" s="12" t="s">
        <v>1699</v>
      </c>
      <c r="M175" s="12" t="s">
        <v>1701</v>
      </c>
      <c r="N175" s="12" t="s">
        <v>1709</v>
      </c>
      <c r="O175" s="12">
        <v>0</v>
      </c>
      <c r="P175" s="12">
        <v>0</v>
      </c>
      <c r="Q175" s="12">
        <v>0</v>
      </c>
      <c r="R175" s="12" t="s">
        <v>1703</v>
      </c>
      <c r="S175" s="12">
        <v>0</v>
      </c>
      <c r="T175" s="12" t="s">
        <v>1704</v>
      </c>
      <c r="U175" s="12" t="s">
        <v>1699</v>
      </c>
      <c r="V175" s="12">
        <v>0</v>
      </c>
      <c r="W175" s="12" t="s">
        <v>1699</v>
      </c>
      <c r="X175" s="12" t="s">
        <v>1701</v>
      </c>
      <c r="Y175" s="17">
        <v>0</v>
      </c>
    </row>
    <row r="176" spans="1:25">
      <c r="A176" s="563"/>
      <c r="B176" s="565"/>
      <c r="C176" s="567"/>
      <c r="D176" s="52">
        <v>2</v>
      </c>
      <c r="E176" s="49" t="s">
        <v>1794</v>
      </c>
      <c r="F176" s="42">
        <v>1.8</v>
      </c>
      <c r="G176" s="12" t="s">
        <v>1696</v>
      </c>
      <c r="H176" s="46">
        <v>0.6</v>
      </c>
      <c r="I176" s="46">
        <v>6</v>
      </c>
      <c r="J176" s="46">
        <v>8</v>
      </c>
      <c r="K176" s="12">
        <v>1</v>
      </c>
      <c r="L176" s="12" t="s">
        <v>1699</v>
      </c>
      <c r="M176" s="12" t="s">
        <v>1701</v>
      </c>
      <c r="N176" s="12" t="s">
        <v>1709</v>
      </c>
      <c r="O176" s="12">
        <v>0</v>
      </c>
      <c r="P176" s="12">
        <v>0</v>
      </c>
      <c r="Q176" s="12">
        <v>0</v>
      </c>
      <c r="R176" s="12" t="s">
        <v>1703</v>
      </c>
      <c r="S176" s="12">
        <v>0</v>
      </c>
      <c r="T176" s="12" t="s">
        <v>1704</v>
      </c>
      <c r="U176" s="12" t="s">
        <v>1699</v>
      </c>
      <c r="V176" s="12">
        <v>0</v>
      </c>
      <c r="W176" s="12" t="s">
        <v>1699</v>
      </c>
      <c r="X176" s="12" t="s">
        <v>1701</v>
      </c>
      <c r="Y176" s="17">
        <v>0</v>
      </c>
    </row>
    <row r="177" spans="1:25">
      <c r="A177" s="563"/>
      <c r="B177" s="565"/>
      <c r="C177" s="567"/>
      <c r="D177" s="52">
        <v>3</v>
      </c>
      <c r="E177" s="49" t="s">
        <v>1794</v>
      </c>
      <c r="F177" s="42">
        <v>2.5</v>
      </c>
      <c r="G177" s="12" t="s">
        <v>1696</v>
      </c>
      <c r="H177" s="46">
        <v>0.6</v>
      </c>
      <c r="I177" s="46">
        <v>6</v>
      </c>
      <c r="J177" s="46">
        <v>8</v>
      </c>
      <c r="K177" s="12">
        <v>1</v>
      </c>
      <c r="L177" s="12" t="s">
        <v>1699</v>
      </c>
      <c r="M177" s="12" t="s">
        <v>1701</v>
      </c>
      <c r="N177" s="12" t="s">
        <v>1709</v>
      </c>
      <c r="O177" s="12">
        <v>0</v>
      </c>
      <c r="P177" s="12">
        <v>0</v>
      </c>
      <c r="Q177" s="12">
        <v>0</v>
      </c>
      <c r="R177" s="12" t="s">
        <v>1703</v>
      </c>
      <c r="S177" s="12">
        <v>0</v>
      </c>
      <c r="T177" s="12" t="s">
        <v>1704</v>
      </c>
      <c r="U177" s="12" t="s">
        <v>1699</v>
      </c>
      <c r="V177" s="12">
        <v>0</v>
      </c>
      <c r="W177" s="12" t="s">
        <v>1699</v>
      </c>
      <c r="X177" s="12" t="s">
        <v>1701</v>
      </c>
      <c r="Y177" s="17">
        <v>0</v>
      </c>
    </row>
    <row r="178" spans="1:25">
      <c r="A178" s="563">
        <v>90405</v>
      </c>
      <c r="B178" s="565">
        <v>3.5</v>
      </c>
      <c r="C178" s="567" t="s">
        <v>1839</v>
      </c>
      <c r="D178" s="52">
        <v>1</v>
      </c>
      <c r="E178" s="49" t="s">
        <v>1822</v>
      </c>
      <c r="F178" s="42">
        <v>1.5</v>
      </c>
      <c r="G178" s="12" t="s">
        <v>1696</v>
      </c>
      <c r="H178" s="46">
        <v>3</v>
      </c>
      <c r="I178" s="46">
        <v>5</v>
      </c>
      <c r="J178" s="46">
        <v>7</v>
      </c>
      <c r="K178" s="12">
        <v>1</v>
      </c>
      <c r="L178" s="12" t="s">
        <v>1699</v>
      </c>
      <c r="M178" s="12" t="s">
        <v>1701</v>
      </c>
      <c r="N178" s="12" t="s">
        <v>1709</v>
      </c>
      <c r="O178" s="12">
        <v>0</v>
      </c>
      <c r="P178" s="12">
        <v>0</v>
      </c>
      <c r="Q178" s="12">
        <v>0</v>
      </c>
      <c r="R178" s="12" t="s">
        <v>1703</v>
      </c>
      <c r="S178" s="12">
        <v>0</v>
      </c>
      <c r="T178" s="12" t="s">
        <v>1704</v>
      </c>
      <c r="U178" s="12" t="s">
        <v>1699</v>
      </c>
      <c r="V178" s="12">
        <v>0</v>
      </c>
      <c r="W178" s="12" t="s">
        <v>1699</v>
      </c>
      <c r="X178" s="12" t="s">
        <v>1701</v>
      </c>
      <c r="Y178" s="17">
        <v>0</v>
      </c>
    </row>
    <row r="179" spans="1:25">
      <c r="A179" s="563"/>
      <c r="B179" s="565"/>
      <c r="C179" s="567"/>
      <c r="D179" s="52">
        <v>2</v>
      </c>
      <c r="E179" s="49" t="s">
        <v>1794</v>
      </c>
      <c r="F179" s="42">
        <v>1.75</v>
      </c>
      <c r="G179" s="12" t="s">
        <v>1696</v>
      </c>
      <c r="H179" s="46">
        <v>0.6</v>
      </c>
      <c r="I179" s="46">
        <v>5</v>
      </c>
      <c r="J179" s="46">
        <v>7</v>
      </c>
      <c r="K179" s="12">
        <v>1</v>
      </c>
      <c r="L179" s="12" t="s">
        <v>1699</v>
      </c>
      <c r="M179" s="12" t="s">
        <v>1701</v>
      </c>
      <c r="N179" s="12" t="s">
        <v>1709</v>
      </c>
      <c r="O179" s="12">
        <v>0</v>
      </c>
      <c r="P179" s="12">
        <v>0</v>
      </c>
      <c r="Q179" s="12">
        <v>0</v>
      </c>
      <c r="R179" s="12" t="s">
        <v>1703</v>
      </c>
      <c r="S179" s="12">
        <v>0</v>
      </c>
      <c r="T179" s="12" t="s">
        <v>1704</v>
      </c>
      <c r="U179" s="12" t="s">
        <v>1699</v>
      </c>
      <c r="V179" s="12">
        <v>0</v>
      </c>
      <c r="W179" s="12" t="s">
        <v>1699</v>
      </c>
      <c r="X179" s="12" t="s">
        <v>1701</v>
      </c>
      <c r="Y179" s="17">
        <v>0</v>
      </c>
    </row>
    <row r="180" spans="1:25">
      <c r="A180" s="563"/>
      <c r="B180" s="565"/>
      <c r="C180" s="567"/>
      <c r="D180" s="52">
        <v>3</v>
      </c>
      <c r="E180" s="49" t="s">
        <v>1794</v>
      </c>
      <c r="F180" s="42">
        <v>2.1</v>
      </c>
      <c r="G180" s="12" t="s">
        <v>1696</v>
      </c>
      <c r="H180" s="46">
        <v>0.6</v>
      </c>
      <c r="I180" s="46">
        <v>5</v>
      </c>
      <c r="J180" s="46">
        <v>7</v>
      </c>
      <c r="K180" s="12">
        <v>1</v>
      </c>
      <c r="L180" s="12" t="s">
        <v>1699</v>
      </c>
      <c r="M180" s="12" t="s">
        <v>1701</v>
      </c>
      <c r="N180" s="12" t="s">
        <v>1709</v>
      </c>
      <c r="O180" s="12">
        <v>0</v>
      </c>
      <c r="P180" s="12">
        <v>0</v>
      </c>
      <c r="Q180" s="12">
        <v>0</v>
      </c>
      <c r="R180" s="12" t="s">
        <v>1703</v>
      </c>
      <c r="S180" s="12">
        <v>0</v>
      </c>
      <c r="T180" s="12" t="s">
        <v>1704</v>
      </c>
      <c r="U180" s="12" t="s">
        <v>1699</v>
      </c>
      <c r="V180" s="12">
        <v>0</v>
      </c>
      <c r="W180" s="12" t="s">
        <v>1699</v>
      </c>
      <c r="X180" s="12" t="s">
        <v>1701</v>
      </c>
      <c r="Y180" s="17">
        <v>0</v>
      </c>
    </row>
    <row r="181" spans="1:25">
      <c r="A181" s="563">
        <v>192</v>
      </c>
      <c r="B181" s="565">
        <v>4</v>
      </c>
      <c r="C181" s="567" t="s">
        <v>1840</v>
      </c>
      <c r="D181" s="52">
        <v>1</v>
      </c>
      <c r="E181" s="49" t="s">
        <v>1794</v>
      </c>
      <c r="F181" s="42" t="s">
        <v>1829</v>
      </c>
      <c r="G181" s="12" t="s">
        <v>1696</v>
      </c>
      <c r="H181" s="46">
        <v>0.6</v>
      </c>
      <c r="I181" s="46">
        <v>6</v>
      </c>
      <c r="J181" s="46">
        <v>8</v>
      </c>
      <c r="K181" s="12">
        <v>1</v>
      </c>
      <c r="L181" s="12" t="s">
        <v>1699</v>
      </c>
      <c r="M181" s="12" t="s">
        <v>1701</v>
      </c>
      <c r="N181" s="12" t="s">
        <v>1709</v>
      </c>
      <c r="O181" s="12">
        <v>0</v>
      </c>
      <c r="P181" s="12">
        <v>0</v>
      </c>
      <c r="Q181" s="12">
        <v>0</v>
      </c>
      <c r="R181" s="12" t="s">
        <v>1703</v>
      </c>
      <c r="S181" s="12">
        <v>0</v>
      </c>
      <c r="T181" s="12" t="s">
        <v>1704</v>
      </c>
      <c r="U181" s="12" t="s">
        <v>1699</v>
      </c>
      <c r="V181" s="12">
        <v>0</v>
      </c>
      <c r="W181" s="12" t="s">
        <v>1699</v>
      </c>
      <c r="X181" s="12" t="s">
        <v>1701</v>
      </c>
      <c r="Y181" s="17">
        <v>0</v>
      </c>
    </row>
    <row r="182" spans="1:25">
      <c r="A182" s="563"/>
      <c r="B182" s="565"/>
      <c r="C182" s="567"/>
      <c r="D182" s="52">
        <v>2</v>
      </c>
      <c r="E182" s="49" t="s">
        <v>1794</v>
      </c>
      <c r="F182" s="42">
        <v>1.55</v>
      </c>
      <c r="G182" s="12" t="s">
        <v>1696</v>
      </c>
      <c r="H182" s="46">
        <v>0.6</v>
      </c>
      <c r="I182" s="46">
        <v>6</v>
      </c>
      <c r="J182" s="46">
        <v>8</v>
      </c>
      <c r="K182" s="12">
        <v>1</v>
      </c>
      <c r="L182" s="12" t="s">
        <v>1699</v>
      </c>
      <c r="M182" s="12" t="s">
        <v>1701</v>
      </c>
      <c r="N182" s="12" t="s">
        <v>1709</v>
      </c>
      <c r="O182" s="12">
        <v>0</v>
      </c>
      <c r="P182" s="12">
        <v>0</v>
      </c>
      <c r="Q182" s="12">
        <v>0</v>
      </c>
      <c r="R182" s="12" t="s">
        <v>1703</v>
      </c>
      <c r="S182" s="12">
        <v>0</v>
      </c>
      <c r="T182" s="12" t="s">
        <v>1704</v>
      </c>
      <c r="U182" s="12" t="s">
        <v>1699</v>
      </c>
      <c r="V182" s="12">
        <v>0</v>
      </c>
      <c r="W182" s="12" t="s">
        <v>1699</v>
      </c>
      <c r="X182" s="12" t="s">
        <v>1701</v>
      </c>
      <c r="Y182" s="17">
        <v>0</v>
      </c>
    </row>
    <row r="183" spans="1:25">
      <c r="A183" s="563"/>
      <c r="B183" s="565"/>
      <c r="C183" s="567"/>
      <c r="D183" s="52">
        <v>3</v>
      </c>
      <c r="E183" s="49" t="s">
        <v>1794</v>
      </c>
      <c r="F183" s="42">
        <v>2.2999999999999998</v>
      </c>
      <c r="G183" s="12" t="s">
        <v>1696</v>
      </c>
      <c r="H183" s="46">
        <v>0.6</v>
      </c>
      <c r="I183" s="46">
        <v>6</v>
      </c>
      <c r="J183" s="46">
        <v>8</v>
      </c>
      <c r="K183" s="12">
        <v>1</v>
      </c>
      <c r="L183" s="12" t="s">
        <v>1699</v>
      </c>
      <c r="M183" s="12" t="s">
        <v>1701</v>
      </c>
      <c r="N183" s="12" t="s">
        <v>1709</v>
      </c>
      <c r="O183" s="12">
        <v>0</v>
      </c>
      <c r="P183" s="12">
        <v>0</v>
      </c>
      <c r="Q183" s="12">
        <v>0</v>
      </c>
      <c r="R183" s="12" t="s">
        <v>1703</v>
      </c>
      <c r="S183" s="12">
        <v>0</v>
      </c>
      <c r="T183" s="12" t="s">
        <v>1704</v>
      </c>
      <c r="U183" s="12" t="s">
        <v>1699</v>
      </c>
      <c r="V183" s="12">
        <v>0</v>
      </c>
      <c r="W183" s="12" t="s">
        <v>1699</v>
      </c>
      <c r="X183" s="12" t="s">
        <v>1701</v>
      </c>
      <c r="Y183" s="17">
        <v>0</v>
      </c>
    </row>
    <row r="184" spans="1:25">
      <c r="A184" s="563"/>
      <c r="B184" s="565"/>
      <c r="C184" s="567"/>
      <c r="D184" s="52">
        <v>4</v>
      </c>
      <c r="E184" s="49" t="s">
        <v>1794</v>
      </c>
      <c r="F184" s="42">
        <v>3.1</v>
      </c>
      <c r="G184" s="12" t="s">
        <v>1696</v>
      </c>
      <c r="H184" s="46">
        <v>0.6</v>
      </c>
      <c r="I184" s="46">
        <v>6</v>
      </c>
      <c r="J184" s="46">
        <v>8</v>
      </c>
      <c r="K184" s="12">
        <v>1</v>
      </c>
      <c r="L184" s="12" t="s">
        <v>1699</v>
      </c>
      <c r="M184" s="12" t="s">
        <v>1701</v>
      </c>
      <c r="N184" s="12" t="s">
        <v>1709</v>
      </c>
      <c r="O184" s="12">
        <v>0</v>
      </c>
      <c r="P184" s="12">
        <v>0</v>
      </c>
      <c r="Q184" s="12">
        <v>0</v>
      </c>
      <c r="R184" s="12" t="s">
        <v>1703</v>
      </c>
      <c r="S184" s="12">
        <v>0</v>
      </c>
      <c r="T184" s="12" t="s">
        <v>1704</v>
      </c>
      <c r="U184" s="12" t="s">
        <v>1699</v>
      </c>
      <c r="V184" s="12">
        <v>0</v>
      </c>
      <c r="W184" s="12" t="s">
        <v>1699</v>
      </c>
      <c r="X184" s="12" t="s">
        <v>1701</v>
      </c>
      <c r="Y184" s="17">
        <v>0</v>
      </c>
    </row>
    <row r="185" spans="1:25">
      <c r="A185" s="563">
        <v>201</v>
      </c>
      <c r="B185" s="565">
        <v>2</v>
      </c>
      <c r="C185" s="567" t="s">
        <v>1841</v>
      </c>
      <c r="D185" s="52">
        <v>1</v>
      </c>
      <c r="E185" s="49" t="s">
        <v>1794</v>
      </c>
      <c r="F185" s="42" t="s">
        <v>1825</v>
      </c>
      <c r="G185" s="12" t="s">
        <v>1696</v>
      </c>
      <c r="H185" s="46">
        <v>0.6</v>
      </c>
      <c r="I185" s="46">
        <v>6</v>
      </c>
      <c r="J185" s="46">
        <v>8</v>
      </c>
      <c r="K185" s="12">
        <v>1</v>
      </c>
      <c r="L185" s="12" t="s">
        <v>1699</v>
      </c>
      <c r="M185" s="12" t="s">
        <v>1701</v>
      </c>
      <c r="N185" s="12" t="s">
        <v>1709</v>
      </c>
      <c r="O185" s="12">
        <v>0</v>
      </c>
      <c r="P185" s="12" t="s">
        <v>1767</v>
      </c>
      <c r="Q185" s="12">
        <v>0</v>
      </c>
      <c r="R185" s="12" t="s">
        <v>1703</v>
      </c>
      <c r="S185" s="12">
        <v>0</v>
      </c>
      <c r="T185" s="12" t="s">
        <v>1704</v>
      </c>
      <c r="U185" s="12" t="s">
        <v>1699</v>
      </c>
      <c r="V185" s="12">
        <v>0</v>
      </c>
      <c r="W185" s="12" t="s">
        <v>1699</v>
      </c>
      <c r="X185" s="12" t="s">
        <v>1701</v>
      </c>
      <c r="Y185" s="17">
        <v>0</v>
      </c>
    </row>
    <row r="186" spans="1:25">
      <c r="A186" s="563"/>
      <c r="B186" s="565"/>
      <c r="C186" s="567"/>
      <c r="D186" s="52">
        <v>2</v>
      </c>
      <c r="E186" s="49" t="s">
        <v>1794</v>
      </c>
      <c r="F186" s="42">
        <v>1.1499999999999999</v>
      </c>
      <c r="G186" s="12" t="s">
        <v>1696</v>
      </c>
      <c r="H186" s="46">
        <v>0.6</v>
      </c>
      <c r="I186" s="46">
        <v>6</v>
      </c>
      <c r="J186" s="46">
        <v>8</v>
      </c>
      <c r="K186" s="12">
        <v>1</v>
      </c>
      <c r="L186" s="12" t="s">
        <v>1699</v>
      </c>
      <c r="M186" s="12" t="s">
        <v>1701</v>
      </c>
      <c r="N186" s="12" t="s">
        <v>1709</v>
      </c>
      <c r="O186" s="12">
        <v>0</v>
      </c>
      <c r="P186" s="12" t="s">
        <v>1767</v>
      </c>
      <c r="Q186" s="12">
        <v>0</v>
      </c>
      <c r="R186" s="12" t="s">
        <v>1703</v>
      </c>
      <c r="S186" s="12">
        <v>0</v>
      </c>
      <c r="T186" s="12" t="s">
        <v>1704</v>
      </c>
      <c r="U186" s="12" t="s">
        <v>1699</v>
      </c>
      <c r="V186" s="12">
        <v>0</v>
      </c>
      <c r="W186" s="12" t="s">
        <v>1699</v>
      </c>
      <c r="X186" s="12" t="s">
        <v>1701</v>
      </c>
      <c r="Y186" s="17">
        <v>0</v>
      </c>
    </row>
    <row r="187" spans="1:25">
      <c r="A187" s="563"/>
      <c r="B187" s="565"/>
      <c r="C187" s="567"/>
      <c r="D187" s="52">
        <v>3</v>
      </c>
      <c r="E187" s="49" t="s">
        <v>1797</v>
      </c>
      <c r="F187" s="42">
        <v>1.5</v>
      </c>
      <c r="G187" s="12" t="s">
        <v>1696</v>
      </c>
      <c r="H187" s="46">
        <v>0.6</v>
      </c>
      <c r="I187" s="46">
        <v>6</v>
      </c>
      <c r="J187" s="46">
        <v>8</v>
      </c>
      <c r="K187" s="12">
        <v>1</v>
      </c>
      <c r="L187" s="12" t="s">
        <v>1699</v>
      </c>
      <c r="M187" s="12" t="s">
        <v>1701</v>
      </c>
      <c r="N187" s="12" t="s">
        <v>1709</v>
      </c>
      <c r="O187" s="12">
        <v>0</v>
      </c>
      <c r="P187" s="12" t="s">
        <v>1767</v>
      </c>
      <c r="Q187" s="12">
        <v>0</v>
      </c>
      <c r="R187" s="12" t="s">
        <v>1703</v>
      </c>
      <c r="S187" s="12">
        <v>0</v>
      </c>
      <c r="T187" s="12" t="s">
        <v>1704</v>
      </c>
      <c r="U187" s="12" t="s">
        <v>1699</v>
      </c>
      <c r="V187" s="12">
        <v>0</v>
      </c>
      <c r="W187" s="12" t="s">
        <v>1699</v>
      </c>
      <c r="X187" s="12" t="s">
        <v>1701</v>
      </c>
      <c r="Y187" s="17">
        <v>0</v>
      </c>
    </row>
    <row r="188" spans="1:25">
      <c r="A188" s="563"/>
      <c r="B188" s="565"/>
      <c r="C188" s="567"/>
      <c r="D188" s="52">
        <v>4</v>
      </c>
      <c r="E188" s="49" t="s">
        <v>1794</v>
      </c>
      <c r="F188" s="42">
        <v>1.55</v>
      </c>
      <c r="G188" s="12" t="s">
        <v>1696</v>
      </c>
      <c r="H188" s="46">
        <v>0.6</v>
      </c>
      <c r="I188" s="46">
        <v>6</v>
      </c>
      <c r="J188" s="46">
        <v>8</v>
      </c>
      <c r="K188" s="12">
        <v>1</v>
      </c>
      <c r="L188" s="12" t="s">
        <v>1699</v>
      </c>
      <c r="M188" s="12" t="s">
        <v>1701</v>
      </c>
      <c r="N188" s="12" t="s">
        <v>1709</v>
      </c>
      <c r="O188" s="12">
        <v>0</v>
      </c>
      <c r="P188" s="12" t="s">
        <v>1767</v>
      </c>
      <c r="Q188" s="12">
        <v>0</v>
      </c>
      <c r="R188" s="12" t="s">
        <v>1703</v>
      </c>
      <c r="S188" s="12">
        <v>0</v>
      </c>
      <c r="T188" s="12" t="s">
        <v>1704</v>
      </c>
      <c r="U188" s="12" t="s">
        <v>1699</v>
      </c>
      <c r="V188" s="12">
        <v>0</v>
      </c>
      <c r="W188" s="12" t="s">
        <v>1699</v>
      </c>
      <c r="X188" s="12" t="s">
        <v>1701</v>
      </c>
      <c r="Y188" s="17">
        <v>0</v>
      </c>
    </row>
    <row r="189" spans="1:25">
      <c r="A189" s="563">
        <v>6088</v>
      </c>
      <c r="B189" s="565">
        <v>1.5</v>
      </c>
      <c r="C189" s="567" t="s">
        <v>1842</v>
      </c>
      <c r="D189" s="52">
        <v>1</v>
      </c>
      <c r="E189" s="49" t="s">
        <v>1794</v>
      </c>
      <c r="F189" s="42">
        <v>0.9</v>
      </c>
      <c r="G189" s="12" t="s">
        <v>1696</v>
      </c>
      <c r="H189" s="46">
        <v>0.6</v>
      </c>
      <c r="I189" s="46">
        <v>5</v>
      </c>
      <c r="J189" s="46">
        <v>7</v>
      </c>
      <c r="K189" s="12">
        <v>1</v>
      </c>
      <c r="L189" s="12" t="s">
        <v>1700</v>
      </c>
      <c r="M189" s="12" t="s">
        <v>1714</v>
      </c>
      <c r="N189" s="12" t="s">
        <v>1709</v>
      </c>
      <c r="O189" s="12">
        <v>1</v>
      </c>
      <c r="P189" s="12">
        <v>0</v>
      </c>
      <c r="Q189" s="12">
        <v>1</v>
      </c>
      <c r="R189" s="12"/>
      <c r="S189" s="12"/>
      <c r="T189" s="12"/>
      <c r="U189" s="12"/>
      <c r="V189" s="12"/>
      <c r="W189" s="12"/>
      <c r="X189" s="12"/>
      <c r="Y189" s="17"/>
    </row>
    <row r="190" spans="1:25">
      <c r="A190" s="563"/>
      <c r="B190" s="565"/>
      <c r="C190" s="567"/>
      <c r="D190" s="52">
        <v>2</v>
      </c>
      <c r="E190" s="49" t="s">
        <v>1794</v>
      </c>
      <c r="F190" s="42">
        <v>1.05</v>
      </c>
      <c r="G190" s="12" t="s">
        <v>1696</v>
      </c>
      <c r="H190" s="46">
        <v>0.6</v>
      </c>
      <c r="I190" s="46">
        <v>5</v>
      </c>
      <c r="J190" s="46">
        <v>7</v>
      </c>
      <c r="K190" s="12">
        <v>1</v>
      </c>
      <c r="L190" s="12" t="s">
        <v>1700</v>
      </c>
      <c r="M190" s="12" t="s">
        <v>1714</v>
      </c>
      <c r="N190" s="12" t="s">
        <v>1709</v>
      </c>
      <c r="O190" s="12">
        <v>1</v>
      </c>
      <c r="P190" s="12">
        <v>0</v>
      </c>
      <c r="Q190" s="12">
        <v>1</v>
      </c>
      <c r="R190" s="12"/>
      <c r="S190" s="12"/>
      <c r="T190" s="12"/>
      <c r="U190" s="12"/>
      <c r="V190" s="12"/>
      <c r="W190" s="12"/>
      <c r="X190" s="12"/>
      <c r="Y190" s="17"/>
    </row>
    <row r="191" spans="1:25">
      <c r="A191" s="563">
        <v>6090</v>
      </c>
      <c r="B191" s="565">
        <v>5</v>
      </c>
      <c r="C191" s="567" t="s">
        <v>1843</v>
      </c>
      <c r="D191" s="52">
        <v>1</v>
      </c>
      <c r="E191" s="49" t="s">
        <v>1794</v>
      </c>
      <c r="F191" s="42">
        <v>0</v>
      </c>
      <c r="G191" s="12" t="s">
        <v>1696</v>
      </c>
      <c r="H191" s="46">
        <v>0.5</v>
      </c>
      <c r="I191" s="46">
        <v>9</v>
      </c>
      <c r="J191" s="46">
        <v>11</v>
      </c>
      <c r="K191" s="12">
        <v>1</v>
      </c>
      <c r="L191" s="12" t="s">
        <v>1699</v>
      </c>
      <c r="M191" s="12" t="s">
        <v>1701</v>
      </c>
      <c r="N191" s="12" t="s">
        <v>1709</v>
      </c>
      <c r="O191" s="12">
        <v>0</v>
      </c>
      <c r="P191" s="12" t="s">
        <v>1767</v>
      </c>
      <c r="Q191" s="12">
        <v>0</v>
      </c>
      <c r="R191" s="12" t="s">
        <v>1703</v>
      </c>
      <c r="S191" s="12">
        <v>0</v>
      </c>
      <c r="T191" s="12" t="s">
        <v>1704</v>
      </c>
      <c r="U191" s="12" t="s">
        <v>1699</v>
      </c>
      <c r="V191" s="12">
        <v>0</v>
      </c>
      <c r="W191" s="12" t="s">
        <v>1699</v>
      </c>
      <c r="X191" s="12" t="s">
        <v>1701</v>
      </c>
      <c r="Y191" s="17">
        <v>0</v>
      </c>
    </row>
    <row r="192" spans="1:25">
      <c r="A192" s="563"/>
      <c r="B192" s="565"/>
      <c r="C192" s="567"/>
      <c r="D192" s="52">
        <v>2</v>
      </c>
      <c r="E192" s="49" t="s">
        <v>1794</v>
      </c>
      <c r="F192" s="42">
        <v>0.755</v>
      </c>
      <c r="G192" s="12" t="s">
        <v>1696</v>
      </c>
      <c r="H192" s="46">
        <v>0.6</v>
      </c>
      <c r="I192" s="46">
        <v>4</v>
      </c>
      <c r="J192" s="46">
        <v>5</v>
      </c>
      <c r="K192" s="12">
        <v>1</v>
      </c>
      <c r="L192" s="12" t="s">
        <v>1699</v>
      </c>
      <c r="M192" s="12" t="s">
        <v>1701</v>
      </c>
      <c r="N192" s="12" t="s">
        <v>1709</v>
      </c>
      <c r="O192" s="12">
        <v>0</v>
      </c>
      <c r="P192" s="12" t="s">
        <v>1767</v>
      </c>
      <c r="Q192" s="12">
        <v>0</v>
      </c>
      <c r="R192" s="12" t="s">
        <v>1703</v>
      </c>
      <c r="S192" s="12">
        <v>0</v>
      </c>
      <c r="T192" s="12" t="s">
        <v>1704</v>
      </c>
      <c r="U192" s="12" t="s">
        <v>1699</v>
      </c>
      <c r="V192" s="12">
        <v>0</v>
      </c>
      <c r="W192" s="12" t="s">
        <v>1699</v>
      </c>
      <c r="X192" s="12" t="s">
        <v>1701</v>
      </c>
      <c r="Y192" s="17">
        <v>0</v>
      </c>
    </row>
    <row r="193" spans="1:25">
      <c r="A193" s="563"/>
      <c r="B193" s="565"/>
      <c r="C193" s="567"/>
      <c r="D193" s="52">
        <v>3</v>
      </c>
      <c r="E193" s="49" t="s">
        <v>1794</v>
      </c>
      <c r="F193" s="42">
        <v>0.90600000000000003</v>
      </c>
      <c r="G193" s="12" t="s">
        <v>1696</v>
      </c>
      <c r="H193" s="46">
        <v>2.5</v>
      </c>
      <c r="I193" s="46">
        <v>3.6</v>
      </c>
      <c r="J193" s="46">
        <v>4.5999999999999996</v>
      </c>
      <c r="K193" s="12">
        <v>1</v>
      </c>
      <c r="L193" s="12" t="s">
        <v>1706</v>
      </c>
      <c r="M193" s="12" t="s">
        <v>1701</v>
      </c>
      <c r="N193" s="12" t="s">
        <v>1702</v>
      </c>
      <c r="O193" s="12">
        <v>0</v>
      </c>
      <c r="P193" s="12" t="s">
        <v>1767</v>
      </c>
      <c r="Q193" s="12">
        <v>0</v>
      </c>
      <c r="R193" s="12" t="s">
        <v>1703</v>
      </c>
      <c r="S193" s="12">
        <v>0</v>
      </c>
      <c r="T193" s="12" t="s">
        <v>1704</v>
      </c>
      <c r="U193" s="12" t="s">
        <v>1699</v>
      </c>
      <c r="V193" s="12">
        <v>0</v>
      </c>
      <c r="W193" s="12" t="s">
        <v>1699</v>
      </c>
      <c r="X193" s="12" t="s">
        <v>1701</v>
      </c>
      <c r="Y193" s="17">
        <v>0</v>
      </c>
    </row>
    <row r="194" spans="1:25">
      <c r="A194" s="563"/>
      <c r="B194" s="565"/>
      <c r="C194" s="567"/>
      <c r="D194" s="52">
        <v>4</v>
      </c>
      <c r="E194" s="49" t="s">
        <v>1822</v>
      </c>
      <c r="F194" s="42">
        <v>1.2330000000000001</v>
      </c>
      <c r="G194" s="12" t="s">
        <v>1696</v>
      </c>
      <c r="H194" s="46">
        <v>2.5</v>
      </c>
      <c r="I194" s="46">
        <v>5.2</v>
      </c>
      <c r="J194" s="46">
        <v>7.2</v>
      </c>
      <c r="K194" s="12">
        <v>1</v>
      </c>
      <c r="L194" s="12" t="s">
        <v>1706</v>
      </c>
      <c r="M194" s="12" t="s">
        <v>1701</v>
      </c>
      <c r="N194" s="12" t="s">
        <v>1702</v>
      </c>
      <c r="O194" s="12">
        <v>0</v>
      </c>
      <c r="P194" s="12" t="s">
        <v>1767</v>
      </c>
      <c r="Q194" s="12">
        <v>0</v>
      </c>
      <c r="R194" s="12" t="s">
        <v>1703</v>
      </c>
      <c r="S194" s="12">
        <v>0</v>
      </c>
      <c r="T194" s="12" t="s">
        <v>1704</v>
      </c>
      <c r="U194" s="12" t="s">
        <v>1699</v>
      </c>
      <c r="V194" s="12">
        <v>0</v>
      </c>
      <c r="W194" s="12" t="s">
        <v>1699</v>
      </c>
      <c r="X194" s="12" t="s">
        <v>1701</v>
      </c>
      <c r="Y194" s="17">
        <v>0</v>
      </c>
    </row>
    <row r="195" spans="1:25">
      <c r="A195" s="563"/>
      <c r="B195" s="565"/>
      <c r="C195" s="567"/>
      <c r="D195" s="52">
        <v>5</v>
      </c>
      <c r="E195" s="49" t="s">
        <v>1797</v>
      </c>
      <c r="F195" s="42">
        <v>1.613</v>
      </c>
      <c r="G195" s="12" t="s">
        <v>1696</v>
      </c>
      <c r="H195" s="46">
        <v>2</v>
      </c>
      <c r="I195" s="46">
        <v>4</v>
      </c>
      <c r="J195" s="46">
        <v>5</v>
      </c>
      <c r="K195" s="12">
        <v>1</v>
      </c>
      <c r="L195" s="12" t="s">
        <v>1699</v>
      </c>
      <c r="M195" s="12" t="s">
        <v>1701</v>
      </c>
      <c r="N195" s="12" t="s">
        <v>1709</v>
      </c>
      <c r="O195" s="12">
        <v>0</v>
      </c>
      <c r="P195" s="12" t="s">
        <v>1767</v>
      </c>
      <c r="Q195" s="12">
        <v>0</v>
      </c>
      <c r="R195" s="12" t="s">
        <v>1703</v>
      </c>
      <c r="S195" s="12">
        <v>0</v>
      </c>
      <c r="T195" s="12" t="s">
        <v>1704</v>
      </c>
      <c r="U195" s="12" t="s">
        <v>1699</v>
      </c>
      <c r="V195" s="12">
        <v>0</v>
      </c>
      <c r="W195" s="12" t="s">
        <v>1699</v>
      </c>
      <c r="X195" s="12" t="s">
        <v>1701</v>
      </c>
      <c r="Y195" s="17">
        <v>0</v>
      </c>
    </row>
    <row r="196" spans="1:25">
      <c r="A196" s="563"/>
      <c r="B196" s="565"/>
      <c r="C196" s="567"/>
      <c r="D196" s="52">
        <v>6</v>
      </c>
      <c r="E196" s="49" t="s">
        <v>1794</v>
      </c>
      <c r="F196" s="42">
        <v>1.853</v>
      </c>
      <c r="G196" s="12" t="s">
        <v>1696</v>
      </c>
      <c r="H196" s="46">
        <v>0.6</v>
      </c>
      <c r="I196" s="46">
        <v>4</v>
      </c>
      <c r="J196" s="46">
        <v>5</v>
      </c>
      <c r="K196" s="12">
        <v>1</v>
      </c>
      <c r="L196" s="12" t="s">
        <v>1699</v>
      </c>
      <c r="M196" s="12" t="s">
        <v>1701</v>
      </c>
      <c r="N196" s="12" t="s">
        <v>1709</v>
      </c>
      <c r="O196" s="12">
        <v>0</v>
      </c>
      <c r="P196" s="12" t="s">
        <v>1767</v>
      </c>
      <c r="Q196" s="12">
        <v>0</v>
      </c>
      <c r="R196" s="12" t="s">
        <v>1703</v>
      </c>
      <c r="S196" s="12">
        <v>0</v>
      </c>
      <c r="T196" s="12" t="s">
        <v>1704</v>
      </c>
      <c r="U196" s="12" t="s">
        <v>1699</v>
      </c>
      <c r="V196" s="12">
        <v>0</v>
      </c>
      <c r="W196" s="12" t="s">
        <v>1699</v>
      </c>
      <c r="X196" s="12" t="s">
        <v>1701</v>
      </c>
      <c r="Y196" s="17">
        <v>0</v>
      </c>
    </row>
    <row r="197" spans="1:25">
      <c r="A197" s="563"/>
      <c r="B197" s="565"/>
      <c r="C197" s="567"/>
      <c r="D197" s="52">
        <v>7</v>
      </c>
      <c r="E197" s="49" t="s">
        <v>1797</v>
      </c>
      <c r="F197" s="42">
        <v>2.448</v>
      </c>
      <c r="G197" s="12" t="s">
        <v>1696</v>
      </c>
      <c r="H197" s="46">
        <v>2.5</v>
      </c>
      <c r="I197" s="46">
        <v>6</v>
      </c>
      <c r="J197" s="46">
        <v>8</v>
      </c>
      <c r="K197" s="12">
        <v>1</v>
      </c>
      <c r="L197" s="12" t="s">
        <v>1699</v>
      </c>
      <c r="M197" s="12" t="s">
        <v>1701</v>
      </c>
      <c r="N197" s="12" t="s">
        <v>1709</v>
      </c>
      <c r="O197" s="12">
        <v>0</v>
      </c>
      <c r="P197" s="12" t="s">
        <v>1767</v>
      </c>
      <c r="Q197" s="12">
        <v>0</v>
      </c>
      <c r="R197" s="12" t="s">
        <v>1703</v>
      </c>
      <c r="S197" s="12">
        <v>0</v>
      </c>
      <c r="T197" s="12" t="s">
        <v>1704</v>
      </c>
      <c r="U197" s="12" t="s">
        <v>1699</v>
      </c>
      <c r="V197" s="12">
        <v>0</v>
      </c>
      <c r="W197" s="12" t="s">
        <v>1699</v>
      </c>
      <c r="X197" s="12" t="s">
        <v>1701</v>
      </c>
      <c r="Y197" s="17">
        <v>0</v>
      </c>
    </row>
    <row r="198" spans="1:25">
      <c r="A198" s="563"/>
      <c r="B198" s="565"/>
      <c r="C198" s="567"/>
      <c r="D198" s="52">
        <v>8</v>
      </c>
      <c r="E198" s="49" t="s">
        <v>1797</v>
      </c>
      <c r="F198" s="42">
        <v>2.597</v>
      </c>
      <c r="G198" s="12" t="s">
        <v>1696</v>
      </c>
      <c r="H198" s="46">
        <v>1</v>
      </c>
      <c r="I198" s="46">
        <v>6</v>
      </c>
      <c r="J198" s="46">
        <v>8</v>
      </c>
      <c r="K198" s="12">
        <v>1</v>
      </c>
      <c r="L198" s="12" t="s">
        <v>1699</v>
      </c>
      <c r="M198" s="12" t="s">
        <v>1701</v>
      </c>
      <c r="N198" s="12" t="s">
        <v>1709</v>
      </c>
      <c r="O198" s="12">
        <v>0</v>
      </c>
      <c r="P198" s="12" t="s">
        <v>1767</v>
      </c>
      <c r="Q198" s="12">
        <v>0</v>
      </c>
      <c r="R198" s="12" t="s">
        <v>1703</v>
      </c>
      <c r="S198" s="12">
        <v>0</v>
      </c>
      <c r="T198" s="12" t="s">
        <v>1704</v>
      </c>
      <c r="U198" s="12" t="s">
        <v>1699</v>
      </c>
      <c r="V198" s="12">
        <v>0</v>
      </c>
      <c r="W198" s="12" t="s">
        <v>1699</v>
      </c>
      <c r="X198" s="12" t="s">
        <v>1701</v>
      </c>
      <c r="Y198" s="17">
        <v>0</v>
      </c>
    </row>
    <row r="199" spans="1:25">
      <c r="A199" s="563"/>
      <c r="B199" s="565"/>
      <c r="C199" s="567"/>
      <c r="D199" s="52">
        <v>9</v>
      </c>
      <c r="E199" s="49" t="s">
        <v>1794</v>
      </c>
      <c r="F199" s="42">
        <v>2.6720000000000002</v>
      </c>
      <c r="G199" s="12" t="s">
        <v>1696</v>
      </c>
      <c r="H199" s="46">
        <v>0.6</v>
      </c>
      <c r="I199" s="46">
        <v>6</v>
      </c>
      <c r="J199" s="46">
        <v>8</v>
      </c>
      <c r="K199" s="12">
        <v>1</v>
      </c>
      <c r="L199" s="12" t="s">
        <v>1699</v>
      </c>
      <c r="M199" s="12" t="s">
        <v>1701</v>
      </c>
      <c r="N199" s="12" t="s">
        <v>1709</v>
      </c>
      <c r="O199" s="12">
        <v>0</v>
      </c>
      <c r="P199" s="12" t="s">
        <v>1767</v>
      </c>
      <c r="Q199" s="12">
        <v>0</v>
      </c>
      <c r="R199" s="12" t="s">
        <v>1703</v>
      </c>
      <c r="S199" s="12">
        <v>0</v>
      </c>
      <c r="T199" s="12" t="s">
        <v>1704</v>
      </c>
      <c r="U199" s="12" t="s">
        <v>1699</v>
      </c>
      <c r="V199" s="12">
        <v>0</v>
      </c>
      <c r="W199" s="12" t="s">
        <v>1699</v>
      </c>
      <c r="X199" s="12" t="s">
        <v>1701</v>
      </c>
      <c r="Y199" s="17">
        <v>0</v>
      </c>
    </row>
    <row r="200" spans="1:25">
      <c r="A200" s="563"/>
      <c r="B200" s="565"/>
      <c r="C200" s="567"/>
      <c r="D200" s="52">
        <v>10</v>
      </c>
      <c r="E200" s="49" t="s">
        <v>1794</v>
      </c>
      <c r="F200" s="42">
        <v>2.895</v>
      </c>
      <c r="G200" s="12" t="s">
        <v>1696</v>
      </c>
      <c r="H200" s="46">
        <v>0.6</v>
      </c>
      <c r="I200" s="46">
        <v>6</v>
      </c>
      <c r="J200" s="46">
        <v>8</v>
      </c>
      <c r="K200" s="12">
        <v>1</v>
      </c>
      <c r="L200" s="12" t="s">
        <v>1699</v>
      </c>
      <c r="M200" s="12" t="s">
        <v>1701</v>
      </c>
      <c r="N200" s="12" t="s">
        <v>1709</v>
      </c>
      <c r="O200" s="12">
        <v>0</v>
      </c>
      <c r="P200" s="12" t="s">
        <v>1767</v>
      </c>
      <c r="Q200" s="12">
        <v>0</v>
      </c>
      <c r="R200" s="12" t="s">
        <v>1703</v>
      </c>
      <c r="S200" s="12">
        <v>0</v>
      </c>
      <c r="T200" s="12" t="s">
        <v>1704</v>
      </c>
      <c r="U200" s="12" t="s">
        <v>1699</v>
      </c>
      <c r="V200" s="12">
        <v>0</v>
      </c>
      <c r="W200" s="12" t="s">
        <v>1699</v>
      </c>
      <c r="X200" s="12" t="s">
        <v>1701</v>
      </c>
      <c r="Y200" s="17">
        <v>0</v>
      </c>
    </row>
    <row r="201" spans="1:25">
      <c r="A201" s="563"/>
      <c r="B201" s="565"/>
      <c r="C201" s="567"/>
      <c r="D201" s="52">
        <v>11</v>
      </c>
      <c r="E201" s="49" t="s">
        <v>1797</v>
      </c>
      <c r="F201" s="42">
        <v>3.0390000000000001</v>
      </c>
      <c r="G201" s="12" t="s">
        <v>1696</v>
      </c>
      <c r="H201" s="46">
        <v>0.6</v>
      </c>
      <c r="I201" s="46">
        <v>6</v>
      </c>
      <c r="J201" s="46">
        <v>8</v>
      </c>
      <c r="K201" s="12">
        <v>1</v>
      </c>
      <c r="L201" s="12" t="s">
        <v>1699</v>
      </c>
      <c r="M201" s="12" t="s">
        <v>1701</v>
      </c>
      <c r="N201" s="12" t="s">
        <v>1709</v>
      </c>
      <c r="O201" s="12">
        <v>0</v>
      </c>
      <c r="P201" s="12" t="s">
        <v>1767</v>
      </c>
      <c r="Q201" s="12">
        <v>0</v>
      </c>
      <c r="R201" s="12" t="s">
        <v>1703</v>
      </c>
      <c r="S201" s="12">
        <v>0</v>
      </c>
      <c r="T201" s="12" t="s">
        <v>1704</v>
      </c>
      <c r="U201" s="12" t="s">
        <v>1699</v>
      </c>
      <c r="V201" s="12">
        <v>0</v>
      </c>
      <c r="W201" s="12" t="s">
        <v>1699</v>
      </c>
      <c r="X201" s="12" t="s">
        <v>1701</v>
      </c>
      <c r="Y201" s="17">
        <v>0</v>
      </c>
    </row>
    <row r="202" spans="1:25">
      <c r="A202" s="563"/>
      <c r="B202" s="565"/>
      <c r="C202" s="567"/>
      <c r="D202" s="52">
        <v>12</v>
      </c>
      <c r="E202" s="49" t="s">
        <v>1794</v>
      </c>
      <c r="F202" s="42">
        <v>3.0960000000000001</v>
      </c>
      <c r="G202" s="12" t="s">
        <v>1696</v>
      </c>
      <c r="H202" s="46">
        <v>1</v>
      </c>
      <c r="I202" s="46">
        <v>6</v>
      </c>
      <c r="J202" s="46">
        <v>8</v>
      </c>
      <c r="K202" s="12">
        <v>1</v>
      </c>
      <c r="L202" s="12" t="s">
        <v>1699</v>
      </c>
      <c r="M202" s="12" t="s">
        <v>1701</v>
      </c>
      <c r="N202" s="12" t="s">
        <v>1709</v>
      </c>
      <c r="O202" s="12">
        <v>0</v>
      </c>
      <c r="P202" s="12" t="s">
        <v>1767</v>
      </c>
      <c r="Q202" s="12">
        <v>0</v>
      </c>
      <c r="R202" s="12" t="s">
        <v>1703</v>
      </c>
      <c r="S202" s="12">
        <v>0</v>
      </c>
      <c r="T202" s="12" t="s">
        <v>1704</v>
      </c>
      <c r="U202" s="12" t="s">
        <v>1699</v>
      </c>
      <c r="V202" s="12">
        <v>0</v>
      </c>
      <c r="W202" s="12" t="s">
        <v>1699</v>
      </c>
      <c r="X202" s="12" t="s">
        <v>1701</v>
      </c>
      <c r="Y202" s="17">
        <v>0</v>
      </c>
    </row>
    <row r="203" spans="1:25">
      <c r="A203" s="563">
        <v>6087</v>
      </c>
      <c r="B203" s="565">
        <v>2</v>
      </c>
      <c r="C203" s="567" t="s">
        <v>1844</v>
      </c>
      <c r="D203" s="52">
        <v>1</v>
      </c>
      <c r="E203" s="49" t="s">
        <v>1794</v>
      </c>
      <c r="F203" s="42">
        <v>0.5</v>
      </c>
      <c r="G203" s="12" t="s">
        <v>1696</v>
      </c>
      <c r="H203" s="46">
        <v>0.6</v>
      </c>
      <c r="I203" s="46">
        <v>5</v>
      </c>
      <c r="J203" s="46">
        <v>7</v>
      </c>
      <c r="K203" s="12">
        <v>1</v>
      </c>
      <c r="L203" s="12" t="s">
        <v>1699</v>
      </c>
      <c r="M203" s="12" t="s">
        <v>1701</v>
      </c>
      <c r="N203" s="12" t="s">
        <v>1709</v>
      </c>
      <c r="O203" s="12">
        <v>0</v>
      </c>
      <c r="P203" s="12">
        <v>0</v>
      </c>
      <c r="Q203" s="12">
        <v>0</v>
      </c>
      <c r="R203" s="12" t="s">
        <v>1703</v>
      </c>
      <c r="S203" s="12">
        <v>0</v>
      </c>
      <c r="T203" s="12" t="s">
        <v>1704</v>
      </c>
      <c r="U203" s="12" t="s">
        <v>1699</v>
      </c>
      <c r="V203" s="12">
        <v>0</v>
      </c>
      <c r="W203" s="12" t="s">
        <v>1699</v>
      </c>
      <c r="X203" s="12" t="s">
        <v>1701</v>
      </c>
      <c r="Y203" s="17">
        <v>0</v>
      </c>
    </row>
    <row r="204" spans="1:25">
      <c r="A204" s="563"/>
      <c r="B204" s="565"/>
      <c r="C204" s="567"/>
      <c r="D204" s="52">
        <v>2</v>
      </c>
      <c r="E204" s="49" t="s">
        <v>1794</v>
      </c>
      <c r="F204" s="42">
        <v>0.95</v>
      </c>
      <c r="G204" s="12" t="s">
        <v>1696</v>
      </c>
      <c r="H204" s="46">
        <v>0.6</v>
      </c>
      <c r="I204" s="46">
        <v>5</v>
      </c>
      <c r="J204" s="46">
        <v>7</v>
      </c>
      <c r="K204" s="12">
        <v>1</v>
      </c>
      <c r="L204" s="12" t="s">
        <v>1699</v>
      </c>
      <c r="M204" s="12" t="s">
        <v>1701</v>
      </c>
      <c r="N204" s="12" t="s">
        <v>1709</v>
      </c>
      <c r="O204" s="12">
        <v>0</v>
      </c>
      <c r="P204" s="12">
        <v>0</v>
      </c>
      <c r="Q204" s="12">
        <v>0</v>
      </c>
      <c r="R204" s="12" t="s">
        <v>1703</v>
      </c>
      <c r="S204" s="12">
        <v>0</v>
      </c>
      <c r="T204" s="12" t="s">
        <v>1704</v>
      </c>
      <c r="U204" s="12" t="s">
        <v>1699</v>
      </c>
      <c r="V204" s="12">
        <v>0</v>
      </c>
      <c r="W204" s="12" t="s">
        <v>1699</v>
      </c>
      <c r="X204" s="12" t="s">
        <v>1701</v>
      </c>
      <c r="Y204" s="17">
        <v>0</v>
      </c>
    </row>
    <row r="205" spans="1:25">
      <c r="A205" s="563"/>
      <c r="B205" s="565"/>
      <c r="C205" s="567"/>
      <c r="D205" s="52">
        <v>3</v>
      </c>
      <c r="E205" s="49" t="s">
        <v>1794</v>
      </c>
      <c r="F205" s="42">
        <v>1.3</v>
      </c>
      <c r="G205" s="12" t="s">
        <v>1696</v>
      </c>
      <c r="H205" s="46">
        <v>0.6</v>
      </c>
      <c r="I205" s="46">
        <v>5</v>
      </c>
      <c r="J205" s="46">
        <v>7</v>
      </c>
      <c r="K205" s="12">
        <v>1</v>
      </c>
      <c r="L205" s="12" t="s">
        <v>1699</v>
      </c>
      <c r="M205" s="12" t="s">
        <v>1701</v>
      </c>
      <c r="N205" s="12" t="s">
        <v>1709</v>
      </c>
      <c r="O205" s="12">
        <v>0</v>
      </c>
      <c r="P205" s="12">
        <v>0</v>
      </c>
      <c r="Q205" s="12">
        <v>0</v>
      </c>
      <c r="R205" s="12" t="s">
        <v>1703</v>
      </c>
      <c r="S205" s="12">
        <v>0</v>
      </c>
      <c r="T205" s="12" t="s">
        <v>1704</v>
      </c>
      <c r="U205" s="12" t="s">
        <v>1699</v>
      </c>
      <c r="V205" s="12">
        <v>0</v>
      </c>
      <c r="W205" s="12" t="s">
        <v>1699</v>
      </c>
      <c r="X205" s="12" t="s">
        <v>1701</v>
      </c>
      <c r="Y205" s="17">
        <v>0</v>
      </c>
    </row>
    <row r="206" spans="1:25">
      <c r="A206" s="563">
        <v>6089</v>
      </c>
      <c r="B206" s="565">
        <v>2</v>
      </c>
      <c r="C206" s="567" t="s">
        <v>1845</v>
      </c>
      <c r="D206" s="52">
        <v>1</v>
      </c>
      <c r="E206" s="49" t="s">
        <v>1794</v>
      </c>
      <c r="F206" s="42">
        <v>0.3</v>
      </c>
      <c r="G206" s="12" t="s">
        <v>1696</v>
      </c>
      <c r="H206" s="46">
        <v>5</v>
      </c>
      <c r="I206" s="46">
        <v>0.6</v>
      </c>
      <c r="J206" s="46">
        <v>1.6</v>
      </c>
      <c r="K206" s="12">
        <v>1</v>
      </c>
      <c r="L206" s="12" t="s">
        <v>1699</v>
      </c>
      <c r="M206" s="12" t="s">
        <v>1701</v>
      </c>
      <c r="N206" s="12" t="s">
        <v>1709</v>
      </c>
      <c r="O206" s="12">
        <v>0</v>
      </c>
      <c r="P206" s="12">
        <v>0</v>
      </c>
      <c r="Q206" s="12">
        <v>0</v>
      </c>
      <c r="R206" s="12" t="s">
        <v>1703</v>
      </c>
      <c r="S206" s="12">
        <v>0</v>
      </c>
      <c r="T206" s="12" t="s">
        <v>1704</v>
      </c>
      <c r="U206" s="12" t="s">
        <v>1699</v>
      </c>
      <c r="V206" s="12">
        <v>0</v>
      </c>
      <c r="W206" s="12" t="s">
        <v>1699</v>
      </c>
      <c r="X206" s="12" t="s">
        <v>1701</v>
      </c>
      <c r="Y206" s="17">
        <v>0</v>
      </c>
    </row>
    <row r="207" spans="1:25">
      <c r="A207" s="563"/>
      <c r="B207" s="565"/>
      <c r="C207" s="567"/>
      <c r="D207" s="52">
        <v>2</v>
      </c>
      <c r="E207" s="49" t="s">
        <v>1794</v>
      </c>
      <c r="F207" s="42">
        <v>0.9</v>
      </c>
      <c r="G207" s="12" t="s">
        <v>1696</v>
      </c>
      <c r="H207" s="46">
        <v>5</v>
      </c>
      <c r="I207" s="46">
        <v>0.6</v>
      </c>
      <c r="J207" s="46">
        <v>1.6</v>
      </c>
      <c r="K207" s="12">
        <v>1</v>
      </c>
      <c r="L207" s="12" t="s">
        <v>1699</v>
      </c>
      <c r="M207" s="12" t="s">
        <v>1701</v>
      </c>
      <c r="N207" s="12" t="s">
        <v>1709</v>
      </c>
      <c r="O207" s="12">
        <v>0</v>
      </c>
      <c r="P207" s="12">
        <v>0</v>
      </c>
      <c r="Q207" s="12">
        <v>0</v>
      </c>
      <c r="R207" s="12" t="s">
        <v>1703</v>
      </c>
      <c r="S207" s="12">
        <v>0</v>
      </c>
      <c r="T207" s="12" t="s">
        <v>1704</v>
      </c>
      <c r="U207" s="12" t="s">
        <v>1699</v>
      </c>
      <c r="V207" s="12">
        <v>0</v>
      </c>
      <c r="W207" s="12" t="s">
        <v>1699</v>
      </c>
      <c r="X207" s="12" t="s">
        <v>1701</v>
      </c>
      <c r="Y207" s="17">
        <v>0</v>
      </c>
    </row>
    <row r="208" spans="1:25" ht="15.75" thickBot="1">
      <c r="A208" s="568"/>
      <c r="B208" s="569"/>
      <c r="C208" s="570"/>
      <c r="D208" s="58">
        <v>3</v>
      </c>
      <c r="E208" s="50" t="s">
        <v>1794</v>
      </c>
      <c r="F208" s="43">
        <v>1.1499999999999999</v>
      </c>
      <c r="G208" s="18" t="s">
        <v>1696</v>
      </c>
      <c r="H208" s="47">
        <v>5</v>
      </c>
      <c r="I208" s="47">
        <v>0.6</v>
      </c>
      <c r="J208" s="47">
        <v>1.6</v>
      </c>
      <c r="K208" s="18">
        <v>1</v>
      </c>
      <c r="L208" s="18" t="s">
        <v>1699</v>
      </c>
      <c r="M208" s="18" t="s">
        <v>1701</v>
      </c>
      <c r="N208" s="18" t="s">
        <v>1709</v>
      </c>
      <c r="O208" s="18">
        <v>0</v>
      </c>
      <c r="P208" s="18">
        <v>0</v>
      </c>
      <c r="Q208" s="18">
        <v>0</v>
      </c>
      <c r="R208" s="18" t="s">
        <v>1703</v>
      </c>
      <c r="S208" s="18">
        <v>0</v>
      </c>
      <c r="T208" s="18" t="s">
        <v>1704</v>
      </c>
      <c r="U208" s="18" t="s">
        <v>1699</v>
      </c>
      <c r="V208" s="18">
        <v>0</v>
      </c>
      <c r="W208" s="18" t="s">
        <v>1699</v>
      </c>
      <c r="X208" s="18" t="s">
        <v>1701</v>
      </c>
      <c r="Y208" s="19">
        <v>0</v>
      </c>
    </row>
  </sheetData>
  <mergeCells count="100">
    <mergeCell ref="A141:Y141"/>
    <mergeCell ref="A206:A208"/>
    <mergeCell ref="B206:B208"/>
    <mergeCell ref="C206:C208"/>
    <mergeCell ref="A191:A202"/>
    <mergeCell ref="B191:B202"/>
    <mergeCell ref="C191:C202"/>
    <mergeCell ref="A203:A205"/>
    <mergeCell ref="B203:B205"/>
    <mergeCell ref="C203:C205"/>
    <mergeCell ref="A185:A188"/>
    <mergeCell ref="B185:B188"/>
    <mergeCell ref="C185:C188"/>
    <mergeCell ref="A189:A190"/>
    <mergeCell ref="B189:B190"/>
    <mergeCell ref="C189:C190"/>
    <mergeCell ref="A178:A180"/>
    <mergeCell ref="B178:B180"/>
    <mergeCell ref="C178:C180"/>
    <mergeCell ref="A181:A184"/>
    <mergeCell ref="B181:B184"/>
    <mergeCell ref="C181:C184"/>
    <mergeCell ref="A162:A174"/>
    <mergeCell ref="B162:B174"/>
    <mergeCell ref="C162:C174"/>
    <mergeCell ref="A175:A177"/>
    <mergeCell ref="B175:B177"/>
    <mergeCell ref="C175:C177"/>
    <mergeCell ref="A146:A157"/>
    <mergeCell ref="B146:B157"/>
    <mergeCell ref="C146:C157"/>
    <mergeCell ref="A158:A161"/>
    <mergeCell ref="B158:B161"/>
    <mergeCell ref="C158:C161"/>
    <mergeCell ref="A109:A123"/>
    <mergeCell ref="B109:B123"/>
    <mergeCell ref="C109:C123"/>
    <mergeCell ref="A124:A140"/>
    <mergeCell ref="B124:B140"/>
    <mergeCell ref="C124:C140"/>
    <mergeCell ref="A104:A105"/>
    <mergeCell ref="B104:B105"/>
    <mergeCell ref="C104:C105"/>
    <mergeCell ref="A106:A108"/>
    <mergeCell ref="B106:B108"/>
    <mergeCell ref="C106:C108"/>
    <mergeCell ref="A95:A100"/>
    <mergeCell ref="B95:B100"/>
    <mergeCell ref="C95:C100"/>
    <mergeCell ref="A101:A103"/>
    <mergeCell ref="B101:B103"/>
    <mergeCell ref="C101:C103"/>
    <mergeCell ref="A83:A90"/>
    <mergeCell ref="B83:B90"/>
    <mergeCell ref="C83:C90"/>
    <mergeCell ref="A91:A94"/>
    <mergeCell ref="B91:B94"/>
    <mergeCell ref="C91:C94"/>
    <mergeCell ref="A60:A65"/>
    <mergeCell ref="B60:B65"/>
    <mergeCell ref="C60:C65"/>
    <mergeCell ref="A71:A82"/>
    <mergeCell ref="B71:B82"/>
    <mergeCell ref="C71:C82"/>
    <mergeCell ref="A66:Y66"/>
    <mergeCell ref="A51:A52"/>
    <mergeCell ref="B51:B52"/>
    <mergeCell ref="C51:C52"/>
    <mergeCell ref="A53:A59"/>
    <mergeCell ref="B53:B59"/>
    <mergeCell ref="C53:C59"/>
    <mergeCell ref="A31:A39"/>
    <mergeCell ref="B31:B39"/>
    <mergeCell ref="C31:C39"/>
    <mergeCell ref="A40:A50"/>
    <mergeCell ref="B40:B50"/>
    <mergeCell ref="C40:C50"/>
    <mergeCell ref="R7:S7"/>
    <mergeCell ref="A10:A18"/>
    <mergeCell ref="B10:B18"/>
    <mergeCell ref="C10:C18"/>
    <mergeCell ref="A19:A30"/>
    <mergeCell ref="B19:B30"/>
    <mergeCell ref="C19:C30"/>
    <mergeCell ref="T7:V7"/>
    <mergeCell ref="A1:Y1"/>
    <mergeCell ref="A6:A9"/>
    <mergeCell ref="C6:C9"/>
    <mergeCell ref="D6:D8"/>
    <mergeCell ref="E6:E8"/>
    <mergeCell ref="F6:F8"/>
    <mergeCell ref="G6:G8"/>
    <mergeCell ref="H6:K6"/>
    <mergeCell ref="L6:Y6"/>
    <mergeCell ref="H7:H8"/>
    <mergeCell ref="J7:J8"/>
    <mergeCell ref="W7:Y7"/>
    <mergeCell ref="K7:K8"/>
    <mergeCell ref="L7:O7"/>
    <mergeCell ref="P7:Q7"/>
  </mergeCells>
  <phoneticPr fontId="1" type="noConversion"/>
  <printOptions horizontalCentered="1"/>
  <pageMargins left="0.5" right="0.4" top="0.4" bottom="0.4" header="0.31496062992126" footer="0.31496062992126"/>
  <pageSetup paperSize="359" scale="49" orientation="landscape" r:id="rId1"/>
  <rowBreaks count="2" manualBreakCount="2">
    <brk id="65" max="16383" man="1"/>
    <brk id="140"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Y58"/>
  <sheetViews>
    <sheetView topLeftCell="F46" zoomScale="115" zoomScaleNormal="115" zoomScaleSheetLayoutView="25" workbookViewId="0">
      <selection activeCell="R16" sqref="R16"/>
    </sheetView>
  </sheetViews>
  <sheetFormatPr defaultRowHeight="15"/>
  <cols>
    <col min="1" max="1" width="9.5703125" bestFit="1" customWidth="1"/>
    <col min="3" max="3" width="24.7109375" customWidth="1"/>
    <col min="4" max="4" width="7.7109375" customWidth="1"/>
    <col min="5" max="5" width="29.7109375" style="29" bestFit="1" customWidth="1"/>
    <col min="6" max="6" width="7.7109375" customWidth="1"/>
    <col min="7" max="7" width="11.140625" customWidth="1"/>
    <col min="8" max="8" width="7.5703125" customWidth="1"/>
    <col min="9" max="9" width="6.42578125" customWidth="1"/>
    <col min="10" max="10" width="7.42578125" customWidth="1"/>
    <col min="11" max="11" width="7.85546875" customWidth="1"/>
    <col min="12" max="12" width="5.28515625" customWidth="1"/>
    <col min="13" max="13" width="7.28515625" customWidth="1"/>
    <col min="14" max="14" width="6.5703125" customWidth="1"/>
    <col min="15" max="15" width="6.85546875" customWidth="1"/>
    <col min="16" max="16" width="7.28515625" customWidth="1"/>
    <col min="17" max="17" width="6.42578125" customWidth="1"/>
    <col min="18" max="18" width="6.7109375" customWidth="1"/>
    <col min="19" max="19" width="6.42578125" customWidth="1"/>
    <col min="20" max="20" width="6.5703125" customWidth="1"/>
    <col min="21" max="21" width="7" customWidth="1"/>
    <col min="22" max="22" width="7.28515625" customWidth="1"/>
    <col min="23" max="24" width="6.85546875" customWidth="1"/>
    <col min="25" max="25" width="7.28515625" customWidth="1"/>
  </cols>
  <sheetData>
    <row r="1" spans="1:25" ht="21">
      <c r="A1" s="549" t="s">
        <v>1690</v>
      </c>
      <c r="B1" s="549"/>
      <c r="C1" s="549"/>
      <c r="D1" s="549"/>
      <c r="E1" s="549"/>
      <c r="F1" s="549"/>
      <c r="G1" s="549"/>
      <c r="H1" s="549"/>
      <c r="I1" s="549"/>
      <c r="J1" s="549"/>
      <c r="K1" s="549"/>
      <c r="L1" s="549"/>
      <c r="M1" s="549"/>
      <c r="N1" s="549"/>
      <c r="O1" s="549"/>
      <c r="P1" s="549"/>
      <c r="Q1" s="549"/>
      <c r="R1" s="549"/>
      <c r="S1" s="549"/>
      <c r="T1" s="549"/>
      <c r="U1" s="549"/>
      <c r="V1" s="549"/>
      <c r="W1" s="549"/>
      <c r="X1" s="549"/>
      <c r="Y1" s="549"/>
    </row>
    <row r="2" spans="1:25">
      <c r="A2" s="9" t="s">
        <v>1691</v>
      </c>
      <c r="B2" s="10"/>
      <c r="C2" s="28" t="s">
        <v>1695</v>
      </c>
      <c r="D2" s="1"/>
      <c r="E2" s="10"/>
      <c r="F2" s="1"/>
      <c r="G2" s="1"/>
      <c r="H2" s="1"/>
      <c r="I2" s="1"/>
      <c r="J2" s="1"/>
      <c r="K2" s="1"/>
      <c r="L2" s="1"/>
      <c r="M2" s="1"/>
      <c r="N2" s="1"/>
      <c r="O2" s="1"/>
      <c r="P2" s="1"/>
      <c r="Q2" s="1"/>
      <c r="R2" s="1"/>
      <c r="S2" s="1"/>
      <c r="T2" s="1"/>
      <c r="U2" s="1"/>
      <c r="V2" s="1"/>
      <c r="W2" s="1"/>
      <c r="X2" s="1" t="s">
        <v>101</v>
      </c>
      <c r="Y2" s="10" t="s">
        <v>104</v>
      </c>
    </row>
    <row r="3" spans="1:25">
      <c r="A3" s="9" t="s">
        <v>1692</v>
      </c>
      <c r="B3" s="10"/>
      <c r="C3" s="28" t="s">
        <v>1694</v>
      </c>
      <c r="D3" s="1"/>
      <c r="E3" s="10"/>
      <c r="F3" s="1"/>
      <c r="G3" s="1"/>
      <c r="H3" s="1"/>
      <c r="I3" s="1"/>
      <c r="J3" s="1"/>
      <c r="K3" s="1"/>
      <c r="L3" s="1"/>
      <c r="M3" s="1"/>
      <c r="N3" s="1"/>
      <c r="O3" s="1"/>
      <c r="P3" s="1"/>
      <c r="Q3" s="1"/>
      <c r="R3" s="1"/>
      <c r="S3" s="1"/>
      <c r="T3" s="1"/>
      <c r="U3" s="1"/>
      <c r="V3" s="1"/>
      <c r="W3" s="1"/>
      <c r="X3" s="1" t="s">
        <v>102</v>
      </c>
      <c r="Y3" s="10" t="s">
        <v>104</v>
      </c>
    </row>
    <row r="4" spans="1:25">
      <c r="A4" s="9" t="s">
        <v>86</v>
      </c>
      <c r="B4" s="10"/>
      <c r="C4" s="28" t="s">
        <v>90</v>
      </c>
      <c r="D4" s="1"/>
      <c r="E4" s="10"/>
      <c r="F4" s="1"/>
      <c r="G4" s="1"/>
      <c r="H4" s="1"/>
      <c r="I4" s="1"/>
      <c r="J4" s="1"/>
      <c r="K4" s="1"/>
      <c r="L4" s="1"/>
      <c r="M4" s="1"/>
      <c r="N4" s="1"/>
      <c r="O4" s="1"/>
      <c r="P4" s="1"/>
      <c r="Q4" s="1"/>
      <c r="R4" s="1"/>
      <c r="S4" s="1"/>
      <c r="T4" s="1"/>
      <c r="U4" s="1"/>
      <c r="V4" s="1"/>
      <c r="W4" s="1"/>
      <c r="X4" s="1"/>
      <c r="Y4" s="1"/>
    </row>
    <row r="5" spans="1:25" ht="15.75" thickBot="1">
      <c r="A5" s="9"/>
      <c r="B5" s="10"/>
      <c r="C5" s="28"/>
      <c r="D5" s="1"/>
      <c r="E5" s="10"/>
      <c r="F5" s="1"/>
      <c r="G5" s="1"/>
      <c r="H5" s="1"/>
      <c r="I5" s="1"/>
      <c r="J5" s="1"/>
      <c r="K5" s="1"/>
      <c r="L5" s="1"/>
      <c r="M5" s="1"/>
      <c r="N5" s="1"/>
      <c r="O5" s="1"/>
      <c r="P5" s="1"/>
      <c r="Q5" s="1"/>
      <c r="R5" s="1"/>
      <c r="S5" s="1"/>
      <c r="T5" s="1"/>
      <c r="U5" s="1"/>
      <c r="V5" s="1"/>
      <c r="W5" s="1"/>
      <c r="X5" s="1"/>
      <c r="Y5" s="1"/>
    </row>
    <row r="6" spans="1:25" ht="15" customHeight="1">
      <c r="A6" s="550" t="s">
        <v>1693</v>
      </c>
      <c r="B6" s="2" t="s">
        <v>1666</v>
      </c>
      <c r="C6" s="553" t="s">
        <v>1689</v>
      </c>
      <c r="D6" s="553" t="s">
        <v>1667</v>
      </c>
      <c r="E6" s="553" t="s">
        <v>1668</v>
      </c>
      <c r="F6" s="553" t="s">
        <v>1669</v>
      </c>
      <c r="G6" s="553" t="s">
        <v>87</v>
      </c>
      <c r="H6" s="557" t="s">
        <v>1671</v>
      </c>
      <c r="I6" s="557"/>
      <c r="J6" s="557"/>
      <c r="K6" s="557"/>
      <c r="L6" s="558" t="s">
        <v>88</v>
      </c>
      <c r="M6" s="558"/>
      <c r="N6" s="558"/>
      <c r="O6" s="558"/>
      <c r="P6" s="558"/>
      <c r="Q6" s="558"/>
      <c r="R6" s="558"/>
      <c r="S6" s="558"/>
      <c r="T6" s="558"/>
      <c r="U6" s="558"/>
      <c r="V6" s="558"/>
      <c r="W6" s="558"/>
      <c r="X6" s="558"/>
      <c r="Y6" s="559"/>
    </row>
    <row r="7" spans="1:25" ht="15" customHeight="1">
      <c r="A7" s="551"/>
      <c r="B7" s="3" t="s">
        <v>1688</v>
      </c>
      <c r="C7" s="554"/>
      <c r="D7" s="554"/>
      <c r="E7" s="554"/>
      <c r="F7" s="554"/>
      <c r="G7" s="554"/>
      <c r="H7" s="554" t="s">
        <v>1672</v>
      </c>
      <c r="I7" s="571" t="s">
        <v>1673</v>
      </c>
      <c r="J7" s="572"/>
      <c r="K7" s="554" t="s">
        <v>1676</v>
      </c>
      <c r="L7" s="548" t="s">
        <v>1678</v>
      </c>
      <c r="M7" s="548"/>
      <c r="N7" s="548"/>
      <c r="O7" s="548"/>
      <c r="P7" s="548" t="s">
        <v>1684</v>
      </c>
      <c r="Q7" s="548"/>
      <c r="R7" s="548" t="s">
        <v>1685</v>
      </c>
      <c r="S7" s="548"/>
      <c r="T7" s="548" t="s">
        <v>1686</v>
      </c>
      <c r="U7" s="548"/>
      <c r="V7" s="548"/>
      <c r="W7" s="548" t="s">
        <v>1687</v>
      </c>
      <c r="X7" s="548"/>
      <c r="Y7" s="561"/>
    </row>
    <row r="8" spans="1:25">
      <c r="A8" s="551"/>
      <c r="B8" s="3"/>
      <c r="C8" s="554"/>
      <c r="D8" s="556"/>
      <c r="E8" s="556"/>
      <c r="F8" s="556"/>
      <c r="G8" s="556"/>
      <c r="H8" s="556"/>
      <c r="I8" s="12" t="s">
        <v>1674</v>
      </c>
      <c r="J8" s="12" t="s">
        <v>1675</v>
      </c>
      <c r="K8" s="556"/>
      <c r="L8" s="6" t="s">
        <v>1679</v>
      </c>
      <c r="M8" s="6" t="s">
        <v>1680</v>
      </c>
      <c r="N8" s="6" t="s">
        <v>1681</v>
      </c>
      <c r="O8" s="6" t="s">
        <v>1682</v>
      </c>
      <c r="P8" s="6" t="s">
        <v>1680</v>
      </c>
      <c r="Q8" s="6" t="s">
        <v>1683</v>
      </c>
      <c r="R8" s="6" t="s">
        <v>1680</v>
      </c>
      <c r="S8" s="6" t="s">
        <v>1682</v>
      </c>
      <c r="T8" s="6" t="s">
        <v>1679</v>
      </c>
      <c r="U8" s="6" t="s">
        <v>1680</v>
      </c>
      <c r="V8" s="6" t="s">
        <v>1682</v>
      </c>
      <c r="W8" s="6" t="s">
        <v>1679</v>
      </c>
      <c r="X8" s="6" t="s">
        <v>1680</v>
      </c>
      <c r="Y8" s="7" t="s">
        <v>1682</v>
      </c>
    </row>
    <row r="9" spans="1:25" ht="15.75" thickBot="1">
      <c r="A9" s="552"/>
      <c r="B9" s="4"/>
      <c r="C9" s="555"/>
      <c r="D9" s="4">
        <v>1</v>
      </c>
      <c r="E9" s="4">
        <v>2</v>
      </c>
      <c r="F9" s="4">
        <v>3</v>
      </c>
      <c r="G9" s="4">
        <v>4</v>
      </c>
      <c r="H9" s="4">
        <v>5</v>
      </c>
      <c r="I9" s="4">
        <v>6.1</v>
      </c>
      <c r="J9" s="4">
        <v>6.2</v>
      </c>
      <c r="K9" s="4">
        <v>7</v>
      </c>
      <c r="L9" s="4">
        <v>8</v>
      </c>
      <c r="M9" s="4">
        <v>9</v>
      </c>
      <c r="N9" s="4">
        <v>10</v>
      </c>
      <c r="O9" s="4">
        <v>11</v>
      </c>
      <c r="P9" s="4">
        <v>12</v>
      </c>
      <c r="Q9" s="4">
        <v>13</v>
      </c>
      <c r="R9" s="4">
        <v>14</v>
      </c>
      <c r="S9" s="4">
        <v>15</v>
      </c>
      <c r="T9" s="4">
        <v>16</v>
      </c>
      <c r="U9" s="4">
        <v>17</v>
      </c>
      <c r="V9" s="4">
        <v>18</v>
      </c>
      <c r="W9" s="4">
        <v>19</v>
      </c>
      <c r="X9" s="4">
        <v>20</v>
      </c>
      <c r="Y9" s="5">
        <v>21</v>
      </c>
    </row>
    <row r="10" spans="1:25">
      <c r="A10" s="562">
        <v>101</v>
      </c>
      <c r="B10" s="564">
        <v>3.5</v>
      </c>
      <c r="C10" s="574" t="s">
        <v>1846</v>
      </c>
      <c r="D10" s="15">
        <v>1</v>
      </c>
      <c r="E10" s="30" t="s">
        <v>1710</v>
      </c>
      <c r="F10" s="45">
        <v>0.1</v>
      </c>
      <c r="G10" s="15" t="s">
        <v>1696</v>
      </c>
      <c r="H10" s="45">
        <v>1</v>
      </c>
      <c r="I10" s="45">
        <v>5</v>
      </c>
      <c r="J10" s="45">
        <v>7</v>
      </c>
      <c r="K10" s="51">
        <v>1</v>
      </c>
      <c r="L10" s="15" t="s">
        <v>1702</v>
      </c>
      <c r="M10" s="15" t="s">
        <v>1701</v>
      </c>
      <c r="N10" s="15" t="s">
        <v>1709</v>
      </c>
      <c r="O10" s="15">
        <v>0</v>
      </c>
      <c r="P10" s="15" t="s">
        <v>1701</v>
      </c>
      <c r="Q10" s="15">
        <v>0</v>
      </c>
      <c r="R10" s="15" t="s">
        <v>1703</v>
      </c>
      <c r="S10" s="15">
        <v>0</v>
      </c>
      <c r="T10" s="15" t="s">
        <v>1704</v>
      </c>
      <c r="U10" s="15" t="s">
        <v>1703</v>
      </c>
      <c r="V10" s="15">
        <v>0</v>
      </c>
      <c r="W10" s="15" t="s">
        <v>1767</v>
      </c>
      <c r="X10" s="15" t="s">
        <v>1701</v>
      </c>
      <c r="Y10" s="16">
        <v>0</v>
      </c>
    </row>
    <row r="11" spans="1:25">
      <c r="A11" s="563"/>
      <c r="B11" s="565"/>
      <c r="C11" s="573"/>
      <c r="D11" s="12">
        <v>2</v>
      </c>
      <c r="E11" s="32" t="s">
        <v>1847</v>
      </c>
      <c r="F11" s="46">
        <v>0.2</v>
      </c>
      <c r="G11" s="12" t="s">
        <v>1696</v>
      </c>
      <c r="H11" s="46">
        <v>1</v>
      </c>
      <c r="I11" s="46">
        <v>5</v>
      </c>
      <c r="J11" s="46">
        <v>8</v>
      </c>
      <c r="K11" s="52">
        <v>1</v>
      </c>
      <c r="L11" s="12" t="s">
        <v>1702</v>
      </c>
      <c r="M11" s="12" t="s">
        <v>1701</v>
      </c>
      <c r="N11" s="12" t="s">
        <v>1709</v>
      </c>
      <c r="O11" s="12">
        <v>0</v>
      </c>
      <c r="P11" s="12" t="s">
        <v>1701</v>
      </c>
      <c r="Q11" s="12">
        <v>0</v>
      </c>
      <c r="R11" s="12" t="s">
        <v>1703</v>
      </c>
      <c r="S11" s="12">
        <v>0</v>
      </c>
      <c r="T11" s="12" t="s">
        <v>1704</v>
      </c>
      <c r="U11" s="12" t="s">
        <v>1703</v>
      </c>
      <c r="V11" s="12">
        <v>0</v>
      </c>
      <c r="W11" s="12" t="s">
        <v>1767</v>
      </c>
      <c r="X11" s="12" t="s">
        <v>1701</v>
      </c>
      <c r="Y11" s="17">
        <v>0</v>
      </c>
    </row>
    <row r="12" spans="1:25">
      <c r="A12" s="563"/>
      <c r="B12" s="565"/>
      <c r="C12" s="573"/>
      <c r="D12" s="12">
        <v>3</v>
      </c>
      <c r="E12" s="32" t="s">
        <v>1848</v>
      </c>
      <c r="F12" s="46">
        <v>0.3</v>
      </c>
      <c r="G12" s="12" t="s">
        <v>1696</v>
      </c>
      <c r="H12" s="46">
        <v>1</v>
      </c>
      <c r="I12" s="46">
        <v>5</v>
      </c>
      <c r="J12" s="46">
        <v>6</v>
      </c>
      <c r="K12" s="52">
        <v>1</v>
      </c>
      <c r="L12" s="12" t="s">
        <v>1702</v>
      </c>
      <c r="M12" s="12" t="s">
        <v>1701</v>
      </c>
      <c r="N12" s="12" t="s">
        <v>1709</v>
      </c>
      <c r="O12" s="12">
        <v>0</v>
      </c>
      <c r="P12" s="12" t="s">
        <v>1701</v>
      </c>
      <c r="Q12" s="12">
        <v>0</v>
      </c>
      <c r="R12" s="12" t="s">
        <v>1703</v>
      </c>
      <c r="S12" s="12">
        <v>0</v>
      </c>
      <c r="T12" s="12" t="s">
        <v>1704</v>
      </c>
      <c r="U12" s="12" t="s">
        <v>1703</v>
      </c>
      <c r="V12" s="12">
        <v>0</v>
      </c>
      <c r="W12" s="12" t="s">
        <v>1767</v>
      </c>
      <c r="X12" s="12" t="s">
        <v>1701</v>
      </c>
      <c r="Y12" s="17">
        <v>0</v>
      </c>
    </row>
    <row r="13" spans="1:25">
      <c r="A13" s="563"/>
      <c r="B13" s="565"/>
      <c r="C13" s="573"/>
      <c r="D13" s="12">
        <v>4</v>
      </c>
      <c r="E13" s="32" t="s">
        <v>1849</v>
      </c>
      <c r="F13" s="46">
        <v>0.4</v>
      </c>
      <c r="G13" s="12" t="s">
        <v>1696</v>
      </c>
      <c r="H13" s="46">
        <v>1</v>
      </c>
      <c r="I13" s="46">
        <v>5</v>
      </c>
      <c r="J13" s="46">
        <v>7</v>
      </c>
      <c r="K13" s="52">
        <v>1</v>
      </c>
      <c r="L13" s="12" t="s">
        <v>1702</v>
      </c>
      <c r="M13" s="12" t="s">
        <v>1701</v>
      </c>
      <c r="N13" s="12" t="s">
        <v>1709</v>
      </c>
      <c r="O13" s="12">
        <v>0</v>
      </c>
      <c r="P13" s="12" t="s">
        <v>1701</v>
      </c>
      <c r="Q13" s="12">
        <v>0</v>
      </c>
      <c r="R13" s="12" t="s">
        <v>1703</v>
      </c>
      <c r="S13" s="12">
        <v>0</v>
      </c>
      <c r="T13" s="12" t="s">
        <v>1704</v>
      </c>
      <c r="U13" s="12" t="s">
        <v>1703</v>
      </c>
      <c r="V13" s="12">
        <v>0</v>
      </c>
      <c r="W13" s="12" t="s">
        <v>1767</v>
      </c>
      <c r="X13" s="12" t="s">
        <v>1701</v>
      </c>
      <c r="Y13" s="17">
        <v>0</v>
      </c>
    </row>
    <row r="14" spans="1:25">
      <c r="A14" s="563"/>
      <c r="B14" s="565"/>
      <c r="C14" s="573"/>
      <c r="D14" s="12">
        <v>5</v>
      </c>
      <c r="E14" s="32" t="s">
        <v>1850</v>
      </c>
      <c r="F14" s="46">
        <v>0.5</v>
      </c>
      <c r="G14" s="12" t="s">
        <v>1696</v>
      </c>
      <c r="H14" s="46">
        <v>1</v>
      </c>
      <c r="I14" s="46">
        <v>5</v>
      </c>
      <c r="J14" s="46">
        <v>7</v>
      </c>
      <c r="K14" s="52">
        <v>1</v>
      </c>
      <c r="L14" s="12" t="s">
        <v>1702</v>
      </c>
      <c r="M14" s="12" t="s">
        <v>1701</v>
      </c>
      <c r="N14" s="12" t="s">
        <v>1709</v>
      </c>
      <c r="O14" s="12">
        <v>0</v>
      </c>
      <c r="P14" s="12" t="s">
        <v>1701</v>
      </c>
      <c r="Q14" s="12">
        <v>0</v>
      </c>
      <c r="R14" s="12" t="s">
        <v>1703</v>
      </c>
      <c r="S14" s="12">
        <v>0</v>
      </c>
      <c r="T14" s="12" t="s">
        <v>1704</v>
      </c>
      <c r="U14" s="12" t="s">
        <v>1703</v>
      </c>
      <c r="V14" s="12">
        <v>0</v>
      </c>
      <c r="W14" s="12" t="s">
        <v>1767</v>
      </c>
      <c r="X14" s="12" t="s">
        <v>1701</v>
      </c>
      <c r="Y14" s="17">
        <v>0</v>
      </c>
    </row>
    <row r="15" spans="1:25">
      <c r="A15" s="563"/>
      <c r="B15" s="565"/>
      <c r="C15" s="573"/>
      <c r="D15" s="12">
        <v>6</v>
      </c>
      <c r="E15" s="32" t="s">
        <v>1723</v>
      </c>
      <c r="F15" s="46">
        <v>0.5</v>
      </c>
      <c r="G15" s="12" t="s">
        <v>1696</v>
      </c>
      <c r="H15" s="46">
        <v>1</v>
      </c>
      <c r="I15" s="46">
        <v>5</v>
      </c>
      <c r="J15" s="46">
        <v>7</v>
      </c>
      <c r="K15" s="52">
        <v>1</v>
      </c>
      <c r="L15" s="12" t="s">
        <v>1702</v>
      </c>
      <c r="M15" s="12" t="s">
        <v>1701</v>
      </c>
      <c r="N15" s="12" t="s">
        <v>1709</v>
      </c>
      <c r="O15" s="12">
        <v>0</v>
      </c>
      <c r="P15" s="12" t="s">
        <v>1701</v>
      </c>
      <c r="Q15" s="12">
        <v>0</v>
      </c>
      <c r="R15" s="12" t="s">
        <v>1703</v>
      </c>
      <c r="S15" s="12">
        <v>0</v>
      </c>
      <c r="T15" s="12" t="s">
        <v>1704</v>
      </c>
      <c r="U15" s="12" t="s">
        <v>1703</v>
      </c>
      <c r="V15" s="12">
        <v>0</v>
      </c>
      <c r="W15" s="12" t="s">
        <v>1767</v>
      </c>
      <c r="X15" s="12" t="s">
        <v>1701</v>
      </c>
      <c r="Y15" s="17">
        <v>0</v>
      </c>
    </row>
    <row r="16" spans="1:25">
      <c r="A16" s="563">
        <v>6095</v>
      </c>
      <c r="B16" s="565">
        <v>1.5</v>
      </c>
      <c r="C16" s="573" t="s">
        <v>1851</v>
      </c>
      <c r="D16" s="12">
        <v>1</v>
      </c>
      <c r="E16" s="32" t="s">
        <v>1849</v>
      </c>
      <c r="F16" s="46">
        <v>0.1</v>
      </c>
      <c r="G16" s="12" t="s">
        <v>1696</v>
      </c>
      <c r="H16" s="46">
        <v>1</v>
      </c>
      <c r="I16" s="46">
        <v>5</v>
      </c>
      <c r="J16" s="46">
        <v>7</v>
      </c>
      <c r="K16" s="52">
        <v>1</v>
      </c>
      <c r="L16" s="12" t="s">
        <v>1702</v>
      </c>
      <c r="M16" s="12" t="s">
        <v>1701</v>
      </c>
      <c r="N16" s="12" t="s">
        <v>1709</v>
      </c>
      <c r="O16" s="12">
        <v>0</v>
      </c>
      <c r="P16" s="12" t="s">
        <v>1701</v>
      </c>
      <c r="Q16" s="12">
        <v>0</v>
      </c>
      <c r="R16" s="12" t="s">
        <v>1707</v>
      </c>
      <c r="S16" s="12">
        <v>0</v>
      </c>
      <c r="T16" s="12" t="s">
        <v>1704</v>
      </c>
      <c r="U16" s="12" t="s">
        <v>1703</v>
      </c>
      <c r="V16" s="12">
        <v>0</v>
      </c>
      <c r="W16" s="12" t="s">
        <v>1767</v>
      </c>
      <c r="X16" s="12" t="s">
        <v>1701</v>
      </c>
      <c r="Y16" s="17">
        <v>0</v>
      </c>
    </row>
    <row r="17" spans="1:25">
      <c r="A17" s="563"/>
      <c r="B17" s="565"/>
      <c r="C17" s="573"/>
      <c r="D17" s="12">
        <v>2</v>
      </c>
      <c r="E17" s="32" t="s">
        <v>1850</v>
      </c>
      <c r="F17" s="46">
        <v>0.2</v>
      </c>
      <c r="G17" s="12" t="s">
        <v>1696</v>
      </c>
      <c r="H17" s="46">
        <v>1</v>
      </c>
      <c r="I17" s="46">
        <v>5</v>
      </c>
      <c r="J17" s="46">
        <v>7</v>
      </c>
      <c r="K17" s="52">
        <v>1</v>
      </c>
      <c r="L17" s="12" t="s">
        <v>1702</v>
      </c>
      <c r="M17" s="12" t="s">
        <v>1701</v>
      </c>
      <c r="N17" s="12" t="s">
        <v>1709</v>
      </c>
      <c r="O17" s="12">
        <v>0</v>
      </c>
      <c r="P17" s="12" t="s">
        <v>1701</v>
      </c>
      <c r="Q17" s="12">
        <v>0</v>
      </c>
      <c r="R17" s="12" t="s">
        <v>1703</v>
      </c>
      <c r="S17" s="12">
        <v>0</v>
      </c>
      <c r="T17" s="12" t="s">
        <v>1704</v>
      </c>
      <c r="U17" s="12" t="s">
        <v>1703</v>
      </c>
      <c r="V17" s="12">
        <v>0</v>
      </c>
      <c r="W17" s="12" t="s">
        <v>1767</v>
      </c>
      <c r="X17" s="12" t="s">
        <v>1701</v>
      </c>
      <c r="Y17" s="17">
        <v>0</v>
      </c>
    </row>
    <row r="18" spans="1:25">
      <c r="A18" s="563"/>
      <c r="B18" s="565"/>
      <c r="C18" s="573"/>
      <c r="D18" s="12">
        <v>3</v>
      </c>
      <c r="E18" s="32" t="s">
        <v>1852</v>
      </c>
      <c r="F18" s="46">
        <v>0.3</v>
      </c>
      <c r="G18" s="12" t="s">
        <v>1696</v>
      </c>
      <c r="H18" s="46">
        <v>1</v>
      </c>
      <c r="I18" s="46">
        <v>5</v>
      </c>
      <c r="J18" s="46">
        <v>6</v>
      </c>
      <c r="K18" s="52">
        <v>1</v>
      </c>
      <c r="L18" s="12" t="s">
        <v>1702</v>
      </c>
      <c r="M18" s="12" t="s">
        <v>1701</v>
      </c>
      <c r="N18" s="12" t="s">
        <v>1709</v>
      </c>
      <c r="O18" s="12">
        <v>0</v>
      </c>
      <c r="P18" s="12" t="s">
        <v>1701</v>
      </c>
      <c r="Q18" s="12">
        <v>0</v>
      </c>
      <c r="R18" s="12" t="s">
        <v>1703</v>
      </c>
      <c r="S18" s="12">
        <v>0</v>
      </c>
      <c r="T18" s="12" t="s">
        <v>1704</v>
      </c>
      <c r="U18" s="12" t="s">
        <v>1703</v>
      </c>
      <c r="V18" s="12">
        <v>0</v>
      </c>
      <c r="W18" s="12" t="s">
        <v>1767</v>
      </c>
      <c r="X18" s="12" t="s">
        <v>1701</v>
      </c>
      <c r="Y18" s="17">
        <v>0</v>
      </c>
    </row>
    <row r="19" spans="1:25">
      <c r="A19" s="563"/>
      <c r="B19" s="565"/>
      <c r="C19" s="573"/>
      <c r="D19" s="12">
        <v>4</v>
      </c>
      <c r="E19" s="32" t="s">
        <v>1853</v>
      </c>
      <c r="F19" s="46">
        <v>0.4</v>
      </c>
      <c r="G19" s="12" t="s">
        <v>1696</v>
      </c>
      <c r="H19" s="46">
        <v>1</v>
      </c>
      <c r="I19" s="46">
        <v>5</v>
      </c>
      <c r="J19" s="46">
        <v>5</v>
      </c>
      <c r="K19" s="52">
        <v>1</v>
      </c>
      <c r="L19" s="12" t="s">
        <v>1702</v>
      </c>
      <c r="M19" s="12" t="s">
        <v>1701</v>
      </c>
      <c r="N19" s="12" t="s">
        <v>1709</v>
      </c>
      <c r="O19" s="12">
        <v>0</v>
      </c>
      <c r="P19" s="12" t="s">
        <v>1701</v>
      </c>
      <c r="Q19" s="12">
        <v>0</v>
      </c>
      <c r="R19" s="12" t="s">
        <v>1703</v>
      </c>
      <c r="S19" s="12">
        <v>0</v>
      </c>
      <c r="T19" s="12" t="s">
        <v>1704</v>
      </c>
      <c r="U19" s="12" t="s">
        <v>1703</v>
      </c>
      <c r="V19" s="12">
        <v>0</v>
      </c>
      <c r="W19" s="12" t="s">
        <v>1767</v>
      </c>
      <c r="X19" s="12" t="s">
        <v>1701</v>
      </c>
      <c r="Y19" s="17">
        <v>0</v>
      </c>
    </row>
    <row r="20" spans="1:25">
      <c r="A20" s="563">
        <v>90603</v>
      </c>
      <c r="B20" s="565">
        <v>3.5</v>
      </c>
      <c r="C20" s="573" t="s">
        <v>1854</v>
      </c>
      <c r="D20" s="12">
        <v>1</v>
      </c>
      <c r="E20" s="32" t="s">
        <v>1720</v>
      </c>
      <c r="F20" s="46">
        <v>0.1</v>
      </c>
      <c r="G20" s="12" t="s">
        <v>1696</v>
      </c>
      <c r="H20" s="46">
        <v>1</v>
      </c>
      <c r="I20" s="46">
        <v>5</v>
      </c>
      <c r="J20" s="46">
        <v>6</v>
      </c>
      <c r="K20" s="52">
        <v>1</v>
      </c>
      <c r="L20" s="12" t="s">
        <v>1702</v>
      </c>
      <c r="M20" s="12" t="s">
        <v>1701</v>
      </c>
      <c r="N20" s="12" t="s">
        <v>1709</v>
      </c>
      <c r="O20" s="12">
        <v>0</v>
      </c>
      <c r="P20" s="12" t="s">
        <v>1701</v>
      </c>
      <c r="Q20" s="12">
        <v>0</v>
      </c>
      <c r="R20" s="12" t="s">
        <v>1703</v>
      </c>
      <c r="S20" s="12">
        <v>0</v>
      </c>
      <c r="T20" s="12" t="s">
        <v>1704</v>
      </c>
      <c r="U20" s="12" t="s">
        <v>1703</v>
      </c>
      <c r="V20" s="12">
        <v>0</v>
      </c>
      <c r="W20" s="12" t="s">
        <v>1767</v>
      </c>
      <c r="X20" s="12" t="s">
        <v>1701</v>
      </c>
      <c r="Y20" s="17">
        <v>0</v>
      </c>
    </row>
    <row r="21" spans="1:25">
      <c r="A21" s="563"/>
      <c r="B21" s="565"/>
      <c r="C21" s="573"/>
      <c r="D21" s="12">
        <v>2</v>
      </c>
      <c r="E21" s="32" t="s">
        <v>1848</v>
      </c>
      <c r="F21" s="46">
        <v>0.2</v>
      </c>
      <c r="G21" s="12" t="s">
        <v>1696</v>
      </c>
      <c r="H21" s="46">
        <v>1</v>
      </c>
      <c r="I21" s="46">
        <v>5</v>
      </c>
      <c r="J21" s="46">
        <v>6</v>
      </c>
      <c r="K21" s="52">
        <v>1</v>
      </c>
      <c r="L21" s="12" t="s">
        <v>1702</v>
      </c>
      <c r="M21" s="12" t="s">
        <v>1701</v>
      </c>
      <c r="N21" s="12" t="s">
        <v>1709</v>
      </c>
      <c r="O21" s="12">
        <v>0</v>
      </c>
      <c r="P21" s="12" t="s">
        <v>1701</v>
      </c>
      <c r="Q21" s="12">
        <v>0</v>
      </c>
      <c r="R21" s="12" t="s">
        <v>1703</v>
      </c>
      <c r="S21" s="12">
        <v>0</v>
      </c>
      <c r="T21" s="12" t="s">
        <v>1704</v>
      </c>
      <c r="U21" s="12" t="s">
        <v>1703</v>
      </c>
      <c r="V21" s="12">
        <v>0</v>
      </c>
      <c r="W21" s="12" t="s">
        <v>1767</v>
      </c>
      <c r="X21" s="12" t="s">
        <v>1701</v>
      </c>
      <c r="Y21" s="17">
        <v>0</v>
      </c>
    </row>
    <row r="22" spans="1:25">
      <c r="A22" s="563"/>
      <c r="B22" s="565"/>
      <c r="C22" s="573"/>
      <c r="D22" s="12">
        <v>3</v>
      </c>
      <c r="E22" s="32" t="s">
        <v>1855</v>
      </c>
      <c r="F22" s="46">
        <v>0.3</v>
      </c>
      <c r="G22" s="12" t="s">
        <v>1696</v>
      </c>
      <c r="H22" s="46">
        <v>1</v>
      </c>
      <c r="I22" s="46">
        <v>5</v>
      </c>
      <c r="J22" s="46">
        <v>7</v>
      </c>
      <c r="K22" s="52">
        <v>1</v>
      </c>
      <c r="L22" s="12" t="s">
        <v>1702</v>
      </c>
      <c r="M22" s="12" t="s">
        <v>1701</v>
      </c>
      <c r="N22" s="12" t="s">
        <v>1709</v>
      </c>
      <c r="O22" s="12">
        <v>0</v>
      </c>
      <c r="P22" s="12" t="s">
        <v>1701</v>
      </c>
      <c r="Q22" s="12">
        <v>0</v>
      </c>
      <c r="R22" s="12" t="s">
        <v>1703</v>
      </c>
      <c r="S22" s="12">
        <v>0</v>
      </c>
      <c r="T22" s="12" t="s">
        <v>1704</v>
      </c>
      <c r="U22" s="12" t="s">
        <v>1703</v>
      </c>
      <c r="V22" s="12">
        <v>0</v>
      </c>
      <c r="W22" s="12" t="s">
        <v>1767</v>
      </c>
      <c r="X22" s="12" t="s">
        <v>1701</v>
      </c>
      <c r="Y22" s="17">
        <v>0</v>
      </c>
    </row>
    <row r="23" spans="1:25">
      <c r="A23" s="563"/>
      <c r="B23" s="565"/>
      <c r="C23" s="573"/>
      <c r="D23" s="12">
        <v>4</v>
      </c>
      <c r="E23" s="32" t="s">
        <v>1721</v>
      </c>
      <c r="F23" s="46">
        <v>0.4</v>
      </c>
      <c r="G23" s="12" t="s">
        <v>1696</v>
      </c>
      <c r="H23" s="46">
        <v>1</v>
      </c>
      <c r="I23" s="46">
        <v>5</v>
      </c>
      <c r="J23" s="46">
        <v>6</v>
      </c>
      <c r="K23" s="52">
        <v>1</v>
      </c>
      <c r="L23" s="12" t="s">
        <v>1702</v>
      </c>
      <c r="M23" s="12" t="s">
        <v>1701</v>
      </c>
      <c r="N23" s="12" t="s">
        <v>1709</v>
      </c>
      <c r="O23" s="12">
        <v>0</v>
      </c>
      <c r="P23" s="12" t="s">
        <v>1701</v>
      </c>
      <c r="Q23" s="12">
        <v>0</v>
      </c>
      <c r="R23" s="12" t="s">
        <v>1703</v>
      </c>
      <c r="S23" s="12">
        <v>0</v>
      </c>
      <c r="T23" s="12" t="s">
        <v>1704</v>
      </c>
      <c r="U23" s="12" t="s">
        <v>1703</v>
      </c>
      <c r="V23" s="12">
        <v>0</v>
      </c>
      <c r="W23" s="12" t="s">
        <v>1767</v>
      </c>
      <c r="X23" s="12" t="s">
        <v>1701</v>
      </c>
      <c r="Y23" s="17">
        <v>0</v>
      </c>
    </row>
    <row r="24" spans="1:25">
      <c r="A24" s="563"/>
      <c r="B24" s="565"/>
      <c r="C24" s="573"/>
      <c r="D24" s="12">
        <v>5</v>
      </c>
      <c r="E24" s="32" t="s">
        <v>1856</v>
      </c>
      <c r="F24" s="46">
        <v>0.5</v>
      </c>
      <c r="G24" s="12" t="s">
        <v>1696</v>
      </c>
      <c r="H24" s="46">
        <v>1</v>
      </c>
      <c r="I24" s="46">
        <v>5</v>
      </c>
      <c r="J24" s="46">
        <v>7</v>
      </c>
      <c r="K24" s="52">
        <v>1</v>
      </c>
      <c r="L24" s="12" t="s">
        <v>1702</v>
      </c>
      <c r="M24" s="12" t="s">
        <v>1701</v>
      </c>
      <c r="N24" s="12" t="s">
        <v>1709</v>
      </c>
      <c r="O24" s="12">
        <v>0</v>
      </c>
      <c r="P24" s="12" t="s">
        <v>1701</v>
      </c>
      <c r="Q24" s="12">
        <v>0</v>
      </c>
      <c r="R24" s="12" t="s">
        <v>1703</v>
      </c>
      <c r="S24" s="12">
        <v>0</v>
      </c>
      <c r="T24" s="12" t="s">
        <v>1704</v>
      </c>
      <c r="U24" s="12" t="s">
        <v>1703</v>
      </c>
      <c r="V24" s="12">
        <v>0</v>
      </c>
      <c r="W24" s="12" t="s">
        <v>1767</v>
      </c>
      <c r="X24" s="12" t="s">
        <v>1701</v>
      </c>
      <c r="Y24" s="17">
        <v>0</v>
      </c>
    </row>
    <row r="25" spans="1:25">
      <c r="A25" s="563">
        <v>35</v>
      </c>
      <c r="B25" s="565">
        <v>7</v>
      </c>
      <c r="C25" s="573" t="s">
        <v>1857</v>
      </c>
      <c r="D25" s="12">
        <v>1</v>
      </c>
      <c r="E25" s="32" t="s">
        <v>1848</v>
      </c>
      <c r="F25" s="46">
        <v>0.1</v>
      </c>
      <c r="G25" s="12" t="s">
        <v>1696</v>
      </c>
      <c r="H25" s="46">
        <v>1</v>
      </c>
      <c r="I25" s="46">
        <v>5</v>
      </c>
      <c r="J25" s="46">
        <v>7</v>
      </c>
      <c r="K25" s="52">
        <v>1</v>
      </c>
      <c r="L25" s="12" t="s">
        <v>1702</v>
      </c>
      <c r="M25" s="12">
        <v>1</v>
      </c>
      <c r="N25" s="12" t="s">
        <v>1709</v>
      </c>
      <c r="O25" s="12">
        <v>0</v>
      </c>
      <c r="P25" s="12" t="s">
        <v>1701</v>
      </c>
      <c r="Q25" s="12">
        <v>0</v>
      </c>
      <c r="R25" s="12" t="s">
        <v>1703</v>
      </c>
      <c r="S25" s="12">
        <v>0</v>
      </c>
      <c r="T25" s="12" t="s">
        <v>1704</v>
      </c>
      <c r="U25" s="12" t="s">
        <v>1703</v>
      </c>
      <c r="V25" s="12">
        <v>0</v>
      </c>
      <c r="W25" s="12" t="s">
        <v>1767</v>
      </c>
      <c r="X25" s="12" t="s">
        <v>1701</v>
      </c>
      <c r="Y25" s="17">
        <v>0</v>
      </c>
    </row>
    <row r="26" spans="1:25">
      <c r="A26" s="563"/>
      <c r="B26" s="565"/>
      <c r="C26" s="573"/>
      <c r="D26" s="12">
        <v>2</v>
      </c>
      <c r="E26" s="32" t="s">
        <v>1858</v>
      </c>
      <c r="F26" s="46">
        <v>0.2</v>
      </c>
      <c r="G26" s="12" t="s">
        <v>1696</v>
      </c>
      <c r="H26" s="46">
        <v>1</v>
      </c>
      <c r="I26" s="46">
        <v>5</v>
      </c>
      <c r="J26" s="46">
        <v>6</v>
      </c>
      <c r="K26" s="52">
        <v>1</v>
      </c>
      <c r="L26" s="12" t="s">
        <v>1702</v>
      </c>
      <c r="M26" s="12">
        <v>1</v>
      </c>
      <c r="N26" s="12" t="s">
        <v>1709</v>
      </c>
      <c r="O26" s="12">
        <v>0</v>
      </c>
      <c r="P26" s="12" t="s">
        <v>1701</v>
      </c>
      <c r="Q26" s="12">
        <v>0</v>
      </c>
      <c r="R26" s="12" t="s">
        <v>1703</v>
      </c>
      <c r="S26" s="12">
        <v>0</v>
      </c>
      <c r="T26" s="12" t="s">
        <v>1704</v>
      </c>
      <c r="U26" s="12" t="s">
        <v>1703</v>
      </c>
      <c r="V26" s="12">
        <v>0</v>
      </c>
      <c r="W26" s="12" t="s">
        <v>1767</v>
      </c>
      <c r="X26" s="12" t="s">
        <v>1701</v>
      </c>
      <c r="Y26" s="17">
        <v>0</v>
      </c>
    </row>
    <row r="27" spans="1:25">
      <c r="A27" s="563"/>
      <c r="B27" s="565"/>
      <c r="C27" s="573"/>
      <c r="D27" s="12">
        <v>3</v>
      </c>
      <c r="E27" s="32" t="s">
        <v>1719</v>
      </c>
      <c r="F27" s="46">
        <v>0.3</v>
      </c>
      <c r="G27" s="12" t="s">
        <v>1696</v>
      </c>
      <c r="H27" s="46">
        <v>1</v>
      </c>
      <c r="I27" s="46">
        <v>5</v>
      </c>
      <c r="J27" s="46">
        <v>7</v>
      </c>
      <c r="K27" s="52">
        <v>1</v>
      </c>
      <c r="L27" s="12" t="s">
        <v>1702</v>
      </c>
      <c r="M27" s="12">
        <v>1</v>
      </c>
      <c r="N27" s="12" t="s">
        <v>1709</v>
      </c>
      <c r="O27" s="12">
        <v>0</v>
      </c>
      <c r="P27" s="12" t="s">
        <v>1701</v>
      </c>
      <c r="Q27" s="12">
        <v>0</v>
      </c>
      <c r="R27" s="12" t="s">
        <v>1707</v>
      </c>
      <c r="S27" s="12">
        <v>0</v>
      </c>
      <c r="T27" s="12" t="s">
        <v>1704</v>
      </c>
      <c r="U27" s="12" t="s">
        <v>1703</v>
      </c>
      <c r="V27" s="12">
        <v>0</v>
      </c>
      <c r="W27" s="12" t="s">
        <v>1767</v>
      </c>
      <c r="X27" s="12" t="s">
        <v>1701</v>
      </c>
      <c r="Y27" s="17">
        <v>0</v>
      </c>
    </row>
    <row r="28" spans="1:25">
      <c r="A28" s="563"/>
      <c r="B28" s="565"/>
      <c r="C28" s="573"/>
      <c r="D28" s="12">
        <v>4</v>
      </c>
      <c r="E28" s="32" t="s">
        <v>1859</v>
      </c>
      <c r="F28" s="46">
        <v>0.4</v>
      </c>
      <c r="G28" s="12" t="s">
        <v>1696</v>
      </c>
      <c r="H28" s="46">
        <v>1</v>
      </c>
      <c r="I28" s="46">
        <v>5</v>
      </c>
      <c r="J28" s="46">
        <v>8</v>
      </c>
      <c r="K28" s="52">
        <v>1</v>
      </c>
      <c r="L28" s="12" t="s">
        <v>1702</v>
      </c>
      <c r="M28" s="12">
        <v>1</v>
      </c>
      <c r="N28" s="12" t="s">
        <v>1709</v>
      </c>
      <c r="O28" s="12">
        <v>0</v>
      </c>
      <c r="P28" s="12" t="s">
        <v>1701</v>
      </c>
      <c r="Q28" s="12">
        <v>0</v>
      </c>
      <c r="R28" s="12" t="s">
        <v>1707</v>
      </c>
      <c r="S28" s="12">
        <v>0</v>
      </c>
      <c r="T28" s="12" t="s">
        <v>1704</v>
      </c>
      <c r="U28" s="12" t="s">
        <v>1703</v>
      </c>
      <c r="V28" s="12">
        <v>0</v>
      </c>
      <c r="W28" s="12" t="s">
        <v>1767</v>
      </c>
      <c r="X28" s="12" t="s">
        <v>1701</v>
      </c>
      <c r="Y28" s="17">
        <v>0</v>
      </c>
    </row>
    <row r="29" spans="1:25">
      <c r="A29" s="563">
        <v>169</v>
      </c>
      <c r="B29" s="565">
        <v>9</v>
      </c>
      <c r="C29" s="573" t="s">
        <v>1860</v>
      </c>
      <c r="D29" s="12">
        <v>1</v>
      </c>
      <c r="E29" s="32" t="s">
        <v>1848</v>
      </c>
      <c r="F29" s="46">
        <v>0.1</v>
      </c>
      <c r="G29" s="12" t="s">
        <v>1696</v>
      </c>
      <c r="H29" s="46">
        <v>1</v>
      </c>
      <c r="I29" s="46">
        <v>5</v>
      </c>
      <c r="J29" s="46">
        <v>7</v>
      </c>
      <c r="K29" s="52">
        <v>1</v>
      </c>
      <c r="L29" s="12" t="s">
        <v>1702</v>
      </c>
      <c r="M29" s="12" t="s">
        <v>1701</v>
      </c>
      <c r="N29" s="12" t="s">
        <v>1709</v>
      </c>
      <c r="O29" s="12">
        <v>0</v>
      </c>
      <c r="P29" s="12" t="s">
        <v>1701</v>
      </c>
      <c r="Q29" s="12">
        <v>0</v>
      </c>
      <c r="R29" s="12" t="s">
        <v>1703</v>
      </c>
      <c r="S29" s="12">
        <v>0</v>
      </c>
      <c r="T29" s="12" t="s">
        <v>1704</v>
      </c>
      <c r="U29" s="12" t="s">
        <v>1703</v>
      </c>
      <c r="V29" s="12">
        <v>0</v>
      </c>
      <c r="W29" s="12" t="s">
        <v>1767</v>
      </c>
      <c r="X29" s="12" t="s">
        <v>1701</v>
      </c>
      <c r="Y29" s="17">
        <v>0</v>
      </c>
    </row>
    <row r="30" spans="1:25">
      <c r="A30" s="563"/>
      <c r="B30" s="565"/>
      <c r="C30" s="573"/>
      <c r="D30" s="12">
        <v>2</v>
      </c>
      <c r="E30" s="32" t="s">
        <v>1795</v>
      </c>
      <c r="F30" s="46">
        <v>0.2</v>
      </c>
      <c r="G30" s="12" t="s">
        <v>1696</v>
      </c>
      <c r="H30" s="46">
        <v>1</v>
      </c>
      <c r="I30" s="46">
        <v>5</v>
      </c>
      <c r="J30" s="46">
        <v>7</v>
      </c>
      <c r="K30" s="52">
        <v>1</v>
      </c>
      <c r="L30" s="12" t="s">
        <v>1702</v>
      </c>
      <c r="M30" s="12" t="s">
        <v>1701</v>
      </c>
      <c r="N30" s="12" t="s">
        <v>1709</v>
      </c>
      <c r="O30" s="12">
        <v>0</v>
      </c>
      <c r="P30" s="12" t="s">
        <v>1701</v>
      </c>
      <c r="Q30" s="12">
        <v>0</v>
      </c>
      <c r="R30" s="12" t="s">
        <v>1703</v>
      </c>
      <c r="S30" s="12">
        <v>0</v>
      </c>
      <c r="T30" s="12" t="s">
        <v>1704</v>
      </c>
      <c r="U30" s="12" t="s">
        <v>1703</v>
      </c>
      <c r="V30" s="12">
        <v>0</v>
      </c>
      <c r="W30" s="12" t="s">
        <v>1767</v>
      </c>
      <c r="X30" s="12" t="s">
        <v>1701</v>
      </c>
      <c r="Y30" s="17">
        <v>0</v>
      </c>
    </row>
    <row r="31" spans="1:25">
      <c r="A31" s="563"/>
      <c r="B31" s="565"/>
      <c r="C31" s="573"/>
      <c r="D31" s="12">
        <v>3</v>
      </c>
      <c r="E31" s="32" t="s">
        <v>1856</v>
      </c>
      <c r="F31" s="46">
        <v>0.3</v>
      </c>
      <c r="G31" s="12" t="s">
        <v>1696</v>
      </c>
      <c r="H31" s="46">
        <v>1</v>
      </c>
      <c r="I31" s="46">
        <v>5</v>
      </c>
      <c r="J31" s="46">
        <v>6</v>
      </c>
      <c r="K31" s="52">
        <v>1</v>
      </c>
      <c r="L31" s="12" t="s">
        <v>1702</v>
      </c>
      <c r="M31" s="12" t="s">
        <v>1701</v>
      </c>
      <c r="N31" s="12" t="s">
        <v>1709</v>
      </c>
      <c r="O31" s="12">
        <v>0</v>
      </c>
      <c r="P31" s="12" t="s">
        <v>1701</v>
      </c>
      <c r="Q31" s="12">
        <v>0</v>
      </c>
      <c r="R31" s="12" t="s">
        <v>1861</v>
      </c>
      <c r="S31" s="12">
        <v>0</v>
      </c>
      <c r="T31" s="12" t="s">
        <v>1704</v>
      </c>
      <c r="U31" s="12" t="s">
        <v>1703</v>
      </c>
      <c r="V31" s="12">
        <v>0</v>
      </c>
      <c r="W31" s="12" t="s">
        <v>1767</v>
      </c>
      <c r="X31" s="12" t="s">
        <v>1701</v>
      </c>
      <c r="Y31" s="17">
        <v>0</v>
      </c>
    </row>
    <row r="32" spans="1:25">
      <c r="A32" s="563"/>
      <c r="B32" s="565"/>
      <c r="C32" s="573"/>
      <c r="D32" s="12">
        <v>4</v>
      </c>
      <c r="E32" s="32" t="s">
        <v>1850</v>
      </c>
      <c r="F32" s="46">
        <v>0.4</v>
      </c>
      <c r="G32" s="12" t="s">
        <v>1696</v>
      </c>
      <c r="H32" s="46">
        <v>1</v>
      </c>
      <c r="I32" s="46">
        <v>5</v>
      </c>
      <c r="J32" s="46">
        <v>7</v>
      </c>
      <c r="K32" s="52">
        <v>1</v>
      </c>
      <c r="L32" s="12" t="s">
        <v>1702</v>
      </c>
      <c r="M32" s="12" t="s">
        <v>1701</v>
      </c>
      <c r="N32" s="12" t="s">
        <v>1709</v>
      </c>
      <c r="O32" s="12">
        <v>0</v>
      </c>
      <c r="P32" s="12" t="s">
        <v>1701</v>
      </c>
      <c r="Q32" s="12">
        <v>0</v>
      </c>
      <c r="R32" s="12" t="s">
        <v>1861</v>
      </c>
      <c r="S32" s="12">
        <v>0</v>
      </c>
      <c r="T32" s="12" t="s">
        <v>1704</v>
      </c>
      <c r="U32" s="12" t="s">
        <v>1703</v>
      </c>
      <c r="V32" s="12">
        <v>0</v>
      </c>
      <c r="W32" s="12" t="s">
        <v>1767</v>
      </c>
      <c r="X32" s="12" t="s">
        <v>1701</v>
      </c>
      <c r="Y32" s="17">
        <v>0</v>
      </c>
    </row>
    <row r="33" spans="1:25">
      <c r="A33" s="563"/>
      <c r="B33" s="565"/>
      <c r="C33" s="573"/>
      <c r="D33" s="12">
        <v>5</v>
      </c>
      <c r="E33" s="32" t="s">
        <v>1848</v>
      </c>
      <c r="F33" s="46">
        <v>0.5</v>
      </c>
      <c r="G33" s="12" t="s">
        <v>1696</v>
      </c>
      <c r="H33" s="46">
        <v>1</v>
      </c>
      <c r="I33" s="46">
        <v>5</v>
      </c>
      <c r="J33" s="46">
        <v>7</v>
      </c>
      <c r="K33" s="52">
        <v>1</v>
      </c>
      <c r="L33" s="12" t="s">
        <v>1702</v>
      </c>
      <c r="M33" s="12" t="s">
        <v>1701</v>
      </c>
      <c r="N33" s="12" t="s">
        <v>1709</v>
      </c>
      <c r="O33" s="12">
        <v>0</v>
      </c>
      <c r="P33" s="12" t="s">
        <v>1701</v>
      </c>
      <c r="Q33" s="12">
        <v>0</v>
      </c>
      <c r="R33" s="12" t="s">
        <v>1861</v>
      </c>
      <c r="S33" s="12">
        <v>0</v>
      </c>
      <c r="T33" s="12" t="s">
        <v>1704</v>
      </c>
      <c r="U33" s="12" t="s">
        <v>1703</v>
      </c>
      <c r="V33" s="12">
        <v>0</v>
      </c>
      <c r="W33" s="12" t="s">
        <v>1767</v>
      </c>
      <c r="X33" s="12" t="s">
        <v>1701</v>
      </c>
      <c r="Y33" s="17">
        <v>0</v>
      </c>
    </row>
    <row r="34" spans="1:25">
      <c r="A34" s="563"/>
      <c r="B34" s="565"/>
      <c r="C34" s="573"/>
      <c r="D34" s="12">
        <v>6</v>
      </c>
      <c r="E34" s="32" t="s">
        <v>1858</v>
      </c>
      <c r="F34" s="46">
        <v>0.6</v>
      </c>
      <c r="G34" s="12" t="s">
        <v>1696</v>
      </c>
      <c r="H34" s="46">
        <v>1</v>
      </c>
      <c r="I34" s="46">
        <v>5</v>
      </c>
      <c r="J34" s="46">
        <v>7</v>
      </c>
      <c r="K34" s="52">
        <v>1</v>
      </c>
      <c r="L34" s="12" t="s">
        <v>1702</v>
      </c>
      <c r="M34" s="12" t="s">
        <v>1701</v>
      </c>
      <c r="N34" s="12" t="s">
        <v>1709</v>
      </c>
      <c r="O34" s="12">
        <v>0</v>
      </c>
      <c r="P34" s="12" t="s">
        <v>1701</v>
      </c>
      <c r="Q34" s="12">
        <v>0</v>
      </c>
      <c r="R34" s="12" t="s">
        <v>1703</v>
      </c>
      <c r="S34" s="12">
        <v>0</v>
      </c>
      <c r="T34" s="12" t="s">
        <v>1704</v>
      </c>
      <c r="U34" s="12" t="s">
        <v>1703</v>
      </c>
      <c r="V34" s="12">
        <v>0</v>
      </c>
      <c r="W34" s="12" t="s">
        <v>1767</v>
      </c>
      <c r="X34" s="12" t="s">
        <v>1701</v>
      </c>
      <c r="Y34" s="17">
        <v>0</v>
      </c>
    </row>
    <row r="35" spans="1:25">
      <c r="A35" s="563"/>
      <c r="B35" s="565"/>
      <c r="C35" s="573"/>
      <c r="D35" s="12">
        <v>7</v>
      </c>
      <c r="E35" s="32" t="s">
        <v>1862</v>
      </c>
      <c r="F35" s="46">
        <v>0.7</v>
      </c>
      <c r="G35" s="12" t="s">
        <v>1696</v>
      </c>
      <c r="H35" s="46">
        <v>1</v>
      </c>
      <c r="I35" s="46">
        <v>5</v>
      </c>
      <c r="J35" s="46">
        <v>6</v>
      </c>
      <c r="K35" s="52">
        <v>1</v>
      </c>
      <c r="L35" s="12" t="s">
        <v>1702</v>
      </c>
      <c r="M35" s="12" t="s">
        <v>1701</v>
      </c>
      <c r="N35" s="12" t="s">
        <v>1709</v>
      </c>
      <c r="O35" s="12">
        <v>0</v>
      </c>
      <c r="P35" s="12" t="s">
        <v>1701</v>
      </c>
      <c r="Q35" s="12">
        <v>0</v>
      </c>
      <c r="R35" s="12" t="s">
        <v>1703</v>
      </c>
      <c r="S35" s="12">
        <v>0</v>
      </c>
      <c r="T35" s="12" t="s">
        <v>1704</v>
      </c>
      <c r="U35" s="12" t="s">
        <v>1703</v>
      </c>
      <c r="V35" s="12">
        <v>0</v>
      </c>
      <c r="W35" s="12" t="s">
        <v>1767</v>
      </c>
      <c r="X35" s="12" t="s">
        <v>1701</v>
      </c>
      <c r="Y35" s="17">
        <v>0</v>
      </c>
    </row>
    <row r="36" spans="1:25">
      <c r="A36" s="563"/>
      <c r="B36" s="565"/>
      <c r="C36" s="573"/>
      <c r="D36" s="12">
        <v>8</v>
      </c>
      <c r="E36" s="32" t="s">
        <v>1862</v>
      </c>
      <c r="F36" s="46">
        <v>0.8</v>
      </c>
      <c r="G36" s="12" t="s">
        <v>1696</v>
      </c>
      <c r="H36" s="46">
        <v>1</v>
      </c>
      <c r="I36" s="46">
        <v>5</v>
      </c>
      <c r="J36" s="46">
        <v>7</v>
      </c>
      <c r="K36" s="52">
        <v>1</v>
      </c>
      <c r="L36" s="12" t="s">
        <v>1702</v>
      </c>
      <c r="M36" s="12" t="s">
        <v>1701</v>
      </c>
      <c r="N36" s="12" t="s">
        <v>1709</v>
      </c>
      <c r="O36" s="12">
        <v>0</v>
      </c>
      <c r="P36" s="12" t="s">
        <v>1701</v>
      </c>
      <c r="Q36" s="12">
        <v>0</v>
      </c>
      <c r="R36" s="12" t="s">
        <v>1703</v>
      </c>
      <c r="S36" s="12">
        <v>0</v>
      </c>
      <c r="T36" s="12" t="s">
        <v>1704</v>
      </c>
      <c r="U36" s="12" t="s">
        <v>1703</v>
      </c>
      <c r="V36" s="12">
        <v>0</v>
      </c>
      <c r="W36" s="12" t="s">
        <v>1767</v>
      </c>
      <c r="X36" s="12" t="s">
        <v>1701</v>
      </c>
      <c r="Y36" s="17">
        <v>0</v>
      </c>
    </row>
    <row r="37" spans="1:25">
      <c r="A37" s="563">
        <v>66</v>
      </c>
      <c r="B37" s="565">
        <v>10.5</v>
      </c>
      <c r="C37" s="573" t="s">
        <v>1863</v>
      </c>
      <c r="D37" s="12">
        <v>1</v>
      </c>
      <c r="E37" s="32" t="s">
        <v>1864</v>
      </c>
      <c r="F37" s="46">
        <v>0.2</v>
      </c>
      <c r="G37" s="12" t="s">
        <v>1696</v>
      </c>
      <c r="H37" s="46">
        <v>1</v>
      </c>
      <c r="I37" s="46">
        <v>5</v>
      </c>
      <c r="J37" s="46">
        <v>5</v>
      </c>
      <c r="K37" s="52">
        <v>1</v>
      </c>
      <c r="L37" s="12" t="s">
        <v>1702</v>
      </c>
      <c r="M37" s="12" t="s">
        <v>1701</v>
      </c>
      <c r="N37" s="12" t="s">
        <v>1709</v>
      </c>
      <c r="O37" s="12">
        <v>0</v>
      </c>
      <c r="P37" s="12" t="s">
        <v>1701</v>
      </c>
      <c r="Q37" s="12">
        <v>0</v>
      </c>
      <c r="R37" s="12" t="s">
        <v>1703</v>
      </c>
      <c r="S37" s="12">
        <v>0</v>
      </c>
      <c r="T37" s="12" t="s">
        <v>1704</v>
      </c>
      <c r="U37" s="12" t="s">
        <v>1703</v>
      </c>
      <c r="V37" s="12">
        <v>0</v>
      </c>
      <c r="W37" s="12" t="s">
        <v>1767</v>
      </c>
      <c r="X37" s="12" t="s">
        <v>1701</v>
      </c>
      <c r="Y37" s="17">
        <v>0</v>
      </c>
    </row>
    <row r="38" spans="1:25">
      <c r="A38" s="563"/>
      <c r="B38" s="565"/>
      <c r="C38" s="573"/>
      <c r="D38" s="12">
        <v>2</v>
      </c>
      <c r="E38" s="32" t="s">
        <v>1865</v>
      </c>
      <c r="F38" s="46">
        <v>1.3</v>
      </c>
      <c r="G38" s="12" t="s">
        <v>1696</v>
      </c>
      <c r="H38" s="46">
        <v>4</v>
      </c>
      <c r="I38" s="46">
        <v>5</v>
      </c>
      <c r="J38" s="46">
        <v>4</v>
      </c>
      <c r="K38" s="52">
        <v>1</v>
      </c>
      <c r="L38" s="12" t="s">
        <v>1702</v>
      </c>
      <c r="M38" s="12" t="s">
        <v>1701</v>
      </c>
      <c r="N38" s="12" t="s">
        <v>1709</v>
      </c>
      <c r="O38" s="12">
        <v>0</v>
      </c>
      <c r="P38" s="12" t="s">
        <v>1701</v>
      </c>
      <c r="Q38" s="12">
        <v>0</v>
      </c>
      <c r="R38" s="12" t="s">
        <v>1703</v>
      </c>
      <c r="S38" s="12">
        <v>0</v>
      </c>
      <c r="T38" s="12" t="s">
        <v>1704</v>
      </c>
      <c r="U38" s="12" t="s">
        <v>1703</v>
      </c>
      <c r="V38" s="12">
        <v>0</v>
      </c>
      <c r="W38" s="12" t="s">
        <v>1767</v>
      </c>
      <c r="X38" s="12" t="s">
        <v>1701</v>
      </c>
      <c r="Y38" s="17">
        <v>0</v>
      </c>
    </row>
    <row r="39" spans="1:25">
      <c r="A39" s="563"/>
      <c r="B39" s="565"/>
      <c r="C39" s="573"/>
      <c r="D39" s="12">
        <v>3</v>
      </c>
      <c r="E39" s="32" t="s">
        <v>1866</v>
      </c>
      <c r="F39" s="46">
        <v>2.1</v>
      </c>
      <c r="G39" s="12" t="s">
        <v>1696</v>
      </c>
      <c r="H39" s="46">
        <v>2</v>
      </c>
      <c r="I39" s="46">
        <v>5</v>
      </c>
      <c r="J39" s="46">
        <v>5</v>
      </c>
      <c r="K39" s="52">
        <v>1</v>
      </c>
      <c r="L39" s="12" t="s">
        <v>1702</v>
      </c>
      <c r="M39" s="12" t="s">
        <v>1701</v>
      </c>
      <c r="N39" s="12" t="s">
        <v>1709</v>
      </c>
      <c r="O39" s="12">
        <v>0</v>
      </c>
      <c r="P39" s="12" t="s">
        <v>1701</v>
      </c>
      <c r="Q39" s="12">
        <v>0</v>
      </c>
      <c r="R39" s="12" t="s">
        <v>1703</v>
      </c>
      <c r="S39" s="12">
        <v>0</v>
      </c>
      <c r="T39" s="12" t="s">
        <v>1704</v>
      </c>
      <c r="U39" s="12" t="s">
        <v>1703</v>
      </c>
      <c r="V39" s="12">
        <v>0</v>
      </c>
      <c r="W39" s="12" t="s">
        <v>1767</v>
      </c>
      <c r="X39" s="12" t="s">
        <v>1701</v>
      </c>
      <c r="Y39" s="17">
        <v>0</v>
      </c>
    </row>
    <row r="40" spans="1:25">
      <c r="A40" s="563">
        <v>66</v>
      </c>
      <c r="B40" s="565">
        <v>10.5</v>
      </c>
      <c r="C40" s="573" t="s">
        <v>1863</v>
      </c>
      <c r="D40" s="12">
        <v>1</v>
      </c>
      <c r="E40" s="32" t="s">
        <v>1867</v>
      </c>
      <c r="F40" s="46">
        <v>0.1</v>
      </c>
      <c r="G40" s="12" t="s">
        <v>1696</v>
      </c>
      <c r="H40" s="46">
        <v>1</v>
      </c>
      <c r="I40" s="46">
        <v>4.5999999999999996</v>
      </c>
      <c r="J40" s="46">
        <v>8</v>
      </c>
      <c r="K40" s="52">
        <v>1</v>
      </c>
      <c r="L40" s="12">
        <v>0</v>
      </c>
      <c r="M40" s="12" t="s">
        <v>1703</v>
      </c>
      <c r="N40" s="12">
        <v>2</v>
      </c>
      <c r="O40" s="12" t="s">
        <v>1722</v>
      </c>
      <c r="P40" s="12" t="s">
        <v>1701</v>
      </c>
      <c r="Q40" s="12">
        <v>0</v>
      </c>
      <c r="R40" s="12" t="s">
        <v>1703</v>
      </c>
      <c r="S40" s="12">
        <v>0</v>
      </c>
      <c r="T40" s="12" t="s">
        <v>1704</v>
      </c>
      <c r="U40" s="12" t="s">
        <v>1703</v>
      </c>
      <c r="V40" s="12">
        <v>0</v>
      </c>
      <c r="W40" s="12" t="s">
        <v>1767</v>
      </c>
      <c r="X40" s="12" t="s">
        <v>1701</v>
      </c>
      <c r="Y40" s="17">
        <v>0</v>
      </c>
    </row>
    <row r="41" spans="1:25">
      <c r="A41" s="563"/>
      <c r="B41" s="565"/>
      <c r="C41" s="573"/>
      <c r="D41" s="12">
        <v>2</v>
      </c>
      <c r="E41" s="32" t="s">
        <v>1868</v>
      </c>
      <c r="F41" s="46">
        <v>0.1</v>
      </c>
      <c r="G41" s="12" t="s">
        <v>1696</v>
      </c>
      <c r="H41" s="46">
        <v>1</v>
      </c>
      <c r="I41" s="46">
        <v>5</v>
      </c>
      <c r="J41" s="46">
        <v>5</v>
      </c>
      <c r="K41" s="52">
        <v>1</v>
      </c>
      <c r="L41" s="12">
        <v>0</v>
      </c>
      <c r="M41" s="12" t="s">
        <v>1703</v>
      </c>
      <c r="N41" s="12">
        <v>2</v>
      </c>
      <c r="O41" s="12">
        <v>0</v>
      </c>
      <c r="P41" s="12" t="s">
        <v>1701</v>
      </c>
      <c r="Q41" s="12">
        <v>0</v>
      </c>
      <c r="R41" s="12" t="s">
        <v>1703</v>
      </c>
      <c r="S41" s="12">
        <v>0</v>
      </c>
      <c r="T41" s="12" t="s">
        <v>1704</v>
      </c>
      <c r="U41" s="12" t="s">
        <v>1703</v>
      </c>
      <c r="V41" s="12">
        <v>0</v>
      </c>
      <c r="W41" s="12" t="s">
        <v>1767</v>
      </c>
      <c r="X41" s="12" t="s">
        <v>1701</v>
      </c>
      <c r="Y41" s="17">
        <v>0</v>
      </c>
    </row>
    <row r="42" spans="1:25">
      <c r="A42" s="563"/>
      <c r="B42" s="565"/>
      <c r="C42" s="573"/>
      <c r="D42" s="12">
        <v>3</v>
      </c>
      <c r="E42" s="32" t="s">
        <v>1869</v>
      </c>
      <c r="F42" s="46">
        <v>0.1</v>
      </c>
      <c r="G42" s="12" t="s">
        <v>1696</v>
      </c>
      <c r="H42" s="46">
        <v>1</v>
      </c>
      <c r="I42" s="46">
        <v>5</v>
      </c>
      <c r="J42" s="46">
        <v>10</v>
      </c>
      <c r="K42" s="52">
        <v>1</v>
      </c>
      <c r="L42" s="12"/>
      <c r="M42" s="12"/>
      <c r="N42" s="12"/>
      <c r="O42" s="12"/>
      <c r="P42" s="12"/>
      <c r="Q42" s="12"/>
      <c r="R42" s="12"/>
      <c r="S42" s="12"/>
      <c r="T42" s="12"/>
      <c r="U42" s="12"/>
      <c r="V42" s="12"/>
      <c r="W42" s="12"/>
      <c r="X42" s="12"/>
      <c r="Y42" s="17"/>
    </row>
    <row r="43" spans="1:25">
      <c r="A43" s="563"/>
      <c r="B43" s="565"/>
      <c r="C43" s="573"/>
      <c r="D43" s="12">
        <v>4</v>
      </c>
      <c r="E43" s="32" t="s">
        <v>1870</v>
      </c>
      <c r="F43" s="46">
        <v>0.1</v>
      </c>
      <c r="G43" s="12" t="s">
        <v>1696</v>
      </c>
      <c r="H43" s="46">
        <v>2</v>
      </c>
      <c r="I43" s="46">
        <v>5</v>
      </c>
      <c r="J43" s="46">
        <v>2</v>
      </c>
      <c r="K43" s="52">
        <v>1</v>
      </c>
      <c r="L43" s="12"/>
      <c r="M43" s="12"/>
      <c r="N43" s="12"/>
      <c r="O43" s="12">
        <v>0</v>
      </c>
      <c r="P43" s="12"/>
      <c r="Q43" s="12"/>
      <c r="R43" s="12"/>
      <c r="S43" s="12"/>
      <c r="T43" s="12"/>
      <c r="U43" s="12"/>
      <c r="V43" s="12"/>
      <c r="W43" s="12"/>
      <c r="X43" s="12"/>
      <c r="Y43" s="17"/>
    </row>
    <row r="44" spans="1:25">
      <c r="A44" s="563"/>
      <c r="B44" s="565"/>
      <c r="C44" s="573"/>
      <c r="D44" s="12">
        <v>5</v>
      </c>
      <c r="E44" s="32" t="s">
        <v>1871</v>
      </c>
      <c r="F44" s="46"/>
      <c r="G44" s="12" t="s">
        <v>1696</v>
      </c>
      <c r="H44" s="46">
        <v>4</v>
      </c>
      <c r="I44" s="46">
        <v>5</v>
      </c>
      <c r="J44" s="46">
        <v>5</v>
      </c>
      <c r="K44" s="52"/>
      <c r="L44" s="12"/>
      <c r="M44" s="12"/>
      <c r="N44" s="12"/>
      <c r="O44" s="12">
        <v>0</v>
      </c>
      <c r="P44" s="12"/>
      <c r="Q44" s="12"/>
      <c r="R44" s="12"/>
      <c r="S44" s="12"/>
      <c r="T44" s="12"/>
      <c r="U44" s="12"/>
      <c r="V44" s="12"/>
      <c r="W44" s="12"/>
      <c r="X44" s="12"/>
      <c r="Y44" s="17"/>
    </row>
    <row r="45" spans="1:25">
      <c r="A45" s="563"/>
      <c r="B45" s="565"/>
      <c r="C45" s="573"/>
      <c r="D45" s="12">
        <v>6</v>
      </c>
      <c r="E45" s="32" t="s">
        <v>1872</v>
      </c>
      <c r="F45" s="46"/>
      <c r="G45" s="12" t="s">
        <v>1696</v>
      </c>
      <c r="H45" s="46">
        <v>1</v>
      </c>
      <c r="I45" s="46">
        <v>5</v>
      </c>
      <c r="J45" s="46">
        <v>5</v>
      </c>
      <c r="K45" s="52"/>
      <c r="L45" s="12"/>
      <c r="M45" s="12"/>
      <c r="N45" s="12"/>
      <c r="O45" s="12"/>
      <c r="P45" s="12"/>
      <c r="Q45" s="12"/>
      <c r="R45" s="12"/>
      <c r="S45" s="12"/>
      <c r="T45" s="12"/>
      <c r="U45" s="12"/>
      <c r="V45" s="12"/>
      <c r="W45" s="12"/>
      <c r="X45" s="12"/>
      <c r="Y45" s="17"/>
    </row>
    <row r="46" spans="1:25">
      <c r="A46" s="563"/>
      <c r="B46" s="565"/>
      <c r="C46" s="573"/>
      <c r="D46" s="12">
        <v>7</v>
      </c>
      <c r="E46" s="32" t="s">
        <v>1873</v>
      </c>
      <c r="F46" s="46"/>
      <c r="G46" s="12" t="s">
        <v>1696</v>
      </c>
      <c r="H46" s="46">
        <v>1</v>
      </c>
      <c r="I46" s="46">
        <v>5</v>
      </c>
      <c r="J46" s="46">
        <v>5</v>
      </c>
      <c r="K46" s="52"/>
      <c r="L46" s="12"/>
      <c r="M46" s="12"/>
      <c r="N46" s="12"/>
      <c r="O46" s="12"/>
      <c r="P46" s="12"/>
      <c r="Q46" s="12"/>
      <c r="R46" s="12"/>
      <c r="S46" s="12"/>
      <c r="T46" s="12"/>
      <c r="U46" s="12"/>
      <c r="V46" s="12"/>
      <c r="W46" s="12"/>
      <c r="X46" s="12"/>
      <c r="Y46" s="17"/>
    </row>
    <row r="47" spans="1:25">
      <c r="A47" s="563"/>
      <c r="B47" s="565"/>
      <c r="C47" s="573"/>
      <c r="D47" s="12">
        <v>8</v>
      </c>
      <c r="E47" s="32" t="s">
        <v>1874</v>
      </c>
      <c r="F47" s="46"/>
      <c r="G47" s="12" t="s">
        <v>1696</v>
      </c>
      <c r="H47" s="46">
        <v>5</v>
      </c>
      <c r="I47" s="46">
        <v>5</v>
      </c>
      <c r="J47" s="46">
        <v>5</v>
      </c>
      <c r="K47" s="52"/>
      <c r="L47" s="12"/>
      <c r="M47" s="12"/>
      <c r="N47" s="12"/>
      <c r="O47" s="12" t="s">
        <v>1722</v>
      </c>
      <c r="P47" s="12"/>
      <c r="Q47" s="12"/>
      <c r="R47" s="12"/>
      <c r="S47" s="12"/>
      <c r="T47" s="12"/>
      <c r="U47" s="12"/>
      <c r="V47" s="12"/>
      <c r="W47" s="12"/>
      <c r="X47" s="12"/>
      <c r="Y47" s="17"/>
    </row>
    <row r="48" spans="1:25">
      <c r="A48" s="563">
        <v>66</v>
      </c>
      <c r="B48" s="565">
        <v>10.5</v>
      </c>
      <c r="C48" s="573" t="s">
        <v>1863</v>
      </c>
      <c r="D48" s="12">
        <v>1</v>
      </c>
      <c r="E48" s="32" t="s">
        <v>1875</v>
      </c>
      <c r="F48" s="46"/>
      <c r="G48" s="12"/>
      <c r="H48" s="46">
        <v>1</v>
      </c>
      <c r="I48" s="46">
        <v>5</v>
      </c>
      <c r="J48" s="46">
        <v>5</v>
      </c>
      <c r="K48" s="52">
        <v>1</v>
      </c>
      <c r="L48" s="12" t="s">
        <v>1702</v>
      </c>
      <c r="M48" s="12" t="s">
        <v>1701</v>
      </c>
      <c r="N48" s="12" t="s">
        <v>1709</v>
      </c>
      <c r="O48" s="12">
        <v>0</v>
      </c>
      <c r="P48" s="12" t="s">
        <v>1701</v>
      </c>
      <c r="Q48" s="12">
        <v>0</v>
      </c>
      <c r="R48" s="12" t="s">
        <v>1703</v>
      </c>
      <c r="S48" s="12">
        <v>0</v>
      </c>
      <c r="T48" s="12" t="s">
        <v>1704</v>
      </c>
      <c r="U48" s="12" t="s">
        <v>1703</v>
      </c>
      <c r="V48" s="12">
        <v>0</v>
      </c>
      <c r="W48" s="12" t="s">
        <v>1767</v>
      </c>
      <c r="X48" s="12" t="s">
        <v>1701</v>
      </c>
      <c r="Y48" s="17">
        <v>0</v>
      </c>
    </row>
    <row r="49" spans="1:25">
      <c r="A49" s="563"/>
      <c r="B49" s="565"/>
      <c r="C49" s="573"/>
      <c r="D49" s="12">
        <v>2</v>
      </c>
      <c r="E49" s="32" t="s">
        <v>1876</v>
      </c>
      <c r="F49" s="46"/>
      <c r="G49" s="12"/>
      <c r="H49" s="46">
        <v>1</v>
      </c>
      <c r="I49" s="46">
        <v>5</v>
      </c>
      <c r="J49" s="46">
        <v>5</v>
      </c>
      <c r="K49" s="52">
        <v>1</v>
      </c>
      <c r="L49" s="12" t="s">
        <v>1702</v>
      </c>
      <c r="M49" s="12" t="s">
        <v>1701</v>
      </c>
      <c r="N49" s="12" t="s">
        <v>1709</v>
      </c>
      <c r="O49" s="12">
        <v>0</v>
      </c>
      <c r="P49" s="12" t="s">
        <v>1701</v>
      </c>
      <c r="Q49" s="12">
        <v>0</v>
      </c>
      <c r="R49" s="12" t="s">
        <v>1703</v>
      </c>
      <c r="S49" s="12">
        <v>0</v>
      </c>
      <c r="T49" s="12" t="s">
        <v>1704</v>
      </c>
      <c r="U49" s="12" t="s">
        <v>1703</v>
      </c>
      <c r="V49" s="12">
        <v>0</v>
      </c>
      <c r="W49" s="12" t="s">
        <v>1767</v>
      </c>
      <c r="X49" s="12" t="s">
        <v>1701</v>
      </c>
      <c r="Y49" s="17">
        <v>0</v>
      </c>
    </row>
    <row r="50" spans="1:25">
      <c r="A50" s="563"/>
      <c r="B50" s="565"/>
      <c r="C50" s="573"/>
      <c r="D50" s="12">
        <v>3</v>
      </c>
      <c r="E50" s="32" t="s">
        <v>1877</v>
      </c>
      <c r="F50" s="46"/>
      <c r="G50" s="12"/>
      <c r="H50" s="46">
        <v>1</v>
      </c>
      <c r="I50" s="46">
        <v>5</v>
      </c>
      <c r="J50" s="46">
        <v>5</v>
      </c>
      <c r="K50" s="52">
        <v>1</v>
      </c>
      <c r="L50" s="12" t="s">
        <v>1702</v>
      </c>
      <c r="M50" s="12" t="s">
        <v>1701</v>
      </c>
      <c r="N50" s="12" t="s">
        <v>1709</v>
      </c>
      <c r="O50" s="12">
        <v>0</v>
      </c>
      <c r="P50" s="12" t="s">
        <v>1701</v>
      </c>
      <c r="Q50" s="12">
        <v>0</v>
      </c>
      <c r="R50" s="12" t="s">
        <v>1703</v>
      </c>
      <c r="S50" s="12">
        <v>0</v>
      </c>
      <c r="T50" s="12" t="s">
        <v>1704</v>
      </c>
      <c r="U50" s="12" t="s">
        <v>1703</v>
      </c>
      <c r="V50" s="12">
        <v>0</v>
      </c>
      <c r="W50" s="12" t="s">
        <v>1767</v>
      </c>
      <c r="X50" s="12" t="s">
        <v>1701</v>
      </c>
      <c r="Y50" s="17">
        <v>0</v>
      </c>
    </row>
    <row r="51" spans="1:25">
      <c r="A51" s="563"/>
      <c r="B51" s="565"/>
      <c r="C51" s="573"/>
      <c r="D51" s="12">
        <v>4</v>
      </c>
      <c r="E51" s="32" t="s">
        <v>1878</v>
      </c>
      <c r="F51" s="46"/>
      <c r="G51" s="12"/>
      <c r="H51" s="46">
        <v>5</v>
      </c>
      <c r="I51" s="46">
        <v>5</v>
      </c>
      <c r="J51" s="46">
        <v>7</v>
      </c>
      <c r="K51" s="52">
        <v>1</v>
      </c>
      <c r="L51" s="12" t="s">
        <v>1702</v>
      </c>
      <c r="M51" s="12" t="s">
        <v>1701</v>
      </c>
      <c r="N51" s="12" t="s">
        <v>1709</v>
      </c>
      <c r="O51" s="12">
        <v>0</v>
      </c>
      <c r="P51" s="12" t="s">
        <v>1701</v>
      </c>
      <c r="Q51" s="12">
        <v>0</v>
      </c>
      <c r="R51" s="12" t="s">
        <v>1703</v>
      </c>
      <c r="S51" s="12">
        <v>0</v>
      </c>
      <c r="T51" s="12" t="s">
        <v>1704</v>
      </c>
      <c r="U51" s="12" t="s">
        <v>1703</v>
      </c>
      <c r="V51" s="12">
        <v>0</v>
      </c>
      <c r="W51" s="12" t="s">
        <v>1767</v>
      </c>
      <c r="X51" s="12" t="s">
        <v>1701</v>
      </c>
      <c r="Y51" s="17">
        <v>0</v>
      </c>
    </row>
    <row r="52" spans="1:25">
      <c r="A52" s="563"/>
      <c r="B52" s="565"/>
      <c r="C52" s="573"/>
      <c r="D52" s="12">
        <v>5</v>
      </c>
      <c r="E52" s="32" t="s">
        <v>1879</v>
      </c>
      <c r="F52" s="46"/>
      <c r="G52" s="12"/>
      <c r="H52" s="46">
        <v>35</v>
      </c>
      <c r="I52" s="46">
        <v>9</v>
      </c>
      <c r="J52" s="46">
        <v>35</v>
      </c>
      <c r="K52" s="52">
        <v>1</v>
      </c>
      <c r="L52" s="12" t="s">
        <v>1702</v>
      </c>
      <c r="M52" s="12" t="s">
        <v>1699</v>
      </c>
      <c r="N52" s="12" t="s">
        <v>1709</v>
      </c>
      <c r="O52" s="12">
        <v>0</v>
      </c>
      <c r="P52" s="12" t="s">
        <v>1701</v>
      </c>
      <c r="Q52" s="12">
        <v>0</v>
      </c>
      <c r="R52" s="12" t="s">
        <v>1699</v>
      </c>
      <c r="S52" s="12">
        <v>0</v>
      </c>
      <c r="T52" s="12" t="s">
        <v>1704</v>
      </c>
      <c r="U52" s="12" t="s">
        <v>1703</v>
      </c>
      <c r="V52" s="12">
        <v>0</v>
      </c>
      <c r="W52" s="12" t="s">
        <v>1704</v>
      </c>
      <c r="X52" s="12" t="s">
        <v>1703</v>
      </c>
      <c r="Y52" s="17">
        <v>0</v>
      </c>
    </row>
    <row r="53" spans="1:25">
      <c r="A53" s="563"/>
      <c r="B53" s="565"/>
      <c r="C53" s="573"/>
      <c r="D53" s="12">
        <v>6</v>
      </c>
      <c r="E53" s="32" t="s">
        <v>1880</v>
      </c>
      <c r="F53" s="46"/>
      <c r="G53" s="12"/>
      <c r="H53" s="46">
        <v>1</v>
      </c>
      <c r="I53" s="46">
        <v>5</v>
      </c>
      <c r="J53" s="46">
        <v>5</v>
      </c>
      <c r="K53" s="52">
        <v>1</v>
      </c>
      <c r="L53" s="12" t="s">
        <v>1702</v>
      </c>
      <c r="M53" s="12" t="s">
        <v>1701</v>
      </c>
      <c r="N53" s="12" t="s">
        <v>1709</v>
      </c>
      <c r="O53" s="12">
        <v>0</v>
      </c>
      <c r="P53" s="12" t="s">
        <v>1701</v>
      </c>
      <c r="Q53" s="12">
        <v>0</v>
      </c>
      <c r="R53" s="12" t="s">
        <v>1703</v>
      </c>
      <c r="S53" s="12">
        <v>0</v>
      </c>
      <c r="T53" s="12" t="s">
        <v>1704</v>
      </c>
      <c r="U53" s="12" t="s">
        <v>1703</v>
      </c>
      <c r="V53" s="12">
        <v>0</v>
      </c>
      <c r="W53" s="12" t="s">
        <v>1767</v>
      </c>
      <c r="X53" s="12" t="s">
        <v>1701</v>
      </c>
      <c r="Y53" s="17">
        <v>0</v>
      </c>
    </row>
    <row r="54" spans="1:25">
      <c r="A54" s="563"/>
      <c r="B54" s="565"/>
      <c r="C54" s="573"/>
      <c r="D54" s="12">
        <v>7</v>
      </c>
      <c r="E54" s="32" t="s">
        <v>1881</v>
      </c>
      <c r="F54" s="46"/>
      <c r="G54" s="12"/>
      <c r="H54" s="46">
        <v>1</v>
      </c>
      <c r="I54" s="46">
        <v>5</v>
      </c>
      <c r="J54" s="46">
        <v>5</v>
      </c>
      <c r="K54" s="52">
        <v>1</v>
      </c>
      <c r="L54" s="12" t="s">
        <v>1702</v>
      </c>
      <c r="M54" s="12" t="s">
        <v>1701</v>
      </c>
      <c r="N54" s="12" t="s">
        <v>1709</v>
      </c>
      <c r="O54" s="12">
        <v>0</v>
      </c>
      <c r="P54" s="12" t="s">
        <v>1701</v>
      </c>
      <c r="Q54" s="12">
        <v>0</v>
      </c>
      <c r="R54" s="12" t="s">
        <v>1703</v>
      </c>
      <c r="S54" s="12">
        <v>0</v>
      </c>
      <c r="T54" s="12" t="s">
        <v>1704</v>
      </c>
      <c r="U54" s="12" t="s">
        <v>1703</v>
      </c>
      <c r="V54" s="12">
        <v>0</v>
      </c>
      <c r="W54" s="12" t="s">
        <v>1767</v>
      </c>
      <c r="X54" s="12" t="s">
        <v>1701</v>
      </c>
      <c r="Y54" s="17">
        <v>0</v>
      </c>
    </row>
    <row r="55" spans="1:25">
      <c r="A55" s="563"/>
      <c r="B55" s="565"/>
      <c r="C55" s="573"/>
      <c r="D55" s="12">
        <v>8</v>
      </c>
      <c r="E55" s="32" t="s">
        <v>1882</v>
      </c>
      <c r="F55" s="46"/>
      <c r="G55" s="12"/>
      <c r="H55" s="46">
        <v>1</v>
      </c>
      <c r="I55" s="46">
        <v>5</v>
      </c>
      <c r="J55" s="46">
        <v>5</v>
      </c>
      <c r="K55" s="52">
        <v>1</v>
      </c>
      <c r="L55" s="12" t="s">
        <v>1702</v>
      </c>
      <c r="M55" s="12" t="s">
        <v>1701</v>
      </c>
      <c r="N55" s="12" t="s">
        <v>1709</v>
      </c>
      <c r="O55" s="12">
        <v>0</v>
      </c>
      <c r="P55" s="12" t="s">
        <v>1701</v>
      </c>
      <c r="Q55" s="12">
        <v>0</v>
      </c>
      <c r="R55" s="12" t="s">
        <v>1703</v>
      </c>
      <c r="S55" s="12">
        <v>0</v>
      </c>
      <c r="T55" s="12" t="s">
        <v>1704</v>
      </c>
      <c r="U55" s="12" t="s">
        <v>1703</v>
      </c>
      <c r="V55" s="12">
        <v>0</v>
      </c>
      <c r="W55" s="12" t="s">
        <v>1767</v>
      </c>
      <c r="X55" s="12" t="s">
        <v>1701</v>
      </c>
      <c r="Y55" s="17">
        <v>0</v>
      </c>
    </row>
    <row r="56" spans="1:25">
      <c r="A56" s="563"/>
      <c r="B56" s="565"/>
      <c r="C56" s="573"/>
      <c r="D56" s="12">
        <v>9</v>
      </c>
      <c r="E56" s="32" t="s">
        <v>1883</v>
      </c>
      <c r="F56" s="46"/>
      <c r="G56" s="12"/>
      <c r="H56" s="46">
        <v>7</v>
      </c>
      <c r="I56" s="46">
        <v>6</v>
      </c>
      <c r="J56" s="46">
        <v>6</v>
      </c>
      <c r="K56" s="52">
        <v>1</v>
      </c>
      <c r="L56" s="12" t="s">
        <v>1702</v>
      </c>
      <c r="M56" s="12" t="s">
        <v>1701</v>
      </c>
      <c r="N56" s="12" t="s">
        <v>1709</v>
      </c>
      <c r="O56" s="12">
        <v>0</v>
      </c>
      <c r="P56" s="12" t="s">
        <v>1701</v>
      </c>
      <c r="Q56" s="12">
        <v>0</v>
      </c>
      <c r="R56" s="12" t="s">
        <v>1703</v>
      </c>
      <c r="S56" s="12">
        <v>0</v>
      </c>
      <c r="T56" s="12" t="s">
        <v>1704</v>
      </c>
      <c r="U56" s="12" t="s">
        <v>1703</v>
      </c>
      <c r="V56" s="12">
        <v>0</v>
      </c>
      <c r="W56" s="12" t="s">
        <v>1767</v>
      </c>
      <c r="X56" s="12" t="s">
        <v>1701</v>
      </c>
      <c r="Y56" s="17">
        <v>0</v>
      </c>
    </row>
    <row r="57" spans="1:25">
      <c r="A57" s="563"/>
      <c r="B57" s="565"/>
      <c r="C57" s="573"/>
      <c r="D57" s="12">
        <v>10</v>
      </c>
      <c r="E57" s="32" t="s">
        <v>1884</v>
      </c>
      <c r="F57" s="46"/>
      <c r="G57" s="12"/>
      <c r="H57" s="46">
        <v>1</v>
      </c>
      <c r="I57" s="46">
        <v>5</v>
      </c>
      <c r="J57" s="46">
        <v>5</v>
      </c>
      <c r="K57" s="52">
        <v>1</v>
      </c>
      <c r="L57" s="12" t="s">
        <v>1702</v>
      </c>
      <c r="M57" s="12" t="s">
        <v>1701</v>
      </c>
      <c r="N57" s="12" t="s">
        <v>1709</v>
      </c>
      <c r="O57" s="12">
        <v>0</v>
      </c>
      <c r="P57" s="12" t="s">
        <v>1701</v>
      </c>
      <c r="Q57" s="12">
        <v>0</v>
      </c>
      <c r="R57" s="12" t="s">
        <v>1703</v>
      </c>
      <c r="S57" s="12">
        <v>0</v>
      </c>
      <c r="T57" s="12" t="s">
        <v>1704</v>
      </c>
      <c r="U57" s="12" t="s">
        <v>1703</v>
      </c>
      <c r="V57" s="12">
        <v>0</v>
      </c>
      <c r="W57" s="12" t="s">
        <v>1767</v>
      </c>
      <c r="X57" s="12" t="s">
        <v>1701</v>
      </c>
      <c r="Y57" s="17">
        <v>0</v>
      </c>
    </row>
    <row r="58" spans="1:25" ht="15.75" thickBot="1">
      <c r="A58" s="568"/>
      <c r="B58" s="569"/>
      <c r="C58" s="575"/>
      <c r="D58" s="18">
        <v>11</v>
      </c>
      <c r="E58" s="36" t="s">
        <v>1885</v>
      </c>
      <c r="F58" s="47"/>
      <c r="G58" s="18"/>
      <c r="H58" s="47">
        <v>1</v>
      </c>
      <c r="I58" s="47">
        <v>5</v>
      </c>
      <c r="J58" s="47">
        <v>5</v>
      </c>
      <c r="K58" s="58">
        <v>1</v>
      </c>
      <c r="L58" s="18" t="s">
        <v>1702</v>
      </c>
      <c r="M58" s="18" t="s">
        <v>1701</v>
      </c>
      <c r="N58" s="18" t="s">
        <v>1709</v>
      </c>
      <c r="O58" s="18">
        <v>0</v>
      </c>
      <c r="P58" s="18" t="s">
        <v>1701</v>
      </c>
      <c r="Q58" s="18">
        <v>0</v>
      </c>
      <c r="R58" s="18" t="s">
        <v>1703</v>
      </c>
      <c r="S58" s="18">
        <v>0</v>
      </c>
      <c r="T58" s="18" t="s">
        <v>1704</v>
      </c>
      <c r="U58" s="18" t="s">
        <v>1703</v>
      </c>
      <c r="V58" s="18">
        <v>0</v>
      </c>
      <c r="W58" s="18" t="s">
        <v>1767</v>
      </c>
      <c r="X58" s="18" t="s">
        <v>1701</v>
      </c>
      <c r="Y58" s="19">
        <v>0</v>
      </c>
    </row>
  </sheetData>
  <mergeCells count="41">
    <mergeCell ref="A40:A47"/>
    <mergeCell ref="B40:B47"/>
    <mergeCell ref="C40:C47"/>
    <mergeCell ref="A48:A58"/>
    <mergeCell ref="B48:B58"/>
    <mergeCell ref="C48:C58"/>
    <mergeCell ref="A29:A36"/>
    <mergeCell ref="B29:B36"/>
    <mergeCell ref="C29:C36"/>
    <mergeCell ref="A37:A39"/>
    <mergeCell ref="B37:B39"/>
    <mergeCell ref="C37:C39"/>
    <mergeCell ref="I7:J7"/>
    <mergeCell ref="A20:A24"/>
    <mergeCell ref="B20:B24"/>
    <mergeCell ref="C20:C24"/>
    <mergeCell ref="A25:A28"/>
    <mergeCell ref="B25:B28"/>
    <mergeCell ref="C25:C28"/>
    <mergeCell ref="A10:A15"/>
    <mergeCell ref="B10:B15"/>
    <mergeCell ref="C10:C15"/>
    <mergeCell ref="A16:A19"/>
    <mergeCell ref="B16:B19"/>
    <mergeCell ref="C16:C19"/>
    <mergeCell ref="A1:Y1"/>
    <mergeCell ref="A6:A9"/>
    <mergeCell ref="C6:C9"/>
    <mergeCell ref="D6:D8"/>
    <mergeCell ref="E6:E8"/>
    <mergeCell ref="F6:F8"/>
    <mergeCell ref="G6:G8"/>
    <mergeCell ref="H6:K6"/>
    <mergeCell ref="L6:Y6"/>
    <mergeCell ref="W7:Y7"/>
    <mergeCell ref="K7:K8"/>
    <mergeCell ref="L7:O7"/>
    <mergeCell ref="P7:Q7"/>
    <mergeCell ref="R7:S7"/>
    <mergeCell ref="T7:V7"/>
    <mergeCell ref="H7:H8"/>
  </mergeCells>
  <phoneticPr fontId="1" type="noConversion"/>
  <printOptions horizontalCentered="1"/>
  <pageMargins left="1" right="0.4" top="0.4" bottom="0.4" header="0.5" footer="0.5"/>
  <pageSetup paperSize="8" scale="77"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Y25"/>
  <sheetViews>
    <sheetView zoomScale="40" zoomScaleNormal="85" zoomScaleSheetLayoutView="40" workbookViewId="0">
      <selection activeCell="Y90" sqref="Y90"/>
    </sheetView>
  </sheetViews>
  <sheetFormatPr defaultRowHeight="15"/>
  <cols>
    <col min="3" max="3" width="24.7109375" customWidth="1"/>
    <col min="5" max="5" width="17.140625" customWidth="1"/>
    <col min="7" max="7" width="12.28515625" customWidth="1"/>
    <col min="8" max="8" width="8.42578125" customWidth="1"/>
    <col min="9" max="9" width="6.28515625" customWidth="1"/>
    <col min="10" max="10" width="6.7109375" customWidth="1"/>
    <col min="12" max="12" width="6.5703125" customWidth="1"/>
    <col min="13" max="13" width="7.42578125" customWidth="1"/>
    <col min="14" max="15" width="7" customWidth="1"/>
    <col min="16" max="16" width="7.42578125" customWidth="1"/>
    <col min="17" max="17" width="6.7109375" customWidth="1"/>
    <col min="18" max="18" width="7.28515625" customWidth="1"/>
    <col min="19" max="19" width="7.42578125" customWidth="1"/>
    <col min="20" max="20" width="6.42578125" customWidth="1"/>
    <col min="21" max="21" width="7.42578125" customWidth="1"/>
    <col min="22" max="22" width="7.140625" customWidth="1"/>
    <col min="23" max="23" width="6.140625" customWidth="1"/>
    <col min="24" max="24" width="7.28515625" customWidth="1"/>
    <col min="25" max="25" width="7.140625" customWidth="1"/>
  </cols>
  <sheetData>
    <row r="1" spans="1:25" ht="21">
      <c r="A1" s="549" t="s">
        <v>1690</v>
      </c>
      <c r="B1" s="549"/>
      <c r="C1" s="549"/>
      <c r="D1" s="549"/>
      <c r="E1" s="549"/>
      <c r="F1" s="549"/>
      <c r="G1" s="549"/>
      <c r="H1" s="549"/>
      <c r="I1" s="549"/>
      <c r="J1" s="549"/>
      <c r="K1" s="549"/>
      <c r="L1" s="549"/>
      <c r="M1" s="549"/>
      <c r="N1" s="549"/>
      <c r="O1" s="549"/>
      <c r="P1" s="549"/>
      <c r="Q1" s="549"/>
      <c r="R1" s="549"/>
      <c r="S1" s="549"/>
      <c r="T1" s="549"/>
      <c r="U1" s="549"/>
      <c r="V1" s="549"/>
      <c r="W1" s="549"/>
      <c r="X1" s="549"/>
      <c r="Y1" s="549"/>
    </row>
    <row r="2" spans="1:25">
      <c r="A2" s="53" t="s">
        <v>1691</v>
      </c>
      <c r="B2" s="54"/>
      <c r="C2" s="54" t="s">
        <v>1695</v>
      </c>
      <c r="D2" s="1"/>
      <c r="E2" s="1"/>
      <c r="F2" s="1"/>
      <c r="G2" s="1"/>
      <c r="H2" s="1"/>
      <c r="I2" s="1"/>
      <c r="J2" s="1"/>
      <c r="K2" s="1"/>
      <c r="L2" s="1"/>
      <c r="M2" s="1"/>
      <c r="N2" s="1"/>
      <c r="O2" s="1"/>
      <c r="P2" s="1"/>
      <c r="Q2" s="1"/>
      <c r="R2" s="1"/>
      <c r="S2" s="1"/>
      <c r="T2" s="1"/>
      <c r="U2" s="1"/>
      <c r="V2" s="1"/>
      <c r="W2" s="1"/>
      <c r="X2" s="1" t="s">
        <v>101</v>
      </c>
      <c r="Y2" s="10" t="s">
        <v>104</v>
      </c>
    </row>
    <row r="3" spans="1:25">
      <c r="A3" s="53" t="s">
        <v>1692</v>
      </c>
      <c r="B3" s="54"/>
      <c r="C3" s="54" t="s">
        <v>1694</v>
      </c>
      <c r="D3" s="1"/>
      <c r="E3" s="1"/>
      <c r="F3" s="1"/>
      <c r="G3" s="1"/>
      <c r="H3" s="1"/>
      <c r="I3" s="1"/>
      <c r="J3" s="1"/>
      <c r="K3" s="1"/>
      <c r="L3" s="1"/>
      <c r="M3" s="1"/>
      <c r="N3" s="1"/>
      <c r="O3" s="1"/>
      <c r="P3" s="1"/>
      <c r="Q3" s="1"/>
      <c r="R3" s="1"/>
      <c r="S3" s="1"/>
      <c r="T3" s="1"/>
      <c r="U3" s="1"/>
      <c r="V3" s="1"/>
      <c r="W3" s="1"/>
      <c r="X3" s="1" t="s">
        <v>102</v>
      </c>
      <c r="Y3" s="10" t="s">
        <v>104</v>
      </c>
    </row>
    <row r="4" spans="1:25">
      <c r="A4" s="53" t="s">
        <v>91</v>
      </c>
      <c r="B4" s="54"/>
      <c r="C4" s="54" t="s">
        <v>92</v>
      </c>
      <c r="D4" s="1"/>
      <c r="E4" s="1"/>
      <c r="F4" s="1"/>
      <c r="G4" s="1"/>
      <c r="H4" s="1"/>
      <c r="I4" s="1"/>
      <c r="J4" s="1"/>
      <c r="K4" s="1"/>
      <c r="L4" s="1"/>
      <c r="M4" s="1"/>
      <c r="N4" s="1"/>
      <c r="O4" s="1"/>
      <c r="P4" s="1"/>
      <c r="Q4" s="1"/>
      <c r="R4" s="1"/>
      <c r="S4" s="1"/>
      <c r="T4" s="1"/>
      <c r="U4" s="1"/>
      <c r="V4" s="1"/>
      <c r="W4" s="1"/>
      <c r="X4" s="1"/>
      <c r="Y4" s="1"/>
    </row>
    <row r="5" spans="1:25" ht="15.75" thickBot="1">
      <c r="A5" s="53"/>
      <c r="B5" s="54"/>
      <c r="C5" s="54"/>
      <c r="D5" s="1"/>
      <c r="E5" s="1"/>
      <c r="F5" s="1"/>
      <c r="G5" s="1"/>
      <c r="H5" s="1"/>
      <c r="I5" s="1"/>
      <c r="J5" s="1"/>
      <c r="K5" s="1"/>
      <c r="L5" s="1"/>
      <c r="M5" s="1"/>
      <c r="N5" s="1"/>
      <c r="O5" s="1"/>
      <c r="P5" s="1"/>
      <c r="Q5" s="1"/>
      <c r="R5" s="1"/>
      <c r="S5" s="1"/>
      <c r="T5" s="1"/>
      <c r="U5" s="1"/>
      <c r="V5" s="1"/>
      <c r="W5" s="1"/>
      <c r="X5" s="1"/>
      <c r="Y5" s="1"/>
    </row>
    <row r="6" spans="1:25" ht="15" customHeight="1">
      <c r="A6" s="550" t="s">
        <v>1693</v>
      </c>
      <c r="B6" s="2" t="s">
        <v>1666</v>
      </c>
      <c r="C6" s="553" t="s">
        <v>1689</v>
      </c>
      <c r="D6" s="553" t="s">
        <v>1667</v>
      </c>
      <c r="E6" s="553" t="s">
        <v>1668</v>
      </c>
      <c r="F6" s="553" t="s">
        <v>1669</v>
      </c>
      <c r="G6" s="553" t="s">
        <v>87</v>
      </c>
      <c r="H6" s="557" t="s">
        <v>1671</v>
      </c>
      <c r="I6" s="557"/>
      <c r="J6" s="557"/>
      <c r="K6" s="557"/>
      <c r="L6" s="558" t="s">
        <v>88</v>
      </c>
      <c r="M6" s="558"/>
      <c r="N6" s="558"/>
      <c r="O6" s="558"/>
      <c r="P6" s="558"/>
      <c r="Q6" s="558"/>
      <c r="R6" s="558"/>
      <c r="S6" s="558"/>
      <c r="T6" s="558"/>
      <c r="U6" s="558"/>
      <c r="V6" s="558"/>
      <c r="W6" s="558"/>
      <c r="X6" s="558"/>
      <c r="Y6" s="559"/>
    </row>
    <row r="7" spans="1:25" ht="15" customHeight="1">
      <c r="A7" s="551"/>
      <c r="B7" s="3" t="s">
        <v>1688</v>
      </c>
      <c r="C7" s="554"/>
      <c r="D7" s="554"/>
      <c r="E7" s="554"/>
      <c r="F7" s="554"/>
      <c r="G7" s="554"/>
      <c r="H7" s="554" t="s">
        <v>1672</v>
      </c>
      <c r="I7" s="571" t="s">
        <v>1673</v>
      </c>
      <c r="J7" s="572"/>
      <c r="K7" s="554" t="s">
        <v>1676</v>
      </c>
      <c r="L7" s="548" t="s">
        <v>1678</v>
      </c>
      <c r="M7" s="548"/>
      <c r="N7" s="548"/>
      <c r="O7" s="548"/>
      <c r="P7" s="548" t="s">
        <v>1684</v>
      </c>
      <c r="Q7" s="548"/>
      <c r="R7" s="548" t="s">
        <v>1685</v>
      </c>
      <c r="S7" s="548"/>
      <c r="T7" s="548" t="s">
        <v>1686</v>
      </c>
      <c r="U7" s="548"/>
      <c r="V7" s="548"/>
      <c r="W7" s="548" t="s">
        <v>1687</v>
      </c>
      <c r="X7" s="548"/>
      <c r="Y7" s="561"/>
    </row>
    <row r="8" spans="1:25">
      <c r="A8" s="551"/>
      <c r="B8" s="3"/>
      <c r="C8" s="554"/>
      <c r="D8" s="556"/>
      <c r="E8" s="556"/>
      <c r="F8" s="556"/>
      <c r="G8" s="556"/>
      <c r="H8" s="556"/>
      <c r="I8" s="12" t="s">
        <v>1674</v>
      </c>
      <c r="J8" s="12" t="s">
        <v>1675</v>
      </c>
      <c r="K8" s="556"/>
      <c r="L8" s="6" t="s">
        <v>1679</v>
      </c>
      <c r="M8" s="6" t="s">
        <v>1680</v>
      </c>
      <c r="N8" s="6" t="s">
        <v>1681</v>
      </c>
      <c r="O8" s="6" t="s">
        <v>1682</v>
      </c>
      <c r="P8" s="6" t="s">
        <v>1680</v>
      </c>
      <c r="Q8" s="6" t="s">
        <v>1683</v>
      </c>
      <c r="R8" s="6" t="s">
        <v>1680</v>
      </c>
      <c r="S8" s="6" t="s">
        <v>1682</v>
      </c>
      <c r="T8" s="6" t="s">
        <v>1679</v>
      </c>
      <c r="U8" s="6" t="s">
        <v>1680</v>
      </c>
      <c r="V8" s="6" t="s">
        <v>1682</v>
      </c>
      <c r="W8" s="6" t="s">
        <v>1679</v>
      </c>
      <c r="X8" s="6" t="s">
        <v>1680</v>
      </c>
      <c r="Y8" s="7" t="s">
        <v>1682</v>
      </c>
    </row>
    <row r="9" spans="1:25" ht="15.75" thickBot="1">
      <c r="A9" s="552"/>
      <c r="B9" s="4"/>
      <c r="C9" s="555"/>
      <c r="D9" s="4">
        <v>1</v>
      </c>
      <c r="E9" s="4">
        <v>2</v>
      </c>
      <c r="F9" s="4">
        <v>3</v>
      </c>
      <c r="G9" s="4">
        <v>4</v>
      </c>
      <c r="H9" s="4">
        <v>5</v>
      </c>
      <c r="I9" s="4">
        <v>6.1</v>
      </c>
      <c r="J9" s="4">
        <v>6.2</v>
      </c>
      <c r="K9" s="4">
        <v>7</v>
      </c>
      <c r="L9" s="4">
        <v>8</v>
      </c>
      <c r="M9" s="4">
        <v>9</v>
      </c>
      <c r="N9" s="4">
        <v>10</v>
      </c>
      <c r="O9" s="4">
        <v>11</v>
      </c>
      <c r="P9" s="4">
        <v>12</v>
      </c>
      <c r="Q9" s="4">
        <v>13</v>
      </c>
      <c r="R9" s="4">
        <v>14</v>
      </c>
      <c r="S9" s="4">
        <v>15</v>
      </c>
      <c r="T9" s="4">
        <v>16</v>
      </c>
      <c r="U9" s="4">
        <v>17</v>
      </c>
      <c r="V9" s="4">
        <v>18</v>
      </c>
      <c r="W9" s="4">
        <v>19</v>
      </c>
      <c r="X9" s="4">
        <v>20</v>
      </c>
      <c r="Y9" s="5">
        <v>21</v>
      </c>
    </row>
    <row r="10" spans="1:25">
      <c r="A10" s="20">
        <v>25</v>
      </c>
      <c r="B10" s="38">
        <v>4</v>
      </c>
      <c r="C10" s="41" t="s">
        <v>1898</v>
      </c>
      <c r="D10" s="21">
        <v>1</v>
      </c>
      <c r="E10" s="41" t="s">
        <v>1886</v>
      </c>
      <c r="F10" s="38">
        <v>0.74029999999999996</v>
      </c>
      <c r="G10" s="21" t="s">
        <v>1696</v>
      </c>
      <c r="H10" s="38">
        <v>11</v>
      </c>
      <c r="I10" s="38">
        <v>2</v>
      </c>
      <c r="J10" s="38">
        <v>3</v>
      </c>
      <c r="K10" s="21"/>
      <c r="L10" s="21"/>
      <c r="M10" s="21"/>
      <c r="N10" s="21"/>
      <c r="O10" s="21"/>
      <c r="P10" s="21"/>
      <c r="Q10" s="21"/>
      <c r="R10" s="21"/>
      <c r="S10" s="21"/>
      <c r="T10" s="21"/>
      <c r="U10" s="21"/>
      <c r="V10" s="21"/>
      <c r="W10" s="21"/>
      <c r="X10" s="21"/>
      <c r="Y10" s="22"/>
    </row>
    <row r="11" spans="1:25">
      <c r="A11" s="23">
        <v>29</v>
      </c>
      <c r="B11" s="39">
        <v>3</v>
      </c>
      <c r="C11" s="33" t="s">
        <v>1899</v>
      </c>
      <c r="D11" s="13">
        <v>1</v>
      </c>
      <c r="E11" s="33" t="s">
        <v>1887</v>
      </c>
      <c r="F11" s="39">
        <v>0.74529999999999996</v>
      </c>
      <c r="G11" s="13" t="s">
        <v>1696</v>
      </c>
      <c r="H11" s="39">
        <v>4.5</v>
      </c>
      <c r="I11" s="39">
        <v>2</v>
      </c>
      <c r="J11" s="39">
        <v>3</v>
      </c>
      <c r="K11" s="13"/>
      <c r="L11" s="13"/>
      <c r="M11" s="13"/>
      <c r="N11" s="13"/>
      <c r="O11" s="13"/>
      <c r="P11" s="13"/>
      <c r="Q11" s="13"/>
      <c r="R11" s="13"/>
      <c r="S11" s="13"/>
      <c r="T11" s="13"/>
      <c r="U11" s="13"/>
      <c r="V11" s="13"/>
      <c r="W11" s="13"/>
      <c r="X11" s="13"/>
      <c r="Y11" s="24"/>
    </row>
    <row r="12" spans="1:25">
      <c r="A12" s="23">
        <v>31</v>
      </c>
      <c r="B12" s="39">
        <v>7.33</v>
      </c>
      <c r="C12" s="33" t="s">
        <v>1900</v>
      </c>
      <c r="D12" s="13">
        <v>1</v>
      </c>
      <c r="E12" s="33" t="s">
        <v>1888</v>
      </c>
      <c r="F12" s="39">
        <v>0.78480000000000005</v>
      </c>
      <c r="G12" s="13" t="s">
        <v>1696</v>
      </c>
      <c r="H12" s="39">
        <v>6</v>
      </c>
      <c r="I12" s="39">
        <v>2</v>
      </c>
      <c r="J12" s="39">
        <v>6</v>
      </c>
      <c r="K12" s="13"/>
      <c r="L12" s="13"/>
      <c r="M12" s="13"/>
      <c r="N12" s="13"/>
      <c r="O12" s="13"/>
      <c r="P12" s="13"/>
      <c r="Q12" s="13"/>
      <c r="R12" s="13"/>
      <c r="S12" s="13"/>
      <c r="T12" s="13"/>
      <c r="U12" s="13"/>
      <c r="V12" s="13"/>
      <c r="W12" s="13"/>
      <c r="X12" s="13"/>
      <c r="Y12" s="24"/>
    </row>
    <row r="13" spans="1:25">
      <c r="A13" s="23">
        <v>87</v>
      </c>
      <c r="B13" s="39">
        <v>7.41</v>
      </c>
      <c r="C13" s="33" t="s">
        <v>1901</v>
      </c>
      <c r="D13" s="13">
        <v>1</v>
      </c>
      <c r="E13" s="33" t="s">
        <v>1889</v>
      </c>
      <c r="F13" s="39">
        <v>0.82899999999999996</v>
      </c>
      <c r="G13" s="13" t="s">
        <v>1696</v>
      </c>
      <c r="H13" s="39">
        <v>6</v>
      </c>
      <c r="I13" s="39">
        <v>2</v>
      </c>
      <c r="J13" s="39">
        <v>3</v>
      </c>
      <c r="K13" s="13"/>
      <c r="L13" s="13"/>
      <c r="M13" s="13"/>
      <c r="N13" s="13"/>
      <c r="O13" s="13"/>
      <c r="P13" s="13"/>
      <c r="Q13" s="13"/>
      <c r="R13" s="13"/>
      <c r="S13" s="13"/>
      <c r="T13" s="13"/>
      <c r="U13" s="13"/>
      <c r="V13" s="13"/>
      <c r="W13" s="13"/>
      <c r="X13" s="13"/>
      <c r="Y13" s="24"/>
    </row>
    <row r="14" spans="1:25">
      <c r="A14" s="23">
        <v>103</v>
      </c>
      <c r="B14" s="39">
        <v>7.3</v>
      </c>
      <c r="C14" s="33" t="s">
        <v>1902</v>
      </c>
      <c r="D14" s="13">
        <v>1</v>
      </c>
      <c r="E14" s="33" t="s">
        <v>1888</v>
      </c>
      <c r="F14" s="39">
        <v>0.70899999999999996</v>
      </c>
      <c r="G14" s="13" t="s">
        <v>1696</v>
      </c>
      <c r="H14" s="39">
        <v>5</v>
      </c>
      <c r="I14" s="39">
        <v>2</v>
      </c>
      <c r="J14" s="39">
        <v>3</v>
      </c>
      <c r="K14" s="13"/>
      <c r="L14" s="13"/>
      <c r="M14" s="13"/>
      <c r="N14" s="13"/>
      <c r="O14" s="13"/>
      <c r="P14" s="13"/>
      <c r="Q14" s="13"/>
      <c r="R14" s="13"/>
      <c r="S14" s="13"/>
      <c r="T14" s="13"/>
      <c r="U14" s="13"/>
      <c r="V14" s="13"/>
      <c r="W14" s="13"/>
      <c r="X14" s="13"/>
      <c r="Y14" s="24"/>
    </row>
    <row r="15" spans="1:25">
      <c r="A15" s="23">
        <v>189</v>
      </c>
      <c r="B15" s="39">
        <v>3.2</v>
      </c>
      <c r="C15" s="33" t="s">
        <v>1903</v>
      </c>
      <c r="D15" s="13">
        <v>1</v>
      </c>
      <c r="E15" s="33" t="s">
        <v>1887</v>
      </c>
      <c r="F15" s="39">
        <v>0.74950000000000006</v>
      </c>
      <c r="G15" s="13" t="s">
        <v>1696</v>
      </c>
      <c r="H15" s="39">
        <v>7.5</v>
      </c>
      <c r="I15" s="39">
        <v>2</v>
      </c>
      <c r="J15" s="39">
        <v>5</v>
      </c>
      <c r="K15" s="13"/>
      <c r="L15" s="13"/>
      <c r="M15" s="13"/>
      <c r="N15" s="13"/>
      <c r="O15" s="13"/>
      <c r="P15" s="13"/>
      <c r="Q15" s="13"/>
      <c r="R15" s="13"/>
      <c r="S15" s="13"/>
      <c r="T15" s="13"/>
      <c r="U15" s="13"/>
      <c r="V15" s="13"/>
      <c r="W15" s="13"/>
      <c r="X15" s="13"/>
      <c r="Y15" s="24"/>
    </row>
    <row r="16" spans="1:25">
      <c r="A16" s="23">
        <v>241</v>
      </c>
      <c r="B16" s="39">
        <v>7</v>
      </c>
      <c r="C16" s="33" t="s">
        <v>1904</v>
      </c>
      <c r="D16" s="13">
        <v>1</v>
      </c>
      <c r="E16" s="33" t="s">
        <v>1890</v>
      </c>
      <c r="F16" s="39">
        <v>0.36099999999999999</v>
      </c>
      <c r="G16" s="13" t="s">
        <v>1696</v>
      </c>
      <c r="H16" s="39">
        <v>3.5</v>
      </c>
      <c r="I16" s="39">
        <v>2</v>
      </c>
      <c r="J16" s="39">
        <v>3</v>
      </c>
      <c r="K16" s="13"/>
      <c r="L16" s="13"/>
      <c r="M16" s="13"/>
      <c r="N16" s="13"/>
      <c r="O16" s="13"/>
      <c r="P16" s="13"/>
      <c r="Q16" s="13"/>
      <c r="R16" s="13"/>
      <c r="S16" s="13"/>
      <c r="T16" s="13"/>
      <c r="U16" s="13"/>
      <c r="V16" s="13"/>
      <c r="W16" s="13"/>
      <c r="X16" s="13"/>
      <c r="Y16" s="24"/>
    </row>
    <row r="17" spans="1:25">
      <c r="A17" s="23">
        <v>257</v>
      </c>
      <c r="B17" s="39">
        <v>2.5</v>
      </c>
      <c r="C17" s="33" t="s">
        <v>1905</v>
      </c>
      <c r="D17" s="13">
        <v>1</v>
      </c>
      <c r="E17" s="33" t="s">
        <v>1891</v>
      </c>
      <c r="F17" s="39">
        <v>0.45200000000000001</v>
      </c>
      <c r="G17" s="13" t="s">
        <v>1696</v>
      </c>
      <c r="H17" s="39">
        <v>6</v>
      </c>
      <c r="I17" s="39">
        <v>2</v>
      </c>
      <c r="J17" s="39">
        <v>3</v>
      </c>
      <c r="K17" s="13"/>
      <c r="L17" s="13"/>
      <c r="M17" s="13"/>
      <c r="N17" s="13"/>
      <c r="O17" s="13"/>
      <c r="P17" s="13"/>
      <c r="Q17" s="13"/>
      <c r="R17" s="13"/>
      <c r="S17" s="13"/>
      <c r="T17" s="13"/>
      <c r="U17" s="13"/>
      <c r="V17" s="13"/>
      <c r="W17" s="13"/>
      <c r="X17" s="13"/>
      <c r="Y17" s="24"/>
    </row>
    <row r="18" spans="1:25">
      <c r="A18" s="23">
        <v>258</v>
      </c>
      <c r="B18" s="39">
        <v>3.15</v>
      </c>
      <c r="C18" s="33" t="s">
        <v>1906</v>
      </c>
      <c r="D18" s="13">
        <v>1</v>
      </c>
      <c r="E18" s="33" t="s">
        <v>1892</v>
      </c>
      <c r="F18" s="39">
        <v>0.27100000000000002</v>
      </c>
      <c r="G18" s="13" t="s">
        <v>1696</v>
      </c>
      <c r="H18" s="39">
        <v>3</v>
      </c>
      <c r="I18" s="39">
        <v>2</v>
      </c>
      <c r="J18" s="39">
        <v>2.5</v>
      </c>
      <c r="K18" s="13"/>
      <c r="L18" s="13"/>
      <c r="M18" s="13"/>
      <c r="N18" s="13"/>
      <c r="O18" s="13"/>
      <c r="P18" s="13"/>
      <c r="Q18" s="13"/>
      <c r="R18" s="13"/>
      <c r="S18" s="13"/>
      <c r="T18" s="13"/>
      <c r="U18" s="13"/>
      <c r="V18" s="13"/>
      <c r="W18" s="13"/>
      <c r="X18" s="13"/>
      <c r="Y18" s="24"/>
    </row>
    <row r="19" spans="1:25">
      <c r="A19" s="23">
        <v>270</v>
      </c>
      <c r="B19" s="39">
        <v>3.5</v>
      </c>
      <c r="C19" s="33" t="s">
        <v>1907</v>
      </c>
      <c r="D19" s="13">
        <v>1</v>
      </c>
      <c r="E19" s="33" t="s">
        <v>1893</v>
      </c>
      <c r="F19" s="39">
        <v>0.96789999999999998</v>
      </c>
      <c r="G19" s="13" t="s">
        <v>1696</v>
      </c>
      <c r="H19" s="39">
        <v>4</v>
      </c>
      <c r="I19" s="39">
        <v>2</v>
      </c>
      <c r="J19" s="39">
        <v>3</v>
      </c>
      <c r="K19" s="13"/>
      <c r="L19" s="13"/>
      <c r="M19" s="13"/>
      <c r="N19" s="13"/>
      <c r="O19" s="13"/>
      <c r="P19" s="13"/>
      <c r="Q19" s="13"/>
      <c r="R19" s="13"/>
      <c r="S19" s="13"/>
      <c r="T19" s="13"/>
      <c r="U19" s="13"/>
      <c r="V19" s="13"/>
      <c r="W19" s="13"/>
      <c r="X19" s="13"/>
      <c r="Y19" s="24"/>
    </row>
    <row r="20" spans="1:25">
      <c r="A20" s="23">
        <v>90702</v>
      </c>
      <c r="B20" s="39">
        <v>5.5</v>
      </c>
      <c r="C20" s="33" t="s">
        <v>1908</v>
      </c>
      <c r="D20" s="13">
        <v>1</v>
      </c>
      <c r="E20" s="33" t="s">
        <v>1894</v>
      </c>
      <c r="F20" s="39">
        <v>0.93010000000000004</v>
      </c>
      <c r="G20" s="13" t="s">
        <v>1696</v>
      </c>
      <c r="H20" s="39">
        <v>3.5</v>
      </c>
      <c r="I20" s="39">
        <v>2</v>
      </c>
      <c r="J20" s="39">
        <v>3</v>
      </c>
      <c r="K20" s="13"/>
      <c r="L20" s="13"/>
      <c r="M20" s="13"/>
      <c r="N20" s="13"/>
      <c r="O20" s="13"/>
      <c r="P20" s="13"/>
      <c r="Q20" s="13"/>
      <c r="R20" s="13"/>
      <c r="S20" s="13"/>
      <c r="T20" s="13"/>
      <c r="U20" s="13"/>
      <c r="V20" s="13"/>
      <c r="W20" s="13"/>
      <c r="X20" s="13"/>
      <c r="Y20" s="24"/>
    </row>
    <row r="21" spans="1:25">
      <c r="A21" s="23">
        <v>90703</v>
      </c>
      <c r="B21" s="39">
        <v>5</v>
      </c>
      <c r="C21" s="33" t="s">
        <v>1909</v>
      </c>
      <c r="D21" s="13">
        <v>1</v>
      </c>
      <c r="E21" s="33" t="s">
        <v>1895</v>
      </c>
      <c r="F21" s="39">
        <v>0.73799999999999999</v>
      </c>
      <c r="G21" s="13" t="s">
        <v>1696</v>
      </c>
      <c r="H21" s="39">
        <v>3.5</v>
      </c>
      <c r="I21" s="39">
        <v>2</v>
      </c>
      <c r="J21" s="39">
        <v>2</v>
      </c>
      <c r="K21" s="13"/>
      <c r="L21" s="13"/>
      <c r="M21" s="13"/>
      <c r="N21" s="13"/>
      <c r="O21" s="13"/>
      <c r="P21" s="13"/>
      <c r="Q21" s="13"/>
      <c r="R21" s="13"/>
      <c r="S21" s="13"/>
      <c r="T21" s="13"/>
      <c r="U21" s="13"/>
      <c r="V21" s="13"/>
      <c r="W21" s="13"/>
      <c r="X21" s="13"/>
      <c r="Y21" s="24"/>
    </row>
    <row r="22" spans="1:25">
      <c r="A22" s="23">
        <v>90704</v>
      </c>
      <c r="B22" s="39">
        <v>2.4</v>
      </c>
      <c r="C22" s="33" t="s">
        <v>1910</v>
      </c>
      <c r="D22" s="13">
        <v>1</v>
      </c>
      <c r="E22" s="33" t="s">
        <v>1914</v>
      </c>
      <c r="F22" s="39">
        <v>0.79700000000000004</v>
      </c>
      <c r="G22" s="13" t="s">
        <v>1696</v>
      </c>
      <c r="H22" s="39">
        <v>4.5</v>
      </c>
      <c r="I22" s="39">
        <v>2</v>
      </c>
      <c r="J22" s="39">
        <v>2</v>
      </c>
      <c r="K22" s="13"/>
      <c r="L22" s="13"/>
      <c r="M22" s="13"/>
      <c r="N22" s="13"/>
      <c r="O22" s="13"/>
      <c r="P22" s="13"/>
      <c r="Q22" s="13"/>
      <c r="R22" s="13"/>
      <c r="S22" s="13"/>
      <c r="T22" s="13"/>
      <c r="U22" s="13"/>
      <c r="V22" s="13"/>
      <c r="W22" s="13"/>
      <c r="X22" s="13"/>
      <c r="Y22" s="24"/>
    </row>
    <row r="23" spans="1:25">
      <c r="A23" s="23">
        <v>90705</v>
      </c>
      <c r="B23" s="39">
        <v>2.2000000000000002</v>
      </c>
      <c r="C23" s="33" t="s">
        <v>1911</v>
      </c>
      <c r="D23" s="13">
        <v>1</v>
      </c>
      <c r="E23" s="33" t="s">
        <v>1915</v>
      </c>
      <c r="F23" s="39">
        <v>0.89659999999999995</v>
      </c>
      <c r="G23" s="13" t="s">
        <v>1696</v>
      </c>
      <c r="H23" s="39">
        <v>12</v>
      </c>
      <c r="I23" s="39">
        <v>2</v>
      </c>
      <c r="J23" s="39">
        <v>3</v>
      </c>
      <c r="K23" s="13"/>
      <c r="L23" s="13"/>
      <c r="M23" s="13"/>
      <c r="N23" s="13"/>
      <c r="O23" s="13"/>
      <c r="P23" s="13"/>
      <c r="Q23" s="13"/>
      <c r="R23" s="13"/>
      <c r="S23" s="13"/>
      <c r="T23" s="13"/>
      <c r="U23" s="13"/>
      <c r="V23" s="13"/>
      <c r="W23" s="13"/>
      <c r="X23" s="13"/>
      <c r="Y23" s="24"/>
    </row>
    <row r="24" spans="1:25">
      <c r="A24" s="23">
        <v>90706</v>
      </c>
      <c r="B24" s="39">
        <v>2.25</v>
      </c>
      <c r="C24" s="33" t="s">
        <v>1912</v>
      </c>
      <c r="D24" s="13">
        <v>1</v>
      </c>
      <c r="E24" s="33" t="s">
        <v>1896</v>
      </c>
      <c r="F24" s="39">
        <v>0.98770000000000002</v>
      </c>
      <c r="G24" s="13" t="s">
        <v>1696</v>
      </c>
      <c r="H24" s="39">
        <v>6</v>
      </c>
      <c r="I24" s="39">
        <v>2</v>
      </c>
      <c r="J24" s="39">
        <v>2</v>
      </c>
      <c r="K24" s="13"/>
      <c r="L24" s="13"/>
      <c r="M24" s="13"/>
      <c r="N24" s="13"/>
      <c r="O24" s="13"/>
      <c r="P24" s="13"/>
      <c r="Q24" s="13"/>
      <c r="R24" s="13"/>
      <c r="S24" s="13"/>
      <c r="T24" s="13"/>
      <c r="U24" s="13"/>
      <c r="V24" s="13"/>
      <c r="W24" s="13"/>
      <c r="X24" s="13"/>
      <c r="Y24" s="24"/>
    </row>
    <row r="25" spans="1:25" ht="15.75" thickBot="1">
      <c r="A25" s="25">
        <v>90713</v>
      </c>
      <c r="B25" s="40">
        <v>2.5</v>
      </c>
      <c r="C25" s="35" t="s">
        <v>1913</v>
      </c>
      <c r="D25" s="26">
        <v>1</v>
      </c>
      <c r="E25" s="35" t="s">
        <v>1897</v>
      </c>
      <c r="F25" s="40">
        <v>0.97370000000000001</v>
      </c>
      <c r="G25" s="26" t="s">
        <v>1696</v>
      </c>
      <c r="H25" s="40">
        <v>6</v>
      </c>
      <c r="I25" s="40">
        <v>2</v>
      </c>
      <c r="J25" s="40">
        <v>2</v>
      </c>
      <c r="K25" s="26"/>
      <c r="L25" s="26"/>
      <c r="M25" s="26"/>
      <c r="N25" s="26"/>
      <c r="O25" s="26"/>
      <c r="P25" s="26"/>
      <c r="Q25" s="26"/>
      <c r="R25" s="26"/>
      <c r="S25" s="26"/>
      <c r="T25" s="26"/>
      <c r="U25" s="26"/>
      <c r="V25" s="26"/>
      <c r="W25" s="26"/>
      <c r="X25" s="26"/>
      <c r="Y25" s="27"/>
    </row>
  </sheetData>
  <mergeCells count="17">
    <mergeCell ref="K7:K8"/>
    <mergeCell ref="L7:O7"/>
    <mergeCell ref="P7:Q7"/>
    <mergeCell ref="R7:S7"/>
    <mergeCell ref="T7:V7"/>
    <mergeCell ref="A1:Y1"/>
    <mergeCell ref="A6:A9"/>
    <mergeCell ref="C6:C9"/>
    <mergeCell ref="D6:D8"/>
    <mergeCell ref="E6:E8"/>
    <mergeCell ref="F6:F8"/>
    <mergeCell ref="G6:G8"/>
    <mergeCell ref="H6:K6"/>
    <mergeCell ref="L6:Y6"/>
    <mergeCell ref="H7:H8"/>
    <mergeCell ref="I7:J7"/>
    <mergeCell ref="W7:Y7"/>
  </mergeCells>
  <phoneticPr fontId="1" type="noConversion"/>
  <printOptions horizontalCentered="1"/>
  <pageMargins left="1" right="0.4" top="0.4" bottom="0.4" header="0.5" footer="0.31496062992126"/>
  <pageSetup paperSize="8" scale="7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Y19"/>
  <sheetViews>
    <sheetView zoomScale="40" zoomScaleNormal="70" zoomScaleSheetLayoutView="40" workbookViewId="0">
      <selection activeCell="Y90" sqref="Y90"/>
    </sheetView>
  </sheetViews>
  <sheetFormatPr defaultRowHeight="15"/>
  <cols>
    <col min="3" max="3" width="26.28515625" customWidth="1"/>
    <col min="4" max="4" width="8.140625" customWidth="1"/>
    <col min="5" max="5" width="15.7109375" customWidth="1"/>
    <col min="6" max="6" width="8.140625" customWidth="1"/>
    <col min="7" max="7" width="10.85546875" customWidth="1"/>
    <col min="8" max="8" width="7.85546875" customWidth="1"/>
    <col min="9" max="9" width="6.42578125" customWidth="1"/>
    <col min="10" max="10" width="6.85546875" customWidth="1"/>
    <col min="11" max="11" width="7.85546875" customWidth="1"/>
    <col min="12" max="12" width="6.42578125" customWidth="1"/>
    <col min="13" max="13" width="6.5703125" customWidth="1"/>
    <col min="14" max="14" width="5.85546875" customWidth="1"/>
    <col min="15" max="15" width="6.5703125" customWidth="1"/>
    <col min="16" max="16" width="6.85546875" customWidth="1"/>
    <col min="17" max="17" width="6.140625" customWidth="1"/>
    <col min="18" max="18" width="6.7109375" customWidth="1"/>
    <col min="19" max="19" width="6.140625" customWidth="1"/>
    <col min="20" max="20" width="5.42578125" customWidth="1"/>
    <col min="21" max="21" width="7" customWidth="1"/>
    <col min="22" max="22" width="6.28515625" customWidth="1"/>
    <col min="23" max="23" width="6.140625" customWidth="1"/>
    <col min="24" max="24" width="7.42578125" customWidth="1"/>
    <col min="25" max="25" width="7" customWidth="1"/>
  </cols>
  <sheetData>
    <row r="1" spans="1:25" ht="21">
      <c r="A1" s="549" t="s">
        <v>1690</v>
      </c>
      <c r="B1" s="549"/>
      <c r="C1" s="549"/>
      <c r="D1" s="549"/>
      <c r="E1" s="549"/>
      <c r="F1" s="549"/>
      <c r="G1" s="549"/>
      <c r="H1" s="549"/>
      <c r="I1" s="549"/>
      <c r="J1" s="549"/>
      <c r="K1" s="549"/>
      <c r="L1" s="549"/>
      <c r="M1" s="549"/>
      <c r="N1" s="549"/>
      <c r="O1" s="549"/>
      <c r="P1" s="549"/>
      <c r="Q1" s="549"/>
      <c r="R1" s="549"/>
      <c r="S1" s="549"/>
      <c r="T1" s="549"/>
      <c r="U1" s="549"/>
      <c r="V1" s="549"/>
      <c r="W1" s="549"/>
      <c r="X1" s="549"/>
      <c r="Y1" s="549"/>
    </row>
    <row r="2" spans="1:25">
      <c r="A2" s="9" t="s">
        <v>1691</v>
      </c>
      <c r="B2" s="10"/>
      <c r="C2" s="10" t="s">
        <v>1695</v>
      </c>
      <c r="D2" s="1"/>
      <c r="E2" s="1"/>
      <c r="F2" s="1"/>
      <c r="G2" s="1"/>
      <c r="H2" s="1"/>
      <c r="I2" s="1"/>
      <c r="J2" s="1"/>
      <c r="K2" s="1"/>
      <c r="L2" s="1"/>
      <c r="M2" s="1"/>
      <c r="N2" s="1"/>
      <c r="O2" s="1"/>
      <c r="P2" s="1"/>
      <c r="Q2" s="1"/>
      <c r="R2" s="1"/>
      <c r="S2" s="1"/>
      <c r="T2" s="1"/>
      <c r="U2" s="1"/>
      <c r="V2" s="1"/>
      <c r="W2" s="1"/>
      <c r="X2" s="1" t="s">
        <v>101</v>
      </c>
      <c r="Y2" s="10" t="s">
        <v>104</v>
      </c>
    </row>
    <row r="3" spans="1:25">
      <c r="A3" s="9" t="s">
        <v>1692</v>
      </c>
      <c r="B3" s="10"/>
      <c r="C3" s="10" t="s">
        <v>1694</v>
      </c>
      <c r="D3" s="1"/>
      <c r="E3" s="1"/>
      <c r="F3" s="1"/>
      <c r="G3" s="1"/>
      <c r="H3" s="1"/>
      <c r="I3" s="1"/>
      <c r="J3" s="1"/>
      <c r="K3" s="1"/>
      <c r="L3" s="1"/>
      <c r="M3" s="1"/>
      <c r="N3" s="1"/>
      <c r="O3" s="1"/>
      <c r="P3" s="1"/>
      <c r="Q3" s="1"/>
      <c r="R3" s="1"/>
      <c r="S3" s="1"/>
      <c r="T3" s="1"/>
      <c r="U3" s="1"/>
      <c r="V3" s="1"/>
      <c r="W3" s="1"/>
      <c r="X3" s="1" t="s">
        <v>102</v>
      </c>
      <c r="Y3" s="10" t="s">
        <v>104</v>
      </c>
    </row>
    <row r="4" spans="1:25">
      <c r="A4" s="9" t="s">
        <v>86</v>
      </c>
      <c r="B4" s="10"/>
      <c r="C4" s="10" t="s">
        <v>93</v>
      </c>
      <c r="D4" s="1"/>
      <c r="E4" s="1"/>
      <c r="F4" s="1"/>
      <c r="G4" s="1"/>
      <c r="H4" s="1"/>
      <c r="I4" s="1"/>
      <c r="J4" s="1"/>
      <c r="K4" s="1"/>
      <c r="L4" s="1"/>
      <c r="M4" s="1"/>
      <c r="N4" s="1"/>
      <c r="O4" s="1"/>
      <c r="P4" s="1"/>
      <c r="Q4" s="1"/>
      <c r="R4" s="1"/>
      <c r="S4" s="1"/>
      <c r="T4" s="1"/>
      <c r="U4" s="1"/>
      <c r="V4" s="1"/>
      <c r="W4" s="1"/>
      <c r="X4" s="1"/>
      <c r="Y4" s="1"/>
    </row>
    <row r="5" spans="1:25" ht="15.75" thickBot="1">
      <c r="A5" s="9"/>
      <c r="B5" s="10"/>
      <c r="C5" s="10"/>
      <c r="D5" s="1"/>
      <c r="E5" s="1"/>
      <c r="F5" s="1"/>
      <c r="G5" s="1"/>
      <c r="H5" s="1"/>
      <c r="I5" s="1"/>
      <c r="J5" s="1"/>
      <c r="K5" s="1"/>
      <c r="L5" s="1"/>
      <c r="M5" s="1"/>
      <c r="N5" s="1"/>
      <c r="O5" s="1"/>
      <c r="P5" s="1"/>
      <c r="Q5" s="1"/>
      <c r="R5" s="1"/>
      <c r="S5" s="1"/>
      <c r="T5" s="1"/>
      <c r="U5" s="1"/>
      <c r="V5" s="1"/>
      <c r="W5" s="1"/>
      <c r="X5" s="1"/>
      <c r="Y5" s="1"/>
    </row>
    <row r="6" spans="1:25" ht="15" customHeight="1">
      <c r="A6" s="550" t="s">
        <v>1693</v>
      </c>
      <c r="B6" s="2" t="s">
        <v>1666</v>
      </c>
      <c r="C6" s="553" t="s">
        <v>1689</v>
      </c>
      <c r="D6" s="553" t="s">
        <v>1667</v>
      </c>
      <c r="E6" s="553" t="s">
        <v>1668</v>
      </c>
      <c r="F6" s="553" t="s">
        <v>1669</v>
      </c>
      <c r="G6" s="553" t="s">
        <v>87</v>
      </c>
      <c r="H6" s="557" t="s">
        <v>1671</v>
      </c>
      <c r="I6" s="557"/>
      <c r="J6" s="557"/>
      <c r="K6" s="557"/>
      <c r="L6" s="558" t="s">
        <v>88</v>
      </c>
      <c r="M6" s="558"/>
      <c r="N6" s="558"/>
      <c r="O6" s="558"/>
      <c r="P6" s="558"/>
      <c r="Q6" s="558"/>
      <c r="R6" s="558"/>
      <c r="S6" s="558"/>
      <c r="T6" s="558"/>
      <c r="U6" s="558"/>
      <c r="V6" s="558"/>
      <c r="W6" s="558"/>
      <c r="X6" s="558"/>
      <c r="Y6" s="559"/>
    </row>
    <row r="7" spans="1:25" ht="15" customHeight="1">
      <c r="A7" s="551"/>
      <c r="B7" s="3" t="s">
        <v>1688</v>
      </c>
      <c r="C7" s="554"/>
      <c r="D7" s="554"/>
      <c r="E7" s="554"/>
      <c r="F7" s="554"/>
      <c r="G7" s="554"/>
      <c r="H7" s="554" t="s">
        <v>1672</v>
      </c>
      <c r="I7" s="571" t="s">
        <v>1673</v>
      </c>
      <c r="J7" s="572"/>
      <c r="K7" s="554" t="s">
        <v>1676</v>
      </c>
      <c r="L7" s="548" t="s">
        <v>1678</v>
      </c>
      <c r="M7" s="548"/>
      <c r="N7" s="548"/>
      <c r="O7" s="548"/>
      <c r="P7" s="548" t="s">
        <v>1684</v>
      </c>
      <c r="Q7" s="548"/>
      <c r="R7" s="548" t="s">
        <v>1685</v>
      </c>
      <c r="S7" s="548"/>
      <c r="T7" s="548" t="s">
        <v>1686</v>
      </c>
      <c r="U7" s="548"/>
      <c r="V7" s="548"/>
      <c r="W7" s="548" t="s">
        <v>1687</v>
      </c>
      <c r="X7" s="548"/>
      <c r="Y7" s="561"/>
    </row>
    <row r="8" spans="1:25">
      <c r="A8" s="551"/>
      <c r="B8" s="3"/>
      <c r="C8" s="554"/>
      <c r="D8" s="556"/>
      <c r="E8" s="556"/>
      <c r="F8" s="556"/>
      <c r="G8" s="556"/>
      <c r="H8" s="556"/>
      <c r="I8" s="12" t="s">
        <v>1674</v>
      </c>
      <c r="J8" s="12" t="s">
        <v>1675</v>
      </c>
      <c r="K8" s="556"/>
      <c r="L8" s="6" t="s">
        <v>1679</v>
      </c>
      <c r="M8" s="6" t="s">
        <v>1680</v>
      </c>
      <c r="N8" s="6" t="s">
        <v>1681</v>
      </c>
      <c r="O8" s="6" t="s">
        <v>1682</v>
      </c>
      <c r="P8" s="6" t="s">
        <v>1680</v>
      </c>
      <c r="Q8" s="6" t="s">
        <v>1683</v>
      </c>
      <c r="R8" s="6" t="s">
        <v>1680</v>
      </c>
      <c r="S8" s="6" t="s">
        <v>1682</v>
      </c>
      <c r="T8" s="6" t="s">
        <v>1679</v>
      </c>
      <c r="U8" s="6" t="s">
        <v>1680</v>
      </c>
      <c r="V8" s="6" t="s">
        <v>1682</v>
      </c>
      <c r="W8" s="6" t="s">
        <v>1679</v>
      </c>
      <c r="X8" s="6" t="s">
        <v>1680</v>
      </c>
      <c r="Y8" s="7" t="s">
        <v>1682</v>
      </c>
    </row>
    <row r="9" spans="1:25" ht="15.75" thickBot="1">
      <c r="A9" s="552"/>
      <c r="B9" s="4"/>
      <c r="C9" s="555"/>
      <c r="D9" s="4">
        <v>1</v>
      </c>
      <c r="E9" s="4">
        <v>2</v>
      </c>
      <c r="F9" s="4">
        <v>3</v>
      </c>
      <c r="G9" s="4">
        <v>4</v>
      </c>
      <c r="H9" s="4">
        <v>5</v>
      </c>
      <c r="I9" s="4">
        <v>6.1</v>
      </c>
      <c r="J9" s="4">
        <v>6.2</v>
      </c>
      <c r="K9" s="4">
        <v>7</v>
      </c>
      <c r="L9" s="4">
        <v>8</v>
      </c>
      <c r="M9" s="4">
        <v>9</v>
      </c>
      <c r="N9" s="4">
        <v>10</v>
      </c>
      <c r="O9" s="4">
        <v>11</v>
      </c>
      <c r="P9" s="4">
        <v>12</v>
      </c>
      <c r="Q9" s="4">
        <v>13</v>
      </c>
      <c r="R9" s="4">
        <v>14</v>
      </c>
      <c r="S9" s="4">
        <v>15</v>
      </c>
      <c r="T9" s="4">
        <v>16</v>
      </c>
      <c r="U9" s="4">
        <v>17</v>
      </c>
      <c r="V9" s="4">
        <v>18</v>
      </c>
      <c r="W9" s="4">
        <v>19</v>
      </c>
      <c r="X9" s="4">
        <v>20</v>
      </c>
      <c r="Y9" s="5">
        <v>21</v>
      </c>
    </row>
    <row r="10" spans="1:25">
      <c r="A10" s="20">
        <v>18</v>
      </c>
      <c r="B10" s="38">
        <v>2.9</v>
      </c>
      <c r="C10" s="41" t="s">
        <v>1922</v>
      </c>
      <c r="D10" s="21">
        <v>1</v>
      </c>
      <c r="E10" s="41" t="s">
        <v>1932</v>
      </c>
      <c r="F10" s="38">
        <v>0.3201</v>
      </c>
      <c r="G10" s="21" t="s">
        <v>1696</v>
      </c>
      <c r="H10" s="38">
        <v>4.5999999999999996</v>
      </c>
      <c r="I10" s="38">
        <v>2</v>
      </c>
      <c r="J10" s="38">
        <v>2.75</v>
      </c>
      <c r="K10" s="21">
        <v>1</v>
      </c>
      <c r="L10" s="21">
        <v>0</v>
      </c>
      <c r="M10" s="21"/>
      <c r="N10" s="21"/>
      <c r="O10" s="21"/>
      <c r="P10" s="21"/>
      <c r="Q10" s="21"/>
      <c r="R10" s="21"/>
      <c r="S10" s="21"/>
      <c r="T10" s="21"/>
      <c r="U10" s="21"/>
      <c r="V10" s="21"/>
      <c r="W10" s="21"/>
      <c r="X10" s="21"/>
      <c r="Y10" s="22"/>
    </row>
    <row r="11" spans="1:25">
      <c r="A11" s="23">
        <v>21</v>
      </c>
      <c r="B11" s="39">
        <v>2.1</v>
      </c>
      <c r="C11" s="33" t="s">
        <v>1923</v>
      </c>
      <c r="D11" s="13">
        <v>1</v>
      </c>
      <c r="E11" s="33" t="s">
        <v>1933</v>
      </c>
      <c r="F11" s="39">
        <v>0.31840000000000002</v>
      </c>
      <c r="G11" s="13" t="s">
        <v>1696</v>
      </c>
      <c r="H11" s="39">
        <v>3.8</v>
      </c>
      <c r="I11" s="39">
        <v>2</v>
      </c>
      <c r="J11" s="39">
        <v>2.6</v>
      </c>
      <c r="K11" s="13">
        <v>1</v>
      </c>
      <c r="L11" s="13">
        <v>0</v>
      </c>
      <c r="M11" s="13"/>
      <c r="N11" s="13"/>
      <c r="O11" s="13"/>
      <c r="P11" s="13"/>
      <c r="Q11" s="13"/>
      <c r="R11" s="13"/>
      <c r="S11" s="13"/>
      <c r="T11" s="13"/>
      <c r="U11" s="13"/>
      <c r="V11" s="13"/>
      <c r="W11" s="13"/>
      <c r="X11" s="13"/>
      <c r="Y11" s="24"/>
    </row>
    <row r="12" spans="1:25">
      <c r="A12" s="23">
        <v>22</v>
      </c>
      <c r="B12" s="39">
        <v>3.6</v>
      </c>
      <c r="C12" s="33" t="s">
        <v>1924</v>
      </c>
      <c r="D12" s="13">
        <v>1</v>
      </c>
      <c r="E12" s="33" t="s">
        <v>1916</v>
      </c>
      <c r="F12" s="39">
        <v>0.3347</v>
      </c>
      <c r="G12" s="13" t="s">
        <v>1696</v>
      </c>
      <c r="H12" s="39">
        <v>2.5</v>
      </c>
      <c r="I12" s="39">
        <v>2</v>
      </c>
      <c r="J12" s="39">
        <v>4</v>
      </c>
      <c r="K12" s="13">
        <v>1</v>
      </c>
      <c r="L12" s="13">
        <v>0</v>
      </c>
      <c r="M12" s="13"/>
      <c r="N12" s="13"/>
      <c r="O12" s="13"/>
      <c r="P12" s="13"/>
      <c r="Q12" s="13"/>
      <c r="R12" s="13"/>
      <c r="S12" s="13"/>
      <c r="T12" s="13"/>
      <c r="U12" s="13"/>
      <c r="V12" s="13"/>
      <c r="W12" s="13"/>
      <c r="X12" s="13"/>
      <c r="Y12" s="24"/>
    </row>
    <row r="13" spans="1:25">
      <c r="A13" s="23">
        <v>216</v>
      </c>
      <c r="B13" s="39">
        <v>4</v>
      </c>
      <c r="C13" s="33" t="s">
        <v>1926</v>
      </c>
      <c r="D13" s="13">
        <v>1</v>
      </c>
      <c r="E13" s="33" t="s">
        <v>1717</v>
      </c>
      <c r="F13" s="39">
        <v>0.5212</v>
      </c>
      <c r="G13" s="13" t="s">
        <v>1696</v>
      </c>
      <c r="H13" s="39">
        <v>3.6</v>
      </c>
      <c r="I13" s="39">
        <v>2</v>
      </c>
      <c r="J13" s="39">
        <v>4.5</v>
      </c>
      <c r="K13" s="13">
        <v>1</v>
      </c>
      <c r="L13" s="13">
        <v>0</v>
      </c>
      <c r="M13" s="13"/>
      <c r="N13" s="13"/>
      <c r="O13" s="13"/>
      <c r="P13" s="13"/>
      <c r="Q13" s="13"/>
      <c r="R13" s="13"/>
      <c r="S13" s="13"/>
      <c r="T13" s="13"/>
      <c r="U13" s="13"/>
      <c r="V13" s="13"/>
      <c r="W13" s="13"/>
      <c r="X13" s="13"/>
      <c r="Y13" s="24"/>
    </row>
    <row r="14" spans="1:25">
      <c r="A14" s="23">
        <v>228</v>
      </c>
      <c r="B14" s="39">
        <v>3</v>
      </c>
      <c r="C14" s="33" t="s">
        <v>1925</v>
      </c>
      <c r="D14" s="13">
        <v>1</v>
      </c>
      <c r="E14" s="33" t="s">
        <v>1917</v>
      </c>
      <c r="F14" s="39">
        <v>0.52270000000000005</v>
      </c>
      <c r="G14" s="13" t="s">
        <v>1696</v>
      </c>
      <c r="H14" s="39">
        <v>7</v>
      </c>
      <c r="I14" s="39">
        <v>2</v>
      </c>
      <c r="J14" s="39">
        <v>4</v>
      </c>
      <c r="K14" s="13">
        <v>2</v>
      </c>
      <c r="L14" s="13">
        <v>0</v>
      </c>
      <c r="M14" s="13"/>
      <c r="N14" s="13"/>
      <c r="O14" s="13"/>
      <c r="P14" s="13"/>
      <c r="Q14" s="13"/>
      <c r="R14" s="13"/>
      <c r="S14" s="13"/>
      <c r="T14" s="13"/>
      <c r="U14" s="13"/>
      <c r="V14" s="13"/>
      <c r="W14" s="13"/>
      <c r="X14" s="13"/>
      <c r="Y14" s="24"/>
    </row>
    <row r="15" spans="1:25">
      <c r="A15" s="23">
        <v>230</v>
      </c>
      <c r="B15" s="39">
        <v>1.8</v>
      </c>
      <c r="C15" s="33" t="s">
        <v>1927</v>
      </c>
      <c r="D15" s="13">
        <v>1</v>
      </c>
      <c r="E15" s="33" t="s">
        <v>1918</v>
      </c>
      <c r="F15" s="39">
        <v>0.3155</v>
      </c>
      <c r="G15" s="13" t="s">
        <v>1696</v>
      </c>
      <c r="H15" s="39">
        <v>3</v>
      </c>
      <c r="I15" s="39">
        <v>2</v>
      </c>
      <c r="J15" s="39">
        <v>2.75</v>
      </c>
      <c r="K15" s="13">
        <v>1</v>
      </c>
      <c r="L15" s="13">
        <v>0</v>
      </c>
      <c r="M15" s="13"/>
      <c r="N15" s="13"/>
      <c r="O15" s="13"/>
      <c r="P15" s="13"/>
      <c r="Q15" s="13"/>
      <c r="R15" s="13"/>
      <c r="S15" s="13"/>
      <c r="T15" s="13"/>
      <c r="U15" s="13"/>
      <c r="V15" s="13"/>
      <c r="W15" s="13"/>
      <c r="X15" s="13"/>
      <c r="Y15" s="24"/>
    </row>
    <row r="16" spans="1:25">
      <c r="A16" s="23">
        <v>90805</v>
      </c>
      <c r="B16" s="39">
        <v>2</v>
      </c>
      <c r="C16" s="33" t="s">
        <v>1928</v>
      </c>
      <c r="D16" s="13">
        <v>1</v>
      </c>
      <c r="E16" s="33" t="s">
        <v>1919</v>
      </c>
      <c r="F16" s="39">
        <v>0.34639999999999999</v>
      </c>
      <c r="G16" s="13" t="s">
        <v>1696</v>
      </c>
      <c r="H16" s="39">
        <v>2.75</v>
      </c>
      <c r="I16" s="39">
        <v>2</v>
      </c>
      <c r="J16" s="39">
        <v>3</v>
      </c>
      <c r="K16" s="13">
        <v>1</v>
      </c>
      <c r="L16" s="13">
        <v>0</v>
      </c>
      <c r="M16" s="13"/>
      <c r="N16" s="13"/>
      <c r="O16" s="13"/>
      <c r="P16" s="13"/>
      <c r="Q16" s="13"/>
      <c r="R16" s="13"/>
      <c r="S16" s="13"/>
      <c r="T16" s="13"/>
      <c r="U16" s="13"/>
      <c r="V16" s="13"/>
      <c r="W16" s="13"/>
      <c r="X16" s="13"/>
      <c r="Y16" s="24"/>
    </row>
    <row r="17" spans="1:25">
      <c r="A17" s="23">
        <v>90807</v>
      </c>
      <c r="B17" s="39">
        <v>2.2000000000000002</v>
      </c>
      <c r="C17" s="33" t="s">
        <v>1929</v>
      </c>
      <c r="D17" s="13">
        <v>1</v>
      </c>
      <c r="E17" s="33" t="s">
        <v>1727</v>
      </c>
      <c r="F17" s="39">
        <v>0.53839999999999999</v>
      </c>
      <c r="G17" s="13" t="s">
        <v>1696</v>
      </c>
      <c r="H17" s="39">
        <v>4.5</v>
      </c>
      <c r="I17" s="39">
        <v>2</v>
      </c>
      <c r="J17" s="39">
        <v>2.75</v>
      </c>
      <c r="K17" s="13">
        <v>1</v>
      </c>
      <c r="L17" s="13">
        <v>0</v>
      </c>
      <c r="M17" s="13"/>
      <c r="N17" s="13"/>
      <c r="O17" s="13"/>
      <c r="P17" s="13"/>
      <c r="Q17" s="13"/>
      <c r="R17" s="13"/>
      <c r="S17" s="13"/>
      <c r="T17" s="13"/>
      <c r="U17" s="13"/>
      <c r="V17" s="13"/>
      <c r="W17" s="13"/>
      <c r="X17" s="13"/>
      <c r="Y17" s="24"/>
    </row>
    <row r="18" spans="1:25">
      <c r="A18" s="23">
        <v>90808</v>
      </c>
      <c r="B18" s="39">
        <v>2.2000000000000002</v>
      </c>
      <c r="C18" s="33" t="s">
        <v>1930</v>
      </c>
      <c r="D18" s="13">
        <v>1</v>
      </c>
      <c r="E18" s="33" t="s">
        <v>1920</v>
      </c>
      <c r="F18" s="39">
        <v>0.52810000000000001</v>
      </c>
      <c r="G18" s="13" t="s">
        <v>1696</v>
      </c>
      <c r="H18" s="39">
        <v>9</v>
      </c>
      <c r="I18" s="39">
        <v>2</v>
      </c>
      <c r="J18" s="39">
        <v>4</v>
      </c>
      <c r="K18" s="13">
        <v>1</v>
      </c>
      <c r="L18" s="13">
        <v>0</v>
      </c>
      <c r="M18" s="13"/>
      <c r="N18" s="13"/>
      <c r="O18" s="13"/>
      <c r="P18" s="13"/>
      <c r="Q18" s="13"/>
      <c r="R18" s="13"/>
      <c r="S18" s="13"/>
      <c r="T18" s="13"/>
      <c r="U18" s="13"/>
      <c r="V18" s="13"/>
      <c r="W18" s="13"/>
      <c r="X18" s="13"/>
      <c r="Y18" s="24"/>
    </row>
    <row r="19" spans="1:25" ht="15.75" thickBot="1">
      <c r="A19" s="25">
        <v>90812</v>
      </c>
      <c r="B19" s="40">
        <v>1.5</v>
      </c>
      <c r="C19" s="35" t="s">
        <v>1931</v>
      </c>
      <c r="D19" s="26">
        <v>1</v>
      </c>
      <c r="E19" s="35" t="s">
        <v>1921</v>
      </c>
      <c r="F19" s="40">
        <v>0.35020000000000001</v>
      </c>
      <c r="G19" s="26" t="s">
        <v>1696</v>
      </c>
      <c r="H19" s="40">
        <v>3.5</v>
      </c>
      <c r="I19" s="40">
        <v>2</v>
      </c>
      <c r="J19" s="40">
        <v>3</v>
      </c>
      <c r="K19" s="26">
        <v>1</v>
      </c>
      <c r="L19" s="26">
        <v>0</v>
      </c>
      <c r="M19" s="26"/>
      <c r="N19" s="26"/>
      <c r="O19" s="26"/>
      <c r="P19" s="26"/>
      <c r="Q19" s="26"/>
      <c r="R19" s="26"/>
      <c r="S19" s="26"/>
      <c r="T19" s="26"/>
      <c r="U19" s="26"/>
      <c r="V19" s="26"/>
      <c r="W19" s="26"/>
      <c r="X19" s="26"/>
      <c r="Y19" s="27"/>
    </row>
  </sheetData>
  <mergeCells count="17">
    <mergeCell ref="K7:K8"/>
    <mergeCell ref="L7:O7"/>
    <mergeCell ref="P7:Q7"/>
    <mergeCell ref="R7:S7"/>
    <mergeCell ref="T7:V7"/>
    <mergeCell ref="A1:Y1"/>
    <mergeCell ref="A6:A9"/>
    <mergeCell ref="C6:C9"/>
    <mergeCell ref="D6:D8"/>
    <mergeCell ref="E6:E8"/>
    <mergeCell ref="F6:F8"/>
    <mergeCell ref="G6:G8"/>
    <mergeCell ref="H6:K6"/>
    <mergeCell ref="L6:Y6"/>
    <mergeCell ref="H7:H8"/>
    <mergeCell ref="W7:Y7"/>
    <mergeCell ref="I7:J7"/>
  </mergeCells>
  <phoneticPr fontId="1" type="noConversion"/>
  <printOptions horizontalCentered="1"/>
  <pageMargins left="1" right="0.4" top="0.4" bottom="0.4" header="0.31496062992126" footer="0.31496062992126"/>
  <pageSetup paperSize="8" scale="83"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Y26"/>
  <sheetViews>
    <sheetView topLeftCell="D1" zoomScale="70" zoomScaleNormal="85" zoomScaleSheetLayoutView="70" workbookViewId="0">
      <selection activeCell="Y90" sqref="Y90"/>
    </sheetView>
  </sheetViews>
  <sheetFormatPr defaultRowHeight="15"/>
  <cols>
    <col min="3" max="3" width="32.5703125" customWidth="1"/>
    <col min="5" max="5" width="15.42578125" customWidth="1"/>
    <col min="6" max="6" width="8" customWidth="1"/>
    <col min="7" max="7" width="10.42578125" customWidth="1"/>
    <col min="8" max="8" width="7.42578125" customWidth="1"/>
    <col min="9" max="9" width="6.7109375" customWidth="1"/>
    <col min="10" max="10" width="7.42578125" customWidth="1"/>
    <col min="11" max="11" width="7.5703125" customWidth="1"/>
    <col min="12" max="12" width="5.5703125" customWidth="1"/>
    <col min="13" max="13" width="6.28515625" customWidth="1"/>
    <col min="14" max="14" width="6.7109375" customWidth="1"/>
    <col min="15" max="15" width="6.5703125" customWidth="1"/>
    <col min="16" max="17" width="7" customWidth="1"/>
    <col min="18" max="18" width="6.85546875" customWidth="1"/>
    <col min="19" max="19" width="6.42578125" customWidth="1"/>
    <col min="20" max="20" width="6.28515625" customWidth="1"/>
    <col min="21" max="21" width="6.7109375" customWidth="1"/>
    <col min="22" max="22" width="6.28515625" customWidth="1"/>
    <col min="23" max="23" width="6.42578125" customWidth="1"/>
    <col min="24" max="24" width="7.42578125" customWidth="1"/>
    <col min="25" max="25" width="6.7109375" customWidth="1"/>
  </cols>
  <sheetData>
    <row r="1" spans="1:25" ht="21">
      <c r="A1" s="549" t="s">
        <v>1690</v>
      </c>
      <c r="B1" s="549"/>
      <c r="C1" s="549"/>
      <c r="D1" s="549"/>
      <c r="E1" s="549"/>
      <c r="F1" s="549"/>
      <c r="G1" s="549"/>
      <c r="H1" s="549"/>
      <c r="I1" s="549"/>
      <c r="J1" s="549"/>
      <c r="K1" s="549"/>
      <c r="L1" s="549"/>
      <c r="M1" s="549"/>
      <c r="N1" s="549"/>
      <c r="O1" s="549"/>
      <c r="P1" s="549"/>
      <c r="Q1" s="549"/>
      <c r="R1" s="549"/>
      <c r="S1" s="549"/>
      <c r="T1" s="549"/>
      <c r="U1" s="549"/>
      <c r="V1" s="549"/>
      <c r="W1" s="549"/>
      <c r="X1" s="549"/>
      <c r="Y1" s="549"/>
    </row>
    <row r="2" spans="1:25">
      <c r="A2" s="53" t="s">
        <v>1691</v>
      </c>
      <c r="B2" s="54"/>
      <c r="C2" s="54" t="s">
        <v>1695</v>
      </c>
      <c r="D2" s="1"/>
      <c r="E2" s="1"/>
      <c r="F2" s="1"/>
      <c r="G2" s="1"/>
      <c r="H2" s="1"/>
      <c r="I2" s="1"/>
      <c r="J2" s="1"/>
      <c r="K2" s="1"/>
      <c r="L2" s="1"/>
      <c r="M2" s="1"/>
      <c r="N2" s="1"/>
      <c r="O2" s="1"/>
      <c r="P2" s="1"/>
      <c r="Q2" s="1"/>
      <c r="R2" s="1"/>
      <c r="S2" s="1"/>
      <c r="T2" s="1"/>
      <c r="U2" s="1"/>
      <c r="V2" s="1"/>
      <c r="W2" s="1"/>
      <c r="X2" s="1"/>
      <c r="Y2" s="1"/>
    </row>
    <row r="3" spans="1:25">
      <c r="A3" s="53" t="s">
        <v>1692</v>
      </c>
      <c r="B3" s="54"/>
      <c r="C3" s="54" t="s">
        <v>1694</v>
      </c>
      <c r="D3" s="1"/>
      <c r="E3" s="1"/>
      <c r="F3" s="1"/>
      <c r="G3" s="1"/>
      <c r="H3" s="1"/>
      <c r="I3" s="1"/>
      <c r="J3" s="1"/>
      <c r="K3" s="1"/>
      <c r="L3" s="1"/>
      <c r="M3" s="1"/>
      <c r="N3" s="1"/>
      <c r="O3" s="1"/>
      <c r="P3" s="1"/>
      <c r="Q3" s="1"/>
      <c r="R3" s="1"/>
      <c r="S3" s="1"/>
      <c r="T3" s="1"/>
      <c r="U3" s="1"/>
      <c r="V3" s="1"/>
      <c r="W3" s="1"/>
      <c r="X3" s="1"/>
      <c r="Y3" s="1"/>
    </row>
    <row r="4" spans="1:25">
      <c r="A4" s="53" t="s">
        <v>86</v>
      </c>
      <c r="B4" s="54"/>
      <c r="C4" s="54" t="s">
        <v>94</v>
      </c>
      <c r="D4" s="1"/>
      <c r="E4" s="1"/>
      <c r="F4" s="1"/>
      <c r="G4" s="1"/>
      <c r="H4" s="1"/>
      <c r="I4" s="1"/>
      <c r="J4" s="1"/>
      <c r="K4" s="1"/>
      <c r="L4" s="1"/>
      <c r="M4" s="1"/>
      <c r="N4" s="1"/>
      <c r="O4" s="1"/>
      <c r="P4" s="1"/>
      <c r="Q4" s="1"/>
      <c r="R4" s="1"/>
      <c r="S4" s="1"/>
      <c r="T4" s="1"/>
      <c r="U4" s="1"/>
      <c r="V4" s="1"/>
      <c r="W4" s="1"/>
      <c r="X4" s="1"/>
      <c r="Y4" s="1"/>
    </row>
    <row r="5" spans="1:25">
      <c r="A5" s="9"/>
      <c r="B5" s="10"/>
      <c r="C5" s="10"/>
      <c r="D5" s="1"/>
      <c r="E5" s="1"/>
      <c r="F5" s="1"/>
      <c r="G5" s="1"/>
      <c r="H5" s="1"/>
      <c r="I5" s="1"/>
      <c r="J5" s="1"/>
      <c r="K5" s="1"/>
      <c r="L5" s="1"/>
      <c r="M5" s="1"/>
      <c r="N5" s="1"/>
      <c r="O5" s="1"/>
      <c r="P5" s="1"/>
      <c r="Q5" s="1"/>
      <c r="R5" s="1"/>
      <c r="S5" s="1"/>
      <c r="T5" s="1"/>
      <c r="U5" s="1"/>
      <c r="V5" s="1"/>
      <c r="W5" s="1"/>
      <c r="X5" s="1"/>
      <c r="Y5" s="1"/>
    </row>
    <row r="6" spans="1:25" ht="15.75" thickBot="1">
      <c r="A6" s="8"/>
      <c r="B6" s="1"/>
      <c r="C6" s="1"/>
      <c r="D6" s="1"/>
      <c r="E6" s="1"/>
      <c r="F6" s="1"/>
      <c r="G6" s="1"/>
      <c r="H6" s="1"/>
      <c r="I6" s="1"/>
      <c r="J6" s="1"/>
      <c r="K6" s="1"/>
      <c r="L6" s="1"/>
      <c r="M6" s="1"/>
      <c r="N6" s="1"/>
      <c r="O6" s="1"/>
      <c r="P6" s="1"/>
      <c r="Q6" s="1"/>
      <c r="R6" s="1"/>
      <c r="S6" s="1"/>
      <c r="T6" s="1"/>
      <c r="U6" s="1"/>
      <c r="V6" s="1"/>
      <c r="W6" s="1"/>
      <c r="X6" s="1"/>
      <c r="Y6" s="1"/>
    </row>
    <row r="7" spans="1:25" ht="15" customHeight="1">
      <c r="A7" s="576" t="s">
        <v>1693</v>
      </c>
      <c r="B7" s="2" t="s">
        <v>1666</v>
      </c>
      <c r="C7" s="578" t="s">
        <v>1689</v>
      </c>
      <c r="D7" s="553" t="s">
        <v>1667</v>
      </c>
      <c r="E7" s="579" t="s">
        <v>1668</v>
      </c>
      <c r="F7" s="553" t="s">
        <v>1669</v>
      </c>
      <c r="G7" s="553" t="s">
        <v>87</v>
      </c>
      <c r="H7" s="557" t="s">
        <v>1671</v>
      </c>
      <c r="I7" s="557"/>
      <c r="J7" s="557"/>
      <c r="K7" s="557"/>
      <c r="L7" s="558" t="s">
        <v>88</v>
      </c>
      <c r="M7" s="558"/>
      <c r="N7" s="558"/>
      <c r="O7" s="558"/>
      <c r="P7" s="558"/>
      <c r="Q7" s="558"/>
      <c r="R7" s="558"/>
      <c r="S7" s="558"/>
      <c r="T7" s="558"/>
      <c r="U7" s="558"/>
      <c r="V7" s="558"/>
      <c r="W7" s="558"/>
      <c r="X7" s="558"/>
      <c r="Y7" s="559"/>
    </row>
    <row r="8" spans="1:25" ht="15" customHeight="1">
      <c r="A8" s="577"/>
      <c r="B8" s="3" t="s">
        <v>1688</v>
      </c>
      <c r="C8" s="560"/>
      <c r="D8" s="554"/>
      <c r="E8" s="580"/>
      <c r="F8" s="554"/>
      <c r="G8" s="554"/>
      <c r="H8" s="554" t="s">
        <v>1672</v>
      </c>
      <c r="I8" s="571" t="s">
        <v>1673</v>
      </c>
      <c r="J8" s="572"/>
      <c r="K8" s="554" t="s">
        <v>1676</v>
      </c>
      <c r="L8" s="548" t="s">
        <v>1678</v>
      </c>
      <c r="M8" s="548"/>
      <c r="N8" s="548"/>
      <c r="O8" s="548"/>
      <c r="P8" s="548" t="s">
        <v>1684</v>
      </c>
      <c r="Q8" s="548"/>
      <c r="R8" s="548" t="s">
        <v>1685</v>
      </c>
      <c r="S8" s="548"/>
      <c r="T8" s="548" t="s">
        <v>1686</v>
      </c>
      <c r="U8" s="548"/>
      <c r="V8" s="548"/>
      <c r="W8" s="548" t="s">
        <v>1687</v>
      </c>
      <c r="X8" s="548"/>
      <c r="Y8" s="561"/>
    </row>
    <row r="9" spans="1:25">
      <c r="A9" s="577"/>
      <c r="B9" s="3"/>
      <c r="C9" s="560"/>
      <c r="D9" s="556"/>
      <c r="E9" s="581"/>
      <c r="F9" s="556"/>
      <c r="G9" s="556"/>
      <c r="H9" s="556"/>
      <c r="I9" s="12" t="s">
        <v>1674</v>
      </c>
      <c r="J9" s="12" t="s">
        <v>1675</v>
      </c>
      <c r="K9" s="556"/>
      <c r="L9" s="6" t="s">
        <v>1679</v>
      </c>
      <c r="M9" s="6" t="s">
        <v>1680</v>
      </c>
      <c r="N9" s="6" t="s">
        <v>1681</v>
      </c>
      <c r="O9" s="6" t="s">
        <v>1682</v>
      </c>
      <c r="P9" s="6" t="s">
        <v>1680</v>
      </c>
      <c r="Q9" s="6" t="s">
        <v>1683</v>
      </c>
      <c r="R9" s="6" t="s">
        <v>1680</v>
      </c>
      <c r="S9" s="6" t="s">
        <v>1682</v>
      </c>
      <c r="T9" s="6" t="s">
        <v>1679</v>
      </c>
      <c r="U9" s="6" t="s">
        <v>1680</v>
      </c>
      <c r="V9" s="6" t="s">
        <v>1682</v>
      </c>
      <c r="W9" s="6" t="s">
        <v>1679</v>
      </c>
      <c r="X9" s="6" t="s">
        <v>1680</v>
      </c>
      <c r="Y9" s="7" t="s">
        <v>1682</v>
      </c>
    </row>
    <row r="10" spans="1:25" ht="15.75" thickBot="1">
      <c r="A10" s="577"/>
      <c r="B10" s="3"/>
      <c r="C10" s="560"/>
      <c r="D10" s="3">
        <v>1</v>
      </c>
      <c r="E10" s="37">
        <v>2</v>
      </c>
      <c r="F10" s="3">
        <v>3</v>
      </c>
      <c r="G10" s="3">
        <v>4</v>
      </c>
      <c r="H10" s="3">
        <v>5</v>
      </c>
      <c r="I10" s="3">
        <v>6.1</v>
      </c>
      <c r="J10" s="3">
        <v>6.2</v>
      </c>
      <c r="K10" s="3">
        <v>7</v>
      </c>
      <c r="L10" s="3">
        <v>8</v>
      </c>
      <c r="M10" s="3">
        <v>9</v>
      </c>
      <c r="N10" s="3">
        <v>10</v>
      </c>
      <c r="O10" s="3">
        <v>11</v>
      </c>
      <c r="P10" s="3">
        <v>12</v>
      </c>
      <c r="Q10" s="3">
        <v>13</v>
      </c>
      <c r="R10" s="3">
        <v>14</v>
      </c>
      <c r="S10" s="3">
        <v>15</v>
      </c>
      <c r="T10" s="3">
        <v>16</v>
      </c>
      <c r="U10" s="3">
        <v>17</v>
      </c>
      <c r="V10" s="3">
        <v>18</v>
      </c>
      <c r="W10" s="3">
        <v>19</v>
      </c>
      <c r="X10" s="3">
        <v>20</v>
      </c>
      <c r="Y10" s="14">
        <v>21</v>
      </c>
    </row>
    <row r="11" spans="1:25">
      <c r="A11" s="20">
        <v>5</v>
      </c>
      <c r="B11" s="38">
        <v>2.2999999999999998</v>
      </c>
      <c r="C11" s="41" t="s">
        <v>1954</v>
      </c>
      <c r="D11" s="21">
        <v>1</v>
      </c>
      <c r="E11" s="41" t="s">
        <v>1970</v>
      </c>
      <c r="F11" s="38">
        <v>1.1000000000000001</v>
      </c>
      <c r="G11" s="21" t="s">
        <v>1696</v>
      </c>
      <c r="H11" s="38">
        <v>5.5</v>
      </c>
      <c r="I11" s="38">
        <v>4.7</v>
      </c>
      <c r="J11" s="38">
        <v>5.7</v>
      </c>
      <c r="K11" s="21">
        <v>1</v>
      </c>
      <c r="L11" s="21"/>
      <c r="M11" s="21"/>
      <c r="N11" s="21"/>
      <c r="O11" s="21"/>
      <c r="P11" s="21"/>
      <c r="Q11" s="21"/>
      <c r="R11" s="21"/>
      <c r="S11" s="21"/>
      <c r="T11" s="21"/>
      <c r="U11" s="21"/>
      <c r="V11" s="21"/>
      <c r="W11" s="21"/>
      <c r="X11" s="21"/>
      <c r="Y11" s="22"/>
    </row>
    <row r="12" spans="1:25">
      <c r="A12" s="23">
        <v>6</v>
      </c>
      <c r="B12" s="39">
        <v>6</v>
      </c>
      <c r="C12" s="33" t="s">
        <v>1955</v>
      </c>
      <c r="D12" s="13">
        <v>1</v>
      </c>
      <c r="E12" s="33" t="s">
        <v>1971</v>
      </c>
      <c r="F12" s="39">
        <v>2.2000000000000002</v>
      </c>
      <c r="G12" s="13" t="s">
        <v>1696</v>
      </c>
      <c r="H12" s="39">
        <v>6</v>
      </c>
      <c r="I12" s="39">
        <v>6.8</v>
      </c>
      <c r="J12" s="39">
        <v>8.8000000000000007</v>
      </c>
      <c r="K12" s="13">
        <v>1</v>
      </c>
      <c r="L12" s="13"/>
      <c r="M12" s="13"/>
      <c r="N12" s="13"/>
      <c r="O12" s="13"/>
      <c r="P12" s="13"/>
      <c r="Q12" s="13"/>
      <c r="R12" s="13"/>
      <c r="S12" s="13"/>
      <c r="T12" s="13"/>
      <c r="U12" s="13"/>
      <c r="V12" s="13"/>
      <c r="W12" s="13"/>
      <c r="X12" s="13"/>
      <c r="Y12" s="24"/>
    </row>
    <row r="13" spans="1:25">
      <c r="A13" s="23">
        <v>114</v>
      </c>
      <c r="B13" s="39">
        <v>3.2</v>
      </c>
      <c r="C13" s="33" t="s">
        <v>1956</v>
      </c>
      <c r="D13" s="13">
        <v>1</v>
      </c>
      <c r="E13" s="33" t="s">
        <v>1972</v>
      </c>
      <c r="F13" s="39">
        <v>0.2</v>
      </c>
      <c r="G13" s="13" t="s">
        <v>1696</v>
      </c>
      <c r="H13" s="39">
        <v>2</v>
      </c>
      <c r="I13" s="39">
        <v>4</v>
      </c>
      <c r="J13" s="39">
        <v>6</v>
      </c>
      <c r="K13" s="13">
        <v>1</v>
      </c>
      <c r="L13" s="13"/>
      <c r="M13" s="13"/>
      <c r="N13" s="13"/>
      <c r="O13" s="13"/>
      <c r="P13" s="13"/>
      <c r="Q13" s="13"/>
      <c r="R13" s="13"/>
      <c r="S13" s="13"/>
      <c r="T13" s="13"/>
      <c r="U13" s="13"/>
      <c r="V13" s="13"/>
      <c r="W13" s="13"/>
      <c r="X13" s="13"/>
      <c r="Y13" s="24"/>
    </row>
    <row r="14" spans="1:25">
      <c r="A14" s="23">
        <v>150</v>
      </c>
      <c r="B14" s="39">
        <v>2.7</v>
      </c>
      <c r="C14" s="33" t="s">
        <v>1957</v>
      </c>
      <c r="D14" s="13">
        <v>1</v>
      </c>
      <c r="E14" s="33" t="s">
        <v>1936</v>
      </c>
      <c r="F14" s="39">
        <v>1.3</v>
      </c>
      <c r="G14" s="13" t="s">
        <v>1696</v>
      </c>
      <c r="H14" s="39">
        <v>2</v>
      </c>
      <c r="I14" s="39">
        <v>5</v>
      </c>
      <c r="J14" s="39">
        <v>7</v>
      </c>
      <c r="K14" s="13">
        <v>1</v>
      </c>
      <c r="L14" s="13"/>
      <c r="M14" s="13"/>
      <c r="N14" s="13"/>
      <c r="O14" s="13"/>
      <c r="P14" s="13"/>
      <c r="Q14" s="13"/>
      <c r="R14" s="13"/>
      <c r="S14" s="13"/>
      <c r="T14" s="13"/>
      <c r="U14" s="13"/>
      <c r="V14" s="13"/>
      <c r="W14" s="13"/>
      <c r="X14" s="13"/>
      <c r="Y14" s="24"/>
    </row>
    <row r="15" spans="1:25">
      <c r="A15" s="23">
        <v>165</v>
      </c>
      <c r="B15" s="39">
        <v>3.7</v>
      </c>
      <c r="C15" s="33" t="s">
        <v>1958</v>
      </c>
      <c r="D15" s="13">
        <v>1</v>
      </c>
      <c r="E15" s="33" t="s">
        <v>1937</v>
      </c>
      <c r="F15" s="39">
        <v>0.9</v>
      </c>
      <c r="G15" s="13" t="s">
        <v>1696</v>
      </c>
      <c r="H15" s="39">
        <v>5</v>
      </c>
      <c r="I15" s="39">
        <v>7.2</v>
      </c>
      <c r="J15" s="39">
        <v>9.1999999999999993</v>
      </c>
      <c r="K15" s="13">
        <v>1</v>
      </c>
      <c r="L15" s="13"/>
      <c r="M15" s="13"/>
      <c r="N15" s="13"/>
      <c r="O15" s="13"/>
      <c r="P15" s="13"/>
      <c r="Q15" s="13"/>
      <c r="R15" s="13"/>
      <c r="S15" s="13"/>
      <c r="T15" s="13"/>
      <c r="U15" s="13"/>
      <c r="V15" s="13"/>
      <c r="W15" s="13"/>
      <c r="X15" s="13"/>
      <c r="Y15" s="24"/>
    </row>
    <row r="16" spans="1:25">
      <c r="A16" s="23">
        <v>173</v>
      </c>
      <c r="B16" s="39">
        <v>1.9</v>
      </c>
      <c r="C16" s="33" t="s">
        <v>1959</v>
      </c>
      <c r="D16" s="13">
        <v>1</v>
      </c>
      <c r="E16" s="33" t="s">
        <v>1938</v>
      </c>
      <c r="F16" s="39">
        <v>0.3</v>
      </c>
      <c r="G16" s="13" t="s">
        <v>1696</v>
      </c>
      <c r="H16" s="39">
        <v>4.5</v>
      </c>
      <c r="I16" s="39">
        <v>5</v>
      </c>
      <c r="J16" s="39">
        <v>7</v>
      </c>
      <c r="K16" s="13">
        <v>1</v>
      </c>
      <c r="L16" s="13"/>
      <c r="M16" s="13"/>
      <c r="N16" s="13"/>
      <c r="O16" s="13"/>
      <c r="P16" s="13"/>
      <c r="Q16" s="13"/>
      <c r="R16" s="13"/>
      <c r="S16" s="13"/>
      <c r="T16" s="13"/>
      <c r="U16" s="13"/>
      <c r="V16" s="13"/>
      <c r="W16" s="13"/>
      <c r="X16" s="13"/>
      <c r="Y16" s="24"/>
    </row>
    <row r="17" spans="1:25">
      <c r="A17" s="23">
        <v>266</v>
      </c>
      <c r="B17" s="39">
        <v>3.1</v>
      </c>
      <c r="C17" s="33" t="s">
        <v>1960</v>
      </c>
      <c r="D17" s="13">
        <v>1</v>
      </c>
      <c r="E17" s="33" t="s">
        <v>1939</v>
      </c>
      <c r="F17" s="39">
        <v>0.3</v>
      </c>
      <c r="G17" s="13" t="s">
        <v>1696</v>
      </c>
      <c r="H17" s="39">
        <v>3.5</v>
      </c>
      <c r="I17" s="39">
        <v>3.5</v>
      </c>
      <c r="J17" s="39">
        <v>4.5</v>
      </c>
      <c r="K17" s="13">
        <v>1</v>
      </c>
      <c r="L17" s="13"/>
      <c r="M17" s="13"/>
      <c r="N17" s="13"/>
      <c r="O17" s="13"/>
      <c r="P17" s="13"/>
      <c r="Q17" s="13"/>
      <c r="R17" s="13"/>
      <c r="S17" s="13"/>
      <c r="T17" s="13"/>
      <c r="U17" s="13"/>
      <c r="V17" s="13"/>
      <c r="W17" s="13"/>
      <c r="X17" s="13"/>
      <c r="Y17" s="24"/>
    </row>
    <row r="18" spans="1:25">
      <c r="A18" s="23">
        <v>6043</v>
      </c>
      <c r="B18" s="39">
        <v>1</v>
      </c>
      <c r="C18" s="33" t="s">
        <v>1961</v>
      </c>
      <c r="D18" s="13">
        <v>1</v>
      </c>
      <c r="E18" s="33" t="s">
        <v>1973</v>
      </c>
      <c r="F18" s="39">
        <v>1.5</v>
      </c>
      <c r="G18" s="13" t="s">
        <v>1696</v>
      </c>
      <c r="H18" s="39">
        <v>12</v>
      </c>
      <c r="I18" s="39">
        <v>3.5</v>
      </c>
      <c r="J18" s="39">
        <v>4.5</v>
      </c>
      <c r="K18" s="13">
        <v>1</v>
      </c>
      <c r="L18" s="13"/>
      <c r="M18" s="13"/>
      <c r="N18" s="13"/>
      <c r="O18" s="13"/>
      <c r="P18" s="13"/>
      <c r="Q18" s="13"/>
      <c r="R18" s="13"/>
      <c r="S18" s="13"/>
      <c r="T18" s="13"/>
      <c r="U18" s="13"/>
      <c r="V18" s="13"/>
      <c r="W18" s="13"/>
      <c r="X18" s="13"/>
      <c r="Y18" s="24"/>
    </row>
    <row r="19" spans="1:25">
      <c r="A19" s="23">
        <v>6046</v>
      </c>
      <c r="B19" s="39">
        <v>0.9</v>
      </c>
      <c r="C19" s="33" t="s">
        <v>1962</v>
      </c>
      <c r="D19" s="13">
        <v>1</v>
      </c>
      <c r="E19" s="33" t="s">
        <v>1940</v>
      </c>
      <c r="F19" s="39">
        <v>1</v>
      </c>
      <c r="G19" s="13" t="s">
        <v>1696</v>
      </c>
      <c r="H19" s="39">
        <v>9</v>
      </c>
      <c r="I19" s="39">
        <v>3.5</v>
      </c>
      <c r="J19" s="39">
        <v>4.5</v>
      </c>
      <c r="K19" s="13">
        <v>1</v>
      </c>
      <c r="L19" s="13"/>
      <c r="M19" s="13"/>
      <c r="N19" s="13"/>
      <c r="O19" s="13"/>
      <c r="P19" s="13"/>
      <c r="Q19" s="13"/>
      <c r="R19" s="13"/>
      <c r="S19" s="13"/>
      <c r="T19" s="13"/>
      <c r="U19" s="13"/>
      <c r="V19" s="13"/>
      <c r="W19" s="13"/>
      <c r="X19" s="13"/>
      <c r="Y19" s="24"/>
    </row>
    <row r="20" spans="1:25">
      <c r="A20" s="23">
        <v>91403</v>
      </c>
      <c r="B20" s="39">
        <v>2</v>
      </c>
      <c r="C20" s="33" t="s">
        <v>1963</v>
      </c>
      <c r="D20" s="13">
        <v>1</v>
      </c>
      <c r="E20" s="33" t="s">
        <v>1941</v>
      </c>
      <c r="F20" s="39">
        <v>0.3</v>
      </c>
      <c r="G20" s="13" t="s">
        <v>1696</v>
      </c>
      <c r="H20" s="39">
        <v>5</v>
      </c>
      <c r="I20" s="39">
        <v>3.5</v>
      </c>
      <c r="J20" s="39">
        <v>4.5</v>
      </c>
      <c r="K20" s="13">
        <v>1</v>
      </c>
      <c r="L20" s="13"/>
      <c r="M20" s="13"/>
      <c r="N20" s="13"/>
      <c r="O20" s="13"/>
      <c r="P20" s="13"/>
      <c r="Q20" s="13"/>
      <c r="R20" s="13"/>
      <c r="S20" s="13"/>
      <c r="T20" s="13"/>
      <c r="U20" s="13"/>
      <c r="V20" s="13"/>
      <c r="W20" s="13"/>
      <c r="X20" s="13"/>
      <c r="Y20" s="24"/>
    </row>
    <row r="21" spans="1:25">
      <c r="A21" s="23">
        <v>91404</v>
      </c>
      <c r="B21" s="39">
        <v>1</v>
      </c>
      <c r="C21" s="33" t="s">
        <v>1964</v>
      </c>
      <c r="D21" s="13">
        <v>1</v>
      </c>
      <c r="E21" s="33" t="s">
        <v>1936</v>
      </c>
      <c r="F21" s="39">
        <v>0.1</v>
      </c>
      <c r="G21" s="13" t="s">
        <v>1696</v>
      </c>
      <c r="H21" s="39">
        <v>3.5</v>
      </c>
      <c r="I21" s="39">
        <v>4</v>
      </c>
      <c r="J21" s="39">
        <v>5</v>
      </c>
      <c r="K21" s="13">
        <v>1</v>
      </c>
      <c r="L21" s="13"/>
      <c r="M21" s="13"/>
      <c r="N21" s="13"/>
      <c r="O21" s="13"/>
      <c r="P21" s="13"/>
      <c r="Q21" s="13"/>
      <c r="R21" s="13"/>
      <c r="S21" s="13"/>
      <c r="T21" s="13"/>
      <c r="U21" s="13"/>
      <c r="V21" s="13"/>
      <c r="W21" s="13"/>
      <c r="X21" s="13"/>
      <c r="Y21" s="24"/>
    </row>
    <row r="22" spans="1:25">
      <c r="A22" s="23">
        <v>91407</v>
      </c>
      <c r="B22" s="39">
        <v>2.9</v>
      </c>
      <c r="C22" s="33" t="s">
        <v>1965</v>
      </c>
      <c r="D22" s="13">
        <v>1</v>
      </c>
      <c r="E22" s="33" t="s">
        <v>1942</v>
      </c>
      <c r="F22" s="39">
        <v>1.3</v>
      </c>
      <c r="G22" s="13" t="s">
        <v>1696</v>
      </c>
      <c r="H22" s="39">
        <v>3.5</v>
      </c>
      <c r="I22" s="39">
        <v>3</v>
      </c>
      <c r="J22" s="39">
        <v>4</v>
      </c>
      <c r="K22" s="13">
        <v>1</v>
      </c>
      <c r="L22" s="13"/>
      <c r="M22" s="13"/>
      <c r="N22" s="13"/>
      <c r="O22" s="13"/>
      <c r="P22" s="13"/>
      <c r="Q22" s="13"/>
      <c r="R22" s="13"/>
      <c r="S22" s="13"/>
      <c r="T22" s="13"/>
      <c r="U22" s="13"/>
      <c r="V22" s="13"/>
      <c r="W22" s="13"/>
      <c r="X22" s="13"/>
      <c r="Y22" s="24"/>
    </row>
    <row r="23" spans="1:25">
      <c r="A23" s="23">
        <v>91408</v>
      </c>
      <c r="B23" s="39">
        <v>1.8</v>
      </c>
      <c r="C23" s="33" t="s">
        <v>1966</v>
      </c>
      <c r="D23" s="13">
        <v>1</v>
      </c>
      <c r="E23" s="33" t="s">
        <v>1974</v>
      </c>
      <c r="F23" s="39">
        <v>0.4</v>
      </c>
      <c r="G23" s="13" t="s">
        <v>1696</v>
      </c>
      <c r="H23" s="39">
        <v>4.5</v>
      </c>
      <c r="I23" s="39">
        <v>4.5</v>
      </c>
      <c r="J23" s="39">
        <v>5.5</v>
      </c>
      <c r="K23" s="13">
        <v>1</v>
      </c>
      <c r="L23" s="13"/>
      <c r="M23" s="13"/>
      <c r="N23" s="13"/>
      <c r="O23" s="13"/>
      <c r="P23" s="13"/>
      <c r="Q23" s="13"/>
      <c r="R23" s="13"/>
      <c r="S23" s="13"/>
      <c r="T23" s="13"/>
      <c r="U23" s="13"/>
      <c r="V23" s="13"/>
      <c r="W23" s="13"/>
      <c r="X23" s="13"/>
      <c r="Y23" s="24"/>
    </row>
    <row r="24" spans="1:25">
      <c r="A24" s="23">
        <v>91414</v>
      </c>
      <c r="B24" s="39">
        <v>1.3</v>
      </c>
      <c r="C24" s="33" t="s">
        <v>1967</v>
      </c>
      <c r="D24" s="13">
        <v>1</v>
      </c>
      <c r="E24" s="33" t="s">
        <v>1953</v>
      </c>
      <c r="F24" s="39">
        <v>0.7</v>
      </c>
      <c r="G24" s="13" t="s">
        <v>1696</v>
      </c>
      <c r="H24" s="39">
        <v>13</v>
      </c>
      <c r="I24" s="39">
        <v>2.2999999999999998</v>
      </c>
      <c r="J24" s="39">
        <v>3.3</v>
      </c>
      <c r="K24" s="13">
        <v>3</v>
      </c>
      <c r="L24" s="13"/>
      <c r="M24" s="13"/>
      <c r="N24" s="13"/>
      <c r="O24" s="13"/>
      <c r="P24" s="13"/>
      <c r="Q24" s="13"/>
      <c r="R24" s="13"/>
      <c r="S24" s="13"/>
      <c r="T24" s="13"/>
      <c r="U24" s="13"/>
      <c r="V24" s="13"/>
      <c r="W24" s="13"/>
      <c r="X24" s="13"/>
      <c r="Y24" s="24"/>
    </row>
    <row r="25" spans="1:25">
      <c r="A25" s="23">
        <v>91415</v>
      </c>
      <c r="B25" s="39">
        <v>0.5</v>
      </c>
      <c r="C25" s="33" t="s">
        <v>1968</v>
      </c>
      <c r="D25" s="13">
        <v>1</v>
      </c>
      <c r="E25" s="33" t="s">
        <v>1975</v>
      </c>
      <c r="F25" s="39">
        <v>0.8</v>
      </c>
      <c r="G25" s="13" t="s">
        <v>1696</v>
      </c>
      <c r="H25" s="39">
        <v>8</v>
      </c>
      <c r="I25" s="39">
        <v>5</v>
      </c>
      <c r="J25" s="39">
        <v>7</v>
      </c>
      <c r="K25" s="13">
        <v>1</v>
      </c>
      <c r="L25" s="13"/>
      <c r="M25" s="13"/>
      <c r="N25" s="13"/>
      <c r="O25" s="13"/>
      <c r="P25" s="13"/>
      <c r="Q25" s="13"/>
      <c r="R25" s="13"/>
      <c r="S25" s="13"/>
      <c r="T25" s="13"/>
      <c r="U25" s="13"/>
      <c r="V25" s="13"/>
      <c r="W25" s="13"/>
      <c r="X25" s="13"/>
      <c r="Y25" s="24"/>
    </row>
    <row r="26" spans="1:25" ht="15.75" thickBot="1">
      <c r="A26" s="25">
        <v>91416</v>
      </c>
      <c r="B26" s="40">
        <v>2.2999999999999998</v>
      </c>
      <c r="C26" s="35" t="s">
        <v>1969</v>
      </c>
      <c r="D26" s="26">
        <v>1</v>
      </c>
      <c r="E26" s="35" t="s">
        <v>1936</v>
      </c>
      <c r="F26" s="40">
        <v>1.7</v>
      </c>
      <c r="G26" s="26" t="s">
        <v>1696</v>
      </c>
      <c r="H26" s="40">
        <v>16.5</v>
      </c>
      <c r="I26" s="40">
        <v>3</v>
      </c>
      <c r="J26" s="40">
        <v>4</v>
      </c>
      <c r="K26" s="26">
        <v>4</v>
      </c>
      <c r="L26" s="26"/>
      <c r="M26" s="26"/>
      <c r="N26" s="26"/>
      <c r="O26" s="26"/>
      <c r="P26" s="26"/>
      <c r="Q26" s="26"/>
      <c r="R26" s="26"/>
      <c r="S26" s="26"/>
      <c r="T26" s="26"/>
      <c r="U26" s="26"/>
      <c r="V26" s="26"/>
      <c r="W26" s="26"/>
      <c r="X26" s="26"/>
      <c r="Y26" s="27"/>
    </row>
  </sheetData>
  <mergeCells count="17">
    <mergeCell ref="K8:K9"/>
    <mergeCell ref="L8:O8"/>
    <mergeCell ref="P8:Q8"/>
    <mergeCell ref="R8:S8"/>
    <mergeCell ref="T8:V8"/>
    <mergeCell ref="A1:Y1"/>
    <mergeCell ref="A7:A10"/>
    <mergeCell ref="C7:C10"/>
    <mergeCell ref="D7:D9"/>
    <mergeCell ref="E7:E9"/>
    <mergeCell ref="F7:F9"/>
    <mergeCell ref="G7:G9"/>
    <mergeCell ref="H7:K7"/>
    <mergeCell ref="L7:Y7"/>
    <mergeCell ref="H8:H9"/>
    <mergeCell ref="W8:Y8"/>
    <mergeCell ref="I8:J8"/>
  </mergeCells>
  <phoneticPr fontId="1" type="noConversion"/>
  <printOptions horizontalCentered="1"/>
  <pageMargins left="1" right="0.4" top="0.4" bottom="0.4" header="0.31496062992126" footer="0.31496062992126"/>
  <pageSetup paperSize="8" scale="8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7"/>
  <dimension ref="A1:Y93"/>
  <sheetViews>
    <sheetView zoomScale="40" zoomScaleNormal="70" zoomScaleSheetLayoutView="25" workbookViewId="0">
      <selection activeCell="Y90" sqref="Y90"/>
    </sheetView>
  </sheetViews>
  <sheetFormatPr defaultRowHeight="15"/>
  <cols>
    <col min="1" max="1" width="9.5703125" bestFit="1" customWidth="1"/>
    <col min="3" max="3" width="25.140625" customWidth="1"/>
    <col min="4" max="4" width="7.85546875" customWidth="1"/>
    <col min="5" max="5" width="26.5703125" customWidth="1"/>
    <col min="8" max="8" width="7.85546875" customWidth="1"/>
    <col min="9" max="9" width="6" customWidth="1"/>
    <col min="10" max="10" width="7" customWidth="1"/>
    <col min="11" max="11" width="8.140625" customWidth="1"/>
    <col min="12" max="12" width="5.85546875" customWidth="1"/>
    <col min="13" max="13" width="7" customWidth="1"/>
    <col min="14" max="16" width="6.85546875" customWidth="1"/>
    <col min="17" max="17" width="6.5703125" customWidth="1"/>
    <col min="18" max="18" width="7.42578125" customWidth="1"/>
    <col min="19" max="19" width="6.85546875" customWidth="1"/>
    <col min="20" max="20" width="5.85546875" customWidth="1"/>
    <col min="21" max="21" width="7.5703125" customWidth="1"/>
    <col min="22" max="22" width="6.42578125" customWidth="1"/>
    <col min="23" max="23" width="6.5703125" customWidth="1"/>
    <col min="24" max="24" width="7" customWidth="1"/>
    <col min="25" max="25" width="6.42578125" customWidth="1"/>
  </cols>
  <sheetData>
    <row r="1" spans="1:25" ht="21">
      <c r="A1" s="549" t="s">
        <v>1690</v>
      </c>
      <c r="B1" s="549"/>
      <c r="C1" s="549"/>
      <c r="D1" s="549"/>
      <c r="E1" s="549"/>
      <c r="F1" s="549"/>
      <c r="G1" s="549"/>
      <c r="H1" s="549"/>
      <c r="I1" s="549"/>
      <c r="J1" s="549"/>
      <c r="K1" s="549"/>
      <c r="L1" s="549"/>
      <c r="M1" s="549"/>
      <c r="N1" s="549"/>
      <c r="O1" s="549"/>
      <c r="P1" s="549"/>
      <c r="Q1" s="549"/>
      <c r="R1" s="549"/>
      <c r="S1" s="549"/>
      <c r="T1" s="549"/>
      <c r="U1" s="549"/>
      <c r="V1" s="549"/>
      <c r="W1" s="549"/>
      <c r="X1" s="549"/>
      <c r="Y1" s="549"/>
    </row>
    <row r="2" spans="1:25">
      <c r="A2" s="53" t="s">
        <v>1691</v>
      </c>
      <c r="B2" s="54"/>
      <c r="C2" s="54" t="s">
        <v>1695</v>
      </c>
      <c r="D2" s="1"/>
      <c r="E2" s="1"/>
      <c r="F2" s="1"/>
      <c r="G2" s="1"/>
      <c r="H2" s="1"/>
      <c r="I2" s="1"/>
      <c r="J2" s="1"/>
      <c r="K2" s="1"/>
      <c r="L2" s="1"/>
      <c r="M2" s="1"/>
      <c r="N2" s="1"/>
      <c r="O2" s="1"/>
      <c r="P2" s="1"/>
      <c r="Q2" s="1"/>
      <c r="R2" s="1"/>
      <c r="S2" s="1"/>
      <c r="T2" s="1"/>
      <c r="U2" s="1"/>
      <c r="V2" s="1"/>
      <c r="W2" s="1"/>
      <c r="X2" s="1" t="s">
        <v>101</v>
      </c>
      <c r="Y2" s="10" t="s">
        <v>104</v>
      </c>
    </row>
    <row r="3" spans="1:25">
      <c r="A3" s="53" t="s">
        <v>1692</v>
      </c>
      <c r="B3" s="54"/>
      <c r="C3" s="54" t="s">
        <v>1694</v>
      </c>
      <c r="D3" s="1"/>
      <c r="E3" s="1"/>
      <c r="F3" s="1"/>
      <c r="G3" s="1"/>
      <c r="H3" s="1"/>
      <c r="I3" s="1"/>
      <c r="J3" s="1"/>
      <c r="K3" s="1"/>
      <c r="L3" s="1"/>
      <c r="M3" s="1"/>
      <c r="N3" s="1"/>
      <c r="O3" s="1"/>
      <c r="P3" s="1"/>
      <c r="Q3" s="1"/>
      <c r="R3" s="1"/>
      <c r="S3" s="1"/>
      <c r="T3" s="1"/>
      <c r="U3" s="1"/>
      <c r="V3" s="1"/>
      <c r="W3" s="1"/>
      <c r="X3" s="1" t="s">
        <v>102</v>
      </c>
      <c r="Y3" s="10" t="s">
        <v>105</v>
      </c>
    </row>
    <row r="4" spans="1:25">
      <c r="A4" s="53" t="s">
        <v>86</v>
      </c>
      <c r="B4" s="54"/>
      <c r="C4" s="54" t="s">
        <v>95</v>
      </c>
      <c r="D4" s="1"/>
      <c r="E4" s="1"/>
      <c r="F4" s="1"/>
      <c r="G4" s="1"/>
      <c r="H4" s="1"/>
      <c r="I4" s="1"/>
      <c r="J4" s="1"/>
      <c r="K4" s="1"/>
      <c r="L4" s="1"/>
      <c r="M4" s="1"/>
      <c r="N4" s="1"/>
      <c r="O4" s="1"/>
      <c r="P4" s="1"/>
      <c r="Q4" s="1"/>
      <c r="R4" s="1"/>
      <c r="S4" s="1"/>
      <c r="T4" s="1"/>
      <c r="U4" s="1"/>
      <c r="V4" s="1"/>
      <c r="W4" s="1"/>
      <c r="X4" s="1"/>
      <c r="Y4" s="1"/>
    </row>
    <row r="5" spans="1:25" ht="15.75" thickBot="1">
      <c r="A5" s="9"/>
      <c r="B5" s="10"/>
      <c r="C5" s="10"/>
      <c r="D5" s="1"/>
      <c r="E5" s="1"/>
      <c r="F5" s="1"/>
      <c r="G5" s="1"/>
      <c r="H5" s="1"/>
      <c r="I5" s="1"/>
      <c r="J5" s="1"/>
      <c r="K5" s="1"/>
      <c r="L5" s="1"/>
      <c r="M5" s="1"/>
      <c r="N5" s="1"/>
      <c r="O5" s="1"/>
      <c r="P5" s="1"/>
      <c r="Q5" s="1"/>
      <c r="R5" s="1"/>
      <c r="S5" s="1"/>
      <c r="T5" s="1"/>
      <c r="U5" s="1"/>
      <c r="V5" s="1"/>
      <c r="W5" s="1"/>
      <c r="X5" s="1"/>
      <c r="Y5" s="1"/>
    </row>
    <row r="6" spans="1:25">
      <c r="A6" s="550" t="s">
        <v>1693</v>
      </c>
      <c r="B6" s="2" t="s">
        <v>1666</v>
      </c>
      <c r="C6" s="553" t="s">
        <v>1689</v>
      </c>
      <c r="D6" s="553" t="s">
        <v>1667</v>
      </c>
      <c r="E6" s="553" t="s">
        <v>1668</v>
      </c>
      <c r="F6" s="553" t="s">
        <v>1669</v>
      </c>
      <c r="G6" s="553" t="s">
        <v>1670</v>
      </c>
      <c r="H6" s="557" t="s">
        <v>1671</v>
      </c>
      <c r="I6" s="557"/>
      <c r="J6" s="557"/>
      <c r="K6" s="557"/>
      <c r="L6" s="558" t="s">
        <v>88</v>
      </c>
      <c r="M6" s="558"/>
      <c r="N6" s="558"/>
      <c r="O6" s="558"/>
      <c r="P6" s="558"/>
      <c r="Q6" s="558"/>
      <c r="R6" s="558"/>
      <c r="S6" s="558"/>
      <c r="T6" s="558"/>
      <c r="U6" s="558"/>
      <c r="V6" s="558"/>
      <c r="W6" s="558"/>
      <c r="X6" s="558"/>
      <c r="Y6" s="559"/>
    </row>
    <row r="7" spans="1:25">
      <c r="A7" s="551"/>
      <c r="B7" s="3" t="s">
        <v>1688</v>
      </c>
      <c r="C7" s="554"/>
      <c r="D7" s="554"/>
      <c r="E7" s="554"/>
      <c r="F7" s="554"/>
      <c r="G7" s="554"/>
      <c r="H7" s="554" t="s">
        <v>1672</v>
      </c>
      <c r="I7" s="571" t="s">
        <v>1715</v>
      </c>
      <c r="J7" s="572"/>
      <c r="K7" s="554" t="s">
        <v>1676</v>
      </c>
      <c r="L7" s="548" t="s">
        <v>1678</v>
      </c>
      <c r="M7" s="548"/>
      <c r="N7" s="548"/>
      <c r="O7" s="548"/>
      <c r="P7" s="548" t="s">
        <v>1684</v>
      </c>
      <c r="Q7" s="548"/>
      <c r="R7" s="548" t="s">
        <v>1685</v>
      </c>
      <c r="S7" s="548"/>
      <c r="T7" s="548" t="s">
        <v>1686</v>
      </c>
      <c r="U7" s="548"/>
      <c r="V7" s="548"/>
      <c r="W7" s="548" t="s">
        <v>1687</v>
      </c>
      <c r="X7" s="548"/>
      <c r="Y7" s="561"/>
    </row>
    <row r="8" spans="1:25">
      <c r="A8" s="551"/>
      <c r="B8" s="3"/>
      <c r="C8" s="554"/>
      <c r="D8" s="556"/>
      <c r="E8" s="556"/>
      <c r="F8" s="556"/>
      <c r="G8" s="556"/>
      <c r="H8" s="556"/>
      <c r="I8" s="12" t="s">
        <v>1674</v>
      </c>
      <c r="J8" s="12" t="s">
        <v>1675</v>
      </c>
      <c r="K8" s="556"/>
      <c r="L8" s="6" t="s">
        <v>1679</v>
      </c>
      <c r="M8" s="6" t="s">
        <v>1680</v>
      </c>
      <c r="N8" s="6" t="s">
        <v>1681</v>
      </c>
      <c r="O8" s="6" t="s">
        <v>1682</v>
      </c>
      <c r="P8" s="6" t="s">
        <v>1680</v>
      </c>
      <c r="Q8" s="6" t="s">
        <v>1683</v>
      </c>
      <c r="R8" s="6" t="s">
        <v>1680</v>
      </c>
      <c r="S8" s="6" t="s">
        <v>1682</v>
      </c>
      <c r="T8" s="6" t="s">
        <v>1679</v>
      </c>
      <c r="U8" s="6" t="s">
        <v>1680</v>
      </c>
      <c r="V8" s="6" t="s">
        <v>1682</v>
      </c>
      <c r="W8" s="6" t="s">
        <v>1679</v>
      </c>
      <c r="X8" s="6" t="s">
        <v>1680</v>
      </c>
      <c r="Y8" s="7" t="s">
        <v>1682</v>
      </c>
    </row>
    <row r="9" spans="1:25" ht="15.75" thickBot="1">
      <c r="A9" s="551"/>
      <c r="B9" s="3"/>
      <c r="C9" s="554"/>
      <c r="D9" s="3">
        <v>1</v>
      </c>
      <c r="E9" s="3">
        <v>2</v>
      </c>
      <c r="F9" s="3">
        <v>3</v>
      </c>
      <c r="G9" s="3">
        <v>4</v>
      </c>
      <c r="H9" s="3">
        <v>5</v>
      </c>
      <c r="I9" s="3">
        <v>6.1</v>
      </c>
      <c r="J9" s="3">
        <v>6.2</v>
      </c>
      <c r="K9" s="3">
        <v>7</v>
      </c>
      <c r="L9" s="3">
        <v>8</v>
      </c>
      <c r="M9" s="3">
        <v>9</v>
      </c>
      <c r="N9" s="3">
        <v>10</v>
      </c>
      <c r="O9" s="3">
        <v>11</v>
      </c>
      <c r="P9" s="3">
        <v>12</v>
      </c>
      <c r="Q9" s="3">
        <v>13</v>
      </c>
      <c r="R9" s="3">
        <v>14</v>
      </c>
      <c r="S9" s="3">
        <v>15</v>
      </c>
      <c r="T9" s="3">
        <v>16</v>
      </c>
      <c r="U9" s="3">
        <v>17</v>
      </c>
      <c r="V9" s="3">
        <v>18</v>
      </c>
      <c r="W9" s="3">
        <v>19</v>
      </c>
      <c r="X9" s="3">
        <v>20</v>
      </c>
      <c r="Y9" s="14">
        <v>21</v>
      </c>
    </row>
    <row r="10" spans="1:25">
      <c r="A10" s="562">
        <v>91501</v>
      </c>
      <c r="B10" s="564">
        <v>2.1</v>
      </c>
      <c r="C10" s="582" t="s">
        <v>1730</v>
      </c>
      <c r="D10" s="21">
        <v>1</v>
      </c>
      <c r="E10" s="41" t="s">
        <v>1752</v>
      </c>
      <c r="F10" s="38">
        <v>0.3</v>
      </c>
      <c r="G10" s="21" t="s">
        <v>1700</v>
      </c>
      <c r="H10" s="38">
        <v>0</v>
      </c>
      <c r="I10" s="38">
        <v>4</v>
      </c>
      <c r="J10" s="38">
        <f>I10+1</f>
        <v>5</v>
      </c>
      <c r="K10" s="21"/>
      <c r="L10" s="21" t="s">
        <v>1707</v>
      </c>
      <c r="M10" s="21" t="s">
        <v>1703</v>
      </c>
      <c r="N10" s="21"/>
      <c r="O10" s="21" t="s">
        <v>1709</v>
      </c>
      <c r="P10" s="21" t="s">
        <v>1701</v>
      </c>
      <c r="Q10" s="21" t="s">
        <v>1711</v>
      </c>
      <c r="R10" s="21" t="s">
        <v>1703</v>
      </c>
      <c r="S10" s="21" t="s">
        <v>1711</v>
      </c>
      <c r="T10" s="21"/>
      <c r="U10" s="21"/>
      <c r="V10" s="21"/>
      <c r="W10" s="21"/>
      <c r="X10" s="21"/>
      <c r="Y10" s="22"/>
    </row>
    <row r="11" spans="1:25">
      <c r="A11" s="563"/>
      <c r="B11" s="565"/>
      <c r="C11" s="583"/>
      <c r="D11" s="13">
        <v>2</v>
      </c>
      <c r="E11" s="33" t="s">
        <v>1753</v>
      </c>
      <c r="F11" s="39">
        <v>1.0149999999999999</v>
      </c>
      <c r="G11" s="13" t="s">
        <v>1700</v>
      </c>
      <c r="H11" s="39">
        <v>4</v>
      </c>
      <c r="I11" s="39">
        <v>4.5</v>
      </c>
      <c r="J11" s="39">
        <f>I11+1</f>
        <v>5.5</v>
      </c>
      <c r="K11" s="13"/>
      <c r="L11" s="13" t="s">
        <v>1699</v>
      </c>
      <c r="M11" s="13" t="s">
        <v>1701</v>
      </c>
      <c r="N11" s="13"/>
      <c r="O11" s="13" t="s">
        <v>1711</v>
      </c>
      <c r="P11" s="13" t="s">
        <v>1701</v>
      </c>
      <c r="Q11" s="13" t="s">
        <v>1711</v>
      </c>
      <c r="R11" s="13" t="s">
        <v>1701</v>
      </c>
      <c r="S11" s="13" t="s">
        <v>1711</v>
      </c>
      <c r="T11" s="13"/>
      <c r="U11" s="13"/>
      <c r="V11" s="13"/>
      <c r="W11" s="13"/>
      <c r="X11" s="13"/>
      <c r="Y11" s="24"/>
    </row>
    <row r="12" spans="1:25">
      <c r="A12" s="563"/>
      <c r="B12" s="565"/>
      <c r="C12" s="583"/>
      <c r="D12" s="13">
        <v>3</v>
      </c>
      <c r="E12" s="33" t="s">
        <v>1754</v>
      </c>
      <c r="F12" s="39">
        <v>1.145</v>
      </c>
      <c r="G12" s="13" t="s">
        <v>1700</v>
      </c>
      <c r="H12" s="39">
        <v>1.5</v>
      </c>
      <c r="I12" s="39">
        <v>4</v>
      </c>
      <c r="J12" s="39">
        <f t="shared" ref="J12:J24" si="0">I12+1</f>
        <v>5</v>
      </c>
      <c r="K12" s="13"/>
      <c r="L12" s="13" t="s">
        <v>1699</v>
      </c>
      <c r="M12" s="13" t="s">
        <v>1701</v>
      </c>
      <c r="N12" s="13"/>
      <c r="O12" s="13" t="s">
        <v>1711</v>
      </c>
      <c r="P12" s="13" t="s">
        <v>1701</v>
      </c>
      <c r="Q12" s="13" t="s">
        <v>1711</v>
      </c>
      <c r="R12" s="13" t="s">
        <v>1699</v>
      </c>
      <c r="S12" s="13"/>
      <c r="T12" s="13"/>
      <c r="U12" s="13"/>
      <c r="V12" s="13"/>
      <c r="W12" s="13"/>
      <c r="X12" s="13"/>
      <c r="Y12" s="24"/>
    </row>
    <row r="13" spans="1:25">
      <c r="A13" s="563"/>
      <c r="B13" s="565"/>
      <c r="C13" s="583"/>
      <c r="D13" s="13">
        <v>4</v>
      </c>
      <c r="E13" s="33" t="s">
        <v>1754</v>
      </c>
      <c r="F13" s="39">
        <v>1.7</v>
      </c>
      <c r="G13" s="13" t="s">
        <v>1700</v>
      </c>
      <c r="H13" s="39">
        <v>1.5</v>
      </c>
      <c r="I13" s="39">
        <v>4</v>
      </c>
      <c r="J13" s="39">
        <f t="shared" si="0"/>
        <v>5</v>
      </c>
      <c r="K13" s="13"/>
      <c r="L13" s="13" t="s">
        <v>1699</v>
      </c>
      <c r="M13" s="13" t="s">
        <v>1701</v>
      </c>
      <c r="N13" s="13"/>
      <c r="O13" s="13" t="s">
        <v>1711</v>
      </c>
      <c r="P13" s="13" t="s">
        <v>1701</v>
      </c>
      <c r="Q13" s="13" t="s">
        <v>1711</v>
      </c>
      <c r="R13" s="13" t="s">
        <v>1699</v>
      </c>
      <c r="S13" s="13"/>
      <c r="T13" s="13"/>
      <c r="U13" s="13"/>
      <c r="V13" s="13"/>
      <c r="W13" s="13"/>
      <c r="X13" s="13"/>
      <c r="Y13" s="24"/>
    </row>
    <row r="14" spans="1:25">
      <c r="A14" s="563"/>
      <c r="B14" s="565"/>
      <c r="C14" s="583"/>
      <c r="D14" s="13">
        <v>5</v>
      </c>
      <c r="E14" s="33" t="s">
        <v>1754</v>
      </c>
      <c r="F14" s="39">
        <v>0.05</v>
      </c>
      <c r="G14" s="13" t="s">
        <v>1700</v>
      </c>
      <c r="H14" s="39">
        <v>1.5</v>
      </c>
      <c r="I14" s="39">
        <v>4</v>
      </c>
      <c r="J14" s="39">
        <f t="shared" si="0"/>
        <v>5</v>
      </c>
      <c r="K14" s="13"/>
      <c r="L14" s="13" t="s">
        <v>1699</v>
      </c>
      <c r="M14" s="13" t="s">
        <v>1701</v>
      </c>
      <c r="N14" s="13"/>
      <c r="O14" s="13" t="s">
        <v>1711</v>
      </c>
      <c r="P14" s="13" t="s">
        <v>1701</v>
      </c>
      <c r="Q14" s="13" t="s">
        <v>1711</v>
      </c>
      <c r="R14" s="13" t="s">
        <v>1699</v>
      </c>
      <c r="S14" s="13"/>
      <c r="T14" s="13"/>
      <c r="U14" s="13"/>
      <c r="V14" s="13"/>
      <c r="W14" s="13"/>
      <c r="X14" s="13"/>
      <c r="Y14" s="24"/>
    </row>
    <row r="15" spans="1:25">
      <c r="A15" s="31">
        <v>91811</v>
      </c>
      <c r="B15" s="46">
        <v>0.8</v>
      </c>
      <c r="C15" s="32" t="s">
        <v>1731</v>
      </c>
      <c r="D15" s="13">
        <v>1</v>
      </c>
      <c r="E15" s="33" t="s">
        <v>1700</v>
      </c>
      <c r="F15" s="39">
        <v>0.4</v>
      </c>
      <c r="G15" s="13"/>
      <c r="H15" s="39">
        <v>0</v>
      </c>
      <c r="I15" s="39">
        <v>4</v>
      </c>
      <c r="J15" s="39">
        <f t="shared" si="0"/>
        <v>5</v>
      </c>
      <c r="K15" s="13"/>
      <c r="L15" s="13"/>
      <c r="M15" s="13"/>
      <c r="N15" s="13"/>
      <c r="O15" s="13"/>
      <c r="P15" s="13"/>
      <c r="Q15" s="13"/>
      <c r="R15" s="13"/>
      <c r="S15" s="13"/>
      <c r="T15" s="13"/>
      <c r="U15" s="13"/>
      <c r="V15" s="13"/>
      <c r="W15" s="13"/>
      <c r="X15" s="13"/>
      <c r="Y15" s="24"/>
    </row>
    <row r="16" spans="1:25">
      <c r="A16" s="563">
        <v>91501</v>
      </c>
      <c r="B16" s="565">
        <v>2.1</v>
      </c>
      <c r="C16" s="583" t="s">
        <v>1732</v>
      </c>
      <c r="D16" s="13">
        <v>1</v>
      </c>
      <c r="E16" s="33" t="s">
        <v>1755</v>
      </c>
      <c r="F16" s="39">
        <v>1.05</v>
      </c>
      <c r="G16" s="13"/>
      <c r="H16" s="39">
        <v>4</v>
      </c>
      <c r="I16" s="39">
        <v>2.5</v>
      </c>
      <c r="J16" s="39">
        <f t="shared" si="0"/>
        <v>3.5</v>
      </c>
      <c r="K16" s="13"/>
      <c r="L16" s="13"/>
      <c r="M16" s="13"/>
      <c r="N16" s="13"/>
      <c r="O16" s="13"/>
      <c r="P16" s="13"/>
      <c r="Q16" s="13"/>
      <c r="R16" s="13"/>
      <c r="S16" s="13"/>
      <c r="T16" s="13"/>
      <c r="U16" s="13"/>
      <c r="V16" s="13"/>
      <c r="W16" s="13"/>
      <c r="X16" s="13"/>
      <c r="Y16" s="24"/>
    </row>
    <row r="17" spans="1:25">
      <c r="A17" s="563"/>
      <c r="B17" s="565"/>
      <c r="C17" s="583"/>
      <c r="D17" s="13">
        <v>2</v>
      </c>
      <c r="E17" s="33" t="s">
        <v>1755</v>
      </c>
      <c r="F17" s="39">
        <v>1.08</v>
      </c>
      <c r="G17" s="13"/>
      <c r="H17" s="39">
        <v>4</v>
      </c>
      <c r="I17" s="39">
        <v>2.5</v>
      </c>
      <c r="J17" s="39">
        <f t="shared" si="0"/>
        <v>3.5</v>
      </c>
      <c r="K17" s="13"/>
      <c r="L17" s="13"/>
      <c r="M17" s="13"/>
      <c r="N17" s="13"/>
      <c r="O17" s="13"/>
      <c r="P17" s="13"/>
      <c r="Q17" s="13"/>
      <c r="R17" s="13"/>
      <c r="S17" s="13"/>
      <c r="T17" s="13"/>
      <c r="U17" s="13"/>
      <c r="V17" s="13"/>
      <c r="W17" s="13"/>
      <c r="X17" s="13"/>
      <c r="Y17" s="24"/>
    </row>
    <row r="18" spans="1:25">
      <c r="A18" s="563"/>
      <c r="B18" s="565"/>
      <c r="C18" s="583"/>
      <c r="D18" s="13">
        <v>3</v>
      </c>
      <c r="E18" s="33" t="s">
        <v>1755</v>
      </c>
      <c r="F18" s="39">
        <v>1.43</v>
      </c>
      <c r="G18" s="13"/>
      <c r="H18" s="39">
        <v>4</v>
      </c>
      <c r="I18" s="39">
        <v>2.5</v>
      </c>
      <c r="J18" s="39">
        <f t="shared" si="0"/>
        <v>3.5</v>
      </c>
      <c r="K18" s="13"/>
      <c r="L18" s="13"/>
      <c r="M18" s="13"/>
      <c r="N18" s="13"/>
      <c r="O18" s="13"/>
      <c r="P18" s="13"/>
      <c r="Q18" s="13"/>
      <c r="R18" s="13"/>
      <c r="S18" s="13"/>
      <c r="T18" s="13"/>
      <c r="U18" s="13"/>
      <c r="V18" s="13"/>
      <c r="W18" s="13"/>
      <c r="X18" s="13"/>
      <c r="Y18" s="24"/>
    </row>
    <row r="19" spans="1:25">
      <c r="A19" s="563"/>
      <c r="B19" s="565"/>
      <c r="C19" s="583"/>
      <c r="D19" s="13">
        <v>4</v>
      </c>
      <c r="E19" s="33"/>
      <c r="F19" s="39">
        <v>1.5489999999999999</v>
      </c>
      <c r="G19" s="13"/>
      <c r="H19" s="39">
        <v>4</v>
      </c>
      <c r="I19" s="39">
        <v>2.5</v>
      </c>
      <c r="J19" s="39">
        <f t="shared" si="0"/>
        <v>3.5</v>
      </c>
      <c r="K19" s="13"/>
      <c r="L19" s="13"/>
      <c r="M19" s="13"/>
      <c r="N19" s="13"/>
      <c r="O19" s="13"/>
      <c r="P19" s="13"/>
      <c r="Q19" s="13"/>
      <c r="R19" s="13"/>
      <c r="S19" s="13"/>
      <c r="T19" s="13"/>
      <c r="U19" s="13"/>
      <c r="V19" s="13"/>
      <c r="W19" s="13"/>
      <c r="X19" s="13"/>
      <c r="Y19" s="24"/>
    </row>
    <row r="20" spans="1:25">
      <c r="A20" s="563"/>
      <c r="B20" s="565"/>
      <c r="C20" s="583"/>
      <c r="D20" s="13">
        <v>5</v>
      </c>
      <c r="E20" s="33" t="s">
        <v>1756</v>
      </c>
      <c r="F20" s="39">
        <v>0.16200000000000001</v>
      </c>
      <c r="G20" s="13"/>
      <c r="H20" s="39">
        <v>4</v>
      </c>
      <c r="I20" s="39">
        <v>2.5</v>
      </c>
      <c r="J20" s="39">
        <f t="shared" si="0"/>
        <v>3.5</v>
      </c>
      <c r="K20" s="13"/>
      <c r="L20" s="13"/>
      <c r="M20" s="13"/>
      <c r="N20" s="13"/>
      <c r="O20" s="13"/>
      <c r="P20" s="13"/>
      <c r="Q20" s="13"/>
      <c r="R20" s="13"/>
      <c r="S20" s="13"/>
      <c r="T20" s="13"/>
      <c r="U20" s="13"/>
      <c r="V20" s="13"/>
      <c r="W20" s="13"/>
      <c r="X20" s="13"/>
      <c r="Y20" s="24"/>
    </row>
    <row r="21" spans="1:25">
      <c r="A21" s="563">
        <v>91502</v>
      </c>
      <c r="B21" s="565">
        <v>1.95</v>
      </c>
      <c r="C21" s="583" t="s">
        <v>1733</v>
      </c>
      <c r="D21" s="13">
        <v>1</v>
      </c>
      <c r="E21" s="33" t="s">
        <v>1757</v>
      </c>
      <c r="F21" s="39">
        <v>0.75</v>
      </c>
      <c r="G21" s="13" t="s">
        <v>1700</v>
      </c>
      <c r="H21" s="39">
        <v>1</v>
      </c>
      <c r="I21" s="39">
        <v>4</v>
      </c>
      <c r="J21" s="39">
        <f t="shared" si="0"/>
        <v>5</v>
      </c>
      <c r="K21" s="13"/>
      <c r="L21" s="13" t="s">
        <v>1699</v>
      </c>
      <c r="M21" s="13" t="s">
        <v>1701</v>
      </c>
      <c r="N21" s="13" t="s">
        <v>1709</v>
      </c>
      <c r="O21" s="13" t="s">
        <v>1711</v>
      </c>
      <c r="P21" s="13"/>
      <c r="Q21" s="13"/>
      <c r="R21" s="13"/>
      <c r="S21" s="13"/>
      <c r="T21" s="13"/>
      <c r="U21" s="13"/>
      <c r="V21" s="13"/>
      <c r="W21" s="13"/>
      <c r="X21" s="13"/>
      <c r="Y21" s="24"/>
    </row>
    <row r="22" spans="1:25">
      <c r="A22" s="563"/>
      <c r="B22" s="565"/>
      <c r="C22" s="583"/>
      <c r="D22" s="13">
        <v>2</v>
      </c>
      <c r="E22" s="33" t="s">
        <v>1757</v>
      </c>
      <c r="F22" s="39">
        <v>0.4</v>
      </c>
      <c r="G22" s="13" t="s">
        <v>1700</v>
      </c>
      <c r="H22" s="39">
        <v>1</v>
      </c>
      <c r="I22" s="39">
        <v>4</v>
      </c>
      <c r="J22" s="39">
        <f t="shared" si="0"/>
        <v>5</v>
      </c>
      <c r="K22" s="13"/>
      <c r="L22" s="13" t="s">
        <v>1699</v>
      </c>
      <c r="M22" s="13" t="s">
        <v>1701</v>
      </c>
      <c r="N22" s="13" t="s">
        <v>1709</v>
      </c>
      <c r="O22" s="13" t="s">
        <v>1711</v>
      </c>
      <c r="P22" s="13"/>
      <c r="Q22" s="13"/>
      <c r="R22" s="13"/>
      <c r="S22" s="13"/>
      <c r="T22" s="13"/>
      <c r="U22" s="13"/>
      <c r="V22" s="13"/>
      <c r="W22" s="13"/>
      <c r="X22" s="13"/>
      <c r="Y22" s="24"/>
    </row>
    <row r="23" spans="1:25">
      <c r="A23" s="563"/>
      <c r="B23" s="565"/>
      <c r="C23" s="583"/>
      <c r="D23" s="13">
        <v>3</v>
      </c>
      <c r="E23" s="33" t="s">
        <v>1757</v>
      </c>
      <c r="F23" s="39">
        <v>0.6</v>
      </c>
      <c r="G23" s="13" t="s">
        <v>1700</v>
      </c>
      <c r="H23" s="39">
        <v>1</v>
      </c>
      <c r="I23" s="39">
        <v>4</v>
      </c>
      <c r="J23" s="39">
        <f t="shared" si="0"/>
        <v>5</v>
      </c>
      <c r="K23" s="13"/>
      <c r="L23" s="13" t="s">
        <v>1699</v>
      </c>
      <c r="M23" s="13" t="s">
        <v>1701</v>
      </c>
      <c r="N23" s="13" t="s">
        <v>1709</v>
      </c>
      <c r="O23" s="13" t="s">
        <v>1711</v>
      </c>
      <c r="P23" s="13"/>
      <c r="Q23" s="13"/>
      <c r="R23" s="13"/>
      <c r="S23" s="13"/>
      <c r="T23" s="13"/>
      <c r="U23" s="13"/>
      <c r="V23" s="13"/>
      <c r="W23" s="13"/>
      <c r="X23" s="13"/>
      <c r="Y23" s="24"/>
    </row>
    <row r="24" spans="1:25">
      <c r="A24" s="563"/>
      <c r="B24" s="565"/>
      <c r="C24" s="583"/>
      <c r="D24" s="13">
        <v>4</v>
      </c>
      <c r="E24" s="33" t="s">
        <v>1757</v>
      </c>
      <c r="F24" s="39">
        <v>1.43</v>
      </c>
      <c r="G24" s="13" t="s">
        <v>1700</v>
      </c>
      <c r="H24" s="39">
        <v>10</v>
      </c>
      <c r="I24" s="39">
        <v>4</v>
      </c>
      <c r="J24" s="39">
        <f t="shared" si="0"/>
        <v>5</v>
      </c>
      <c r="K24" s="13"/>
      <c r="L24" s="13" t="s">
        <v>1700</v>
      </c>
      <c r="M24" s="13" t="s">
        <v>1714</v>
      </c>
      <c r="N24" s="13" t="s">
        <v>1709</v>
      </c>
      <c r="O24" s="13" t="s">
        <v>1714</v>
      </c>
      <c r="P24" s="13" t="s">
        <v>1758</v>
      </c>
      <c r="Q24" s="13" t="s">
        <v>1699</v>
      </c>
      <c r="R24" s="13"/>
      <c r="S24" s="13"/>
      <c r="T24" s="13"/>
      <c r="U24" s="13"/>
      <c r="V24" s="13"/>
      <c r="W24" s="13"/>
      <c r="X24" s="13"/>
      <c r="Y24" s="24"/>
    </row>
    <row r="25" spans="1:25">
      <c r="A25" s="563">
        <v>91505</v>
      </c>
      <c r="B25" s="565">
        <v>1.25</v>
      </c>
      <c r="C25" s="583" t="s">
        <v>1734</v>
      </c>
      <c r="D25" s="13">
        <v>1</v>
      </c>
      <c r="E25" s="33" t="s">
        <v>1759</v>
      </c>
      <c r="F25" s="39">
        <v>0.04</v>
      </c>
      <c r="G25" s="13" t="s">
        <v>1700</v>
      </c>
      <c r="H25" s="39">
        <v>4</v>
      </c>
      <c r="I25" s="39">
        <v>6</v>
      </c>
      <c r="J25" s="39">
        <f>I25+2</f>
        <v>8</v>
      </c>
      <c r="K25" s="13"/>
      <c r="L25" s="13" t="s">
        <v>1699</v>
      </c>
      <c r="M25" s="13" t="s">
        <v>1701</v>
      </c>
      <c r="N25" s="13" t="s">
        <v>1709</v>
      </c>
      <c r="O25" s="13" t="s">
        <v>1711</v>
      </c>
      <c r="P25" s="13" t="s">
        <v>1758</v>
      </c>
      <c r="Q25" s="13" t="s">
        <v>1711</v>
      </c>
      <c r="R25" s="13"/>
      <c r="S25" s="13"/>
      <c r="T25" s="13"/>
      <c r="U25" s="13"/>
      <c r="V25" s="13"/>
      <c r="W25" s="13"/>
      <c r="X25" s="13"/>
      <c r="Y25" s="24"/>
    </row>
    <row r="26" spans="1:25">
      <c r="A26" s="563"/>
      <c r="B26" s="565"/>
      <c r="C26" s="583"/>
      <c r="D26" s="13">
        <v>2</v>
      </c>
      <c r="E26" s="33" t="s">
        <v>1759</v>
      </c>
      <c r="F26" s="39">
        <v>0.2</v>
      </c>
      <c r="G26" s="13" t="s">
        <v>1700</v>
      </c>
      <c r="H26" s="39">
        <v>2.5</v>
      </c>
      <c r="I26" s="39">
        <v>7.5</v>
      </c>
      <c r="J26" s="39">
        <f>I26+2</f>
        <v>9.5</v>
      </c>
      <c r="K26" s="13"/>
      <c r="L26" s="13" t="s">
        <v>1699</v>
      </c>
      <c r="M26" s="13" t="s">
        <v>1701</v>
      </c>
      <c r="N26" s="13" t="s">
        <v>1709</v>
      </c>
      <c r="O26" s="13" t="s">
        <v>1711</v>
      </c>
      <c r="P26" s="13" t="s">
        <v>1758</v>
      </c>
      <c r="Q26" s="13" t="s">
        <v>1711</v>
      </c>
      <c r="R26" s="13"/>
      <c r="S26" s="13"/>
      <c r="T26" s="13"/>
      <c r="U26" s="13"/>
      <c r="V26" s="13"/>
      <c r="W26" s="13"/>
      <c r="X26" s="13"/>
      <c r="Y26" s="24"/>
    </row>
    <row r="27" spans="1:25">
      <c r="A27" s="31">
        <v>91504</v>
      </c>
      <c r="B27" s="46">
        <v>1.5</v>
      </c>
      <c r="C27" s="32" t="s">
        <v>1735</v>
      </c>
      <c r="D27" s="13">
        <v>1</v>
      </c>
      <c r="E27" s="33" t="s">
        <v>1760</v>
      </c>
      <c r="F27" s="39">
        <v>0.13500000000000001</v>
      </c>
      <c r="G27" s="13" t="s">
        <v>1700</v>
      </c>
      <c r="H27" s="39">
        <v>4.5</v>
      </c>
      <c r="I27" s="39">
        <v>2.5</v>
      </c>
      <c r="J27" s="39">
        <f>I27+1</f>
        <v>3.5</v>
      </c>
      <c r="K27" s="13"/>
      <c r="L27" s="13" t="s">
        <v>1699</v>
      </c>
      <c r="M27" s="13" t="s">
        <v>1701</v>
      </c>
      <c r="N27" s="13" t="s">
        <v>1709</v>
      </c>
      <c r="O27" s="13" t="s">
        <v>1711</v>
      </c>
      <c r="P27" s="13" t="s">
        <v>1701</v>
      </c>
      <c r="Q27" s="13" t="s">
        <v>1711</v>
      </c>
      <c r="R27" s="13"/>
      <c r="S27" s="13"/>
      <c r="T27" s="13"/>
      <c r="U27" s="13"/>
      <c r="V27" s="13"/>
      <c r="W27" s="13"/>
      <c r="X27" s="13"/>
      <c r="Y27" s="24"/>
    </row>
    <row r="28" spans="1:25">
      <c r="A28" s="563">
        <v>109</v>
      </c>
      <c r="B28" s="565">
        <v>1.25</v>
      </c>
      <c r="C28" s="583" t="s">
        <v>1736</v>
      </c>
      <c r="D28" s="13">
        <v>1</v>
      </c>
      <c r="E28" s="33"/>
      <c r="F28" s="39">
        <v>0.03</v>
      </c>
      <c r="G28" s="13" t="s">
        <v>1700</v>
      </c>
      <c r="H28" s="39">
        <v>3</v>
      </c>
      <c r="I28" s="39">
        <v>7</v>
      </c>
      <c r="J28" s="39">
        <f>I28+2</f>
        <v>9</v>
      </c>
      <c r="K28" s="13"/>
      <c r="L28" s="13" t="s">
        <v>1699</v>
      </c>
      <c r="M28" s="13" t="s">
        <v>1701</v>
      </c>
      <c r="N28" s="13"/>
      <c r="O28" s="13" t="s">
        <v>1699</v>
      </c>
      <c r="P28" s="13" t="s">
        <v>1701</v>
      </c>
      <c r="Q28" s="13" t="s">
        <v>1699</v>
      </c>
      <c r="R28" s="13" t="s">
        <v>1703</v>
      </c>
      <c r="S28" s="13" t="s">
        <v>1699</v>
      </c>
      <c r="T28" s="13"/>
      <c r="U28" s="13"/>
      <c r="V28" s="13"/>
      <c r="W28" s="13"/>
      <c r="X28" s="13"/>
      <c r="Y28" s="24"/>
    </row>
    <row r="29" spans="1:25">
      <c r="A29" s="563"/>
      <c r="B29" s="565"/>
      <c r="C29" s="583"/>
      <c r="D29" s="13">
        <v>2</v>
      </c>
      <c r="E29" s="33"/>
      <c r="F29" s="39">
        <v>0.1</v>
      </c>
      <c r="G29" s="13" t="s">
        <v>1700</v>
      </c>
      <c r="H29" s="39">
        <v>1</v>
      </c>
      <c r="I29" s="39">
        <v>7</v>
      </c>
      <c r="J29" s="39">
        <f t="shared" ref="J29:J39" si="1">I29+2</f>
        <v>9</v>
      </c>
      <c r="K29" s="13"/>
      <c r="L29" s="13" t="s">
        <v>1699</v>
      </c>
      <c r="M29" s="13" t="s">
        <v>1701</v>
      </c>
      <c r="N29" s="13"/>
      <c r="O29" s="13" t="s">
        <v>1699</v>
      </c>
      <c r="P29" s="13" t="s">
        <v>1701</v>
      </c>
      <c r="Q29" s="13" t="s">
        <v>1699</v>
      </c>
      <c r="R29" s="13" t="s">
        <v>1703</v>
      </c>
      <c r="S29" s="13" t="s">
        <v>1699</v>
      </c>
      <c r="T29" s="13"/>
      <c r="U29" s="13"/>
      <c r="V29" s="13"/>
      <c r="W29" s="13"/>
      <c r="X29" s="13"/>
      <c r="Y29" s="24"/>
    </row>
    <row r="30" spans="1:25">
      <c r="A30" s="563"/>
      <c r="B30" s="565"/>
      <c r="C30" s="583"/>
      <c r="D30" s="13">
        <v>3</v>
      </c>
      <c r="E30" s="33"/>
      <c r="F30" s="39">
        <v>0.18</v>
      </c>
      <c r="G30" s="13" t="s">
        <v>1700</v>
      </c>
      <c r="H30" s="39">
        <v>1</v>
      </c>
      <c r="I30" s="39">
        <v>7</v>
      </c>
      <c r="J30" s="39">
        <f t="shared" si="1"/>
        <v>9</v>
      </c>
      <c r="K30" s="13"/>
      <c r="L30" s="13" t="s">
        <v>1699</v>
      </c>
      <c r="M30" s="13" t="s">
        <v>1701</v>
      </c>
      <c r="N30" s="13"/>
      <c r="O30" s="13" t="s">
        <v>1699</v>
      </c>
      <c r="P30" s="13" t="s">
        <v>1701</v>
      </c>
      <c r="Q30" s="13" t="s">
        <v>1699</v>
      </c>
      <c r="R30" s="13" t="s">
        <v>1703</v>
      </c>
      <c r="S30" s="13" t="s">
        <v>1699</v>
      </c>
      <c r="T30" s="13"/>
      <c r="U30" s="13"/>
      <c r="V30" s="13"/>
      <c r="W30" s="13"/>
      <c r="X30" s="13"/>
      <c r="Y30" s="24"/>
    </row>
    <row r="31" spans="1:25">
      <c r="A31" s="563"/>
      <c r="B31" s="565"/>
      <c r="C31" s="583"/>
      <c r="D31" s="13">
        <v>4</v>
      </c>
      <c r="E31" s="33"/>
      <c r="F31" s="39">
        <v>2.75</v>
      </c>
      <c r="G31" s="13" t="s">
        <v>1700</v>
      </c>
      <c r="H31" s="39">
        <v>1</v>
      </c>
      <c r="I31" s="39">
        <v>7</v>
      </c>
      <c r="J31" s="39">
        <f t="shared" si="1"/>
        <v>9</v>
      </c>
      <c r="K31" s="13"/>
      <c r="L31" s="13" t="s">
        <v>1699</v>
      </c>
      <c r="M31" s="13" t="s">
        <v>1701</v>
      </c>
      <c r="N31" s="13"/>
      <c r="O31" s="13" t="s">
        <v>1699</v>
      </c>
      <c r="P31" s="13" t="s">
        <v>1701</v>
      </c>
      <c r="Q31" s="13" t="s">
        <v>1699</v>
      </c>
      <c r="R31" s="13" t="s">
        <v>1703</v>
      </c>
      <c r="S31" s="13" t="s">
        <v>1699</v>
      </c>
      <c r="T31" s="13"/>
      <c r="U31" s="13"/>
      <c r="V31" s="13"/>
      <c r="W31" s="13"/>
      <c r="X31" s="13"/>
      <c r="Y31" s="24"/>
    </row>
    <row r="32" spans="1:25">
      <c r="A32" s="563"/>
      <c r="B32" s="565"/>
      <c r="C32" s="583"/>
      <c r="D32" s="13">
        <v>5</v>
      </c>
      <c r="E32" s="33"/>
      <c r="F32" s="39">
        <v>0.41</v>
      </c>
      <c r="G32" s="13" t="s">
        <v>1700</v>
      </c>
      <c r="H32" s="39">
        <v>1</v>
      </c>
      <c r="I32" s="39">
        <v>7</v>
      </c>
      <c r="J32" s="39">
        <f t="shared" si="1"/>
        <v>9</v>
      </c>
      <c r="K32" s="13"/>
      <c r="L32" s="13" t="s">
        <v>1699</v>
      </c>
      <c r="M32" s="13" t="s">
        <v>1701</v>
      </c>
      <c r="N32" s="13"/>
      <c r="O32" s="13" t="s">
        <v>1699</v>
      </c>
      <c r="P32" s="13" t="s">
        <v>1701</v>
      </c>
      <c r="Q32" s="13" t="s">
        <v>1699</v>
      </c>
      <c r="R32" s="13" t="s">
        <v>1703</v>
      </c>
      <c r="S32" s="13" t="s">
        <v>1699</v>
      </c>
      <c r="T32" s="13"/>
      <c r="U32" s="13"/>
      <c r="V32" s="13"/>
      <c r="W32" s="13"/>
      <c r="X32" s="13"/>
      <c r="Y32" s="24"/>
    </row>
    <row r="33" spans="1:25">
      <c r="A33" s="563"/>
      <c r="B33" s="565"/>
      <c r="C33" s="583"/>
      <c r="D33" s="13">
        <v>6</v>
      </c>
      <c r="E33" s="33"/>
      <c r="F33" s="39">
        <v>0.53</v>
      </c>
      <c r="G33" s="13" t="s">
        <v>1700</v>
      </c>
      <c r="H33" s="39">
        <v>1</v>
      </c>
      <c r="I33" s="39">
        <v>7</v>
      </c>
      <c r="J33" s="39">
        <f t="shared" si="1"/>
        <v>9</v>
      </c>
      <c r="K33" s="13"/>
      <c r="L33" s="13" t="s">
        <v>1699</v>
      </c>
      <c r="M33" s="13" t="s">
        <v>1701</v>
      </c>
      <c r="N33" s="13"/>
      <c r="O33" s="13" t="s">
        <v>1699</v>
      </c>
      <c r="P33" s="13" t="s">
        <v>1701</v>
      </c>
      <c r="Q33" s="13" t="s">
        <v>1699</v>
      </c>
      <c r="R33" s="13" t="s">
        <v>1703</v>
      </c>
      <c r="S33" s="13" t="s">
        <v>1699</v>
      </c>
      <c r="T33" s="13"/>
      <c r="U33" s="13"/>
      <c r="V33" s="13"/>
      <c r="W33" s="13"/>
      <c r="X33" s="13"/>
      <c r="Y33" s="24"/>
    </row>
    <row r="34" spans="1:25">
      <c r="A34" s="563"/>
      <c r="B34" s="565"/>
      <c r="C34" s="583"/>
      <c r="D34" s="13">
        <v>7</v>
      </c>
      <c r="E34" s="33"/>
      <c r="F34" s="39">
        <v>0.65</v>
      </c>
      <c r="G34" s="13" t="s">
        <v>1700</v>
      </c>
      <c r="H34" s="39">
        <v>1</v>
      </c>
      <c r="I34" s="39">
        <v>7</v>
      </c>
      <c r="J34" s="39">
        <f t="shared" si="1"/>
        <v>9</v>
      </c>
      <c r="K34" s="13"/>
      <c r="L34" s="13" t="s">
        <v>1699</v>
      </c>
      <c r="M34" s="13" t="s">
        <v>1701</v>
      </c>
      <c r="N34" s="13"/>
      <c r="O34" s="13" t="s">
        <v>1699</v>
      </c>
      <c r="P34" s="13" t="s">
        <v>1701</v>
      </c>
      <c r="Q34" s="13" t="s">
        <v>1699</v>
      </c>
      <c r="R34" s="13" t="s">
        <v>1703</v>
      </c>
      <c r="S34" s="13" t="s">
        <v>1699</v>
      </c>
      <c r="T34" s="13"/>
      <c r="U34" s="13"/>
      <c r="V34" s="13"/>
      <c r="W34" s="13"/>
      <c r="X34" s="13"/>
      <c r="Y34" s="24"/>
    </row>
    <row r="35" spans="1:25">
      <c r="A35" s="563"/>
      <c r="B35" s="565"/>
      <c r="C35" s="583"/>
      <c r="D35" s="13">
        <v>8</v>
      </c>
      <c r="E35" s="33"/>
      <c r="F35" s="39">
        <v>0.79</v>
      </c>
      <c r="G35" s="13" t="s">
        <v>1700</v>
      </c>
      <c r="H35" s="39">
        <v>2</v>
      </c>
      <c r="I35" s="39">
        <v>7</v>
      </c>
      <c r="J35" s="39">
        <f t="shared" si="1"/>
        <v>9</v>
      </c>
      <c r="K35" s="13"/>
      <c r="L35" s="13" t="s">
        <v>1699</v>
      </c>
      <c r="M35" s="13" t="s">
        <v>1701</v>
      </c>
      <c r="N35" s="13"/>
      <c r="O35" s="13" t="s">
        <v>1699</v>
      </c>
      <c r="P35" s="13" t="s">
        <v>1701</v>
      </c>
      <c r="Q35" s="13" t="s">
        <v>1699</v>
      </c>
      <c r="R35" s="13" t="s">
        <v>1703</v>
      </c>
      <c r="S35" s="13" t="s">
        <v>1699</v>
      </c>
      <c r="T35" s="13"/>
      <c r="U35" s="13"/>
      <c r="V35" s="13"/>
      <c r="W35" s="13"/>
      <c r="X35" s="13"/>
      <c r="Y35" s="24"/>
    </row>
    <row r="36" spans="1:25">
      <c r="A36" s="563"/>
      <c r="B36" s="565"/>
      <c r="C36" s="583"/>
      <c r="D36" s="13">
        <v>9</v>
      </c>
      <c r="E36" s="33"/>
      <c r="F36" s="39">
        <v>0.88</v>
      </c>
      <c r="G36" s="13" t="s">
        <v>1700</v>
      </c>
      <c r="H36" s="39">
        <v>1.5</v>
      </c>
      <c r="I36" s="39">
        <v>7</v>
      </c>
      <c r="J36" s="39">
        <f t="shared" si="1"/>
        <v>9</v>
      </c>
      <c r="K36" s="13"/>
      <c r="L36" s="13" t="s">
        <v>1699</v>
      </c>
      <c r="M36" s="13" t="s">
        <v>1701</v>
      </c>
      <c r="N36" s="13"/>
      <c r="O36" s="13" t="s">
        <v>1699</v>
      </c>
      <c r="P36" s="13" t="s">
        <v>1701</v>
      </c>
      <c r="Q36" s="13" t="s">
        <v>1699</v>
      </c>
      <c r="R36" s="13" t="s">
        <v>1703</v>
      </c>
      <c r="S36" s="13" t="s">
        <v>1699</v>
      </c>
      <c r="T36" s="13"/>
      <c r="U36" s="13"/>
      <c r="V36" s="13"/>
      <c r="W36" s="13"/>
      <c r="X36" s="13"/>
      <c r="Y36" s="24"/>
    </row>
    <row r="37" spans="1:25">
      <c r="A37" s="563"/>
      <c r="B37" s="565"/>
      <c r="C37" s="583"/>
      <c r="D37" s="13">
        <v>10</v>
      </c>
      <c r="E37" s="33"/>
      <c r="F37" s="39">
        <v>1.05</v>
      </c>
      <c r="G37" s="13" t="s">
        <v>1700</v>
      </c>
      <c r="H37" s="39">
        <v>1.5</v>
      </c>
      <c r="I37" s="39">
        <v>7</v>
      </c>
      <c r="J37" s="39">
        <f t="shared" si="1"/>
        <v>9</v>
      </c>
      <c r="K37" s="13"/>
      <c r="L37" s="13" t="s">
        <v>1699</v>
      </c>
      <c r="M37" s="13" t="s">
        <v>1701</v>
      </c>
      <c r="N37" s="13"/>
      <c r="O37" s="13" t="s">
        <v>1699</v>
      </c>
      <c r="P37" s="13" t="s">
        <v>1701</v>
      </c>
      <c r="Q37" s="13" t="s">
        <v>1699</v>
      </c>
      <c r="R37" s="13" t="s">
        <v>1703</v>
      </c>
      <c r="S37" s="13" t="s">
        <v>1699</v>
      </c>
      <c r="T37" s="13"/>
      <c r="U37" s="13"/>
      <c r="V37" s="13"/>
      <c r="W37" s="13"/>
      <c r="X37" s="13"/>
      <c r="Y37" s="24"/>
    </row>
    <row r="38" spans="1:25">
      <c r="A38" s="563"/>
      <c r="B38" s="565"/>
      <c r="C38" s="583"/>
      <c r="D38" s="13">
        <v>11</v>
      </c>
      <c r="E38" s="33"/>
      <c r="F38" s="39">
        <v>1.1499999999999999</v>
      </c>
      <c r="G38" s="13" t="s">
        <v>1700</v>
      </c>
      <c r="H38" s="39">
        <v>1.5</v>
      </c>
      <c r="I38" s="39">
        <v>7</v>
      </c>
      <c r="J38" s="39">
        <f t="shared" si="1"/>
        <v>9</v>
      </c>
      <c r="K38" s="13"/>
      <c r="L38" s="13" t="s">
        <v>1699</v>
      </c>
      <c r="M38" s="13" t="s">
        <v>1701</v>
      </c>
      <c r="N38" s="13"/>
      <c r="O38" s="13" t="s">
        <v>1699</v>
      </c>
      <c r="P38" s="13" t="s">
        <v>1701</v>
      </c>
      <c r="Q38" s="13" t="s">
        <v>1699</v>
      </c>
      <c r="R38" s="13" t="s">
        <v>1703</v>
      </c>
      <c r="S38" s="13" t="s">
        <v>1699</v>
      </c>
      <c r="T38" s="13"/>
      <c r="U38" s="13"/>
      <c r="V38" s="13"/>
      <c r="W38" s="13"/>
      <c r="X38" s="13"/>
      <c r="Y38" s="24"/>
    </row>
    <row r="39" spans="1:25">
      <c r="A39" s="563">
        <v>91508</v>
      </c>
      <c r="B39" s="565">
        <v>1.85</v>
      </c>
      <c r="C39" s="583" t="s">
        <v>1737</v>
      </c>
      <c r="D39" s="13">
        <v>1</v>
      </c>
      <c r="E39" s="33" t="s">
        <v>1761</v>
      </c>
      <c r="F39" s="39">
        <v>0</v>
      </c>
      <c r="G39" s="13" t="s">
        <v>1700</v>
      </c>
      <c r="H39" s="39">
        <v>1</v>
      </c>
      <c r="I39" s="39">
        <v>5.5</v>
      </c>
      <c r="J39" s="39">
        <f t="shared" si="1"/>
        <v>7.5</v>
      </c>
      <c r="K39" s="13"/>
      <c r="L39" s="13" t="s">
        <v>1706</v>
      </c>
      <c r="M39" s="13" t="s">
        <v>1701</v>
      </c>
      <c r="N39" s="13"/>
      <c r="O39" s="13" t="s">
        <v>1699</v>
      </c>
      <c r="P39" s="13" t="s">
        <v>1701</v>
      </c>
      <c r="Q39" s="13" t="s">
        <v>1699</v>
      </c>
      <c r="R39" s="13" t="s">
        <v>1703</v>
      </c>
      <c r="S39" s="13"/>
      <c r="T39" s="13"/>
      <c r="U39" s="13"/>
      <c r="V39" s="13"/>
      <c r="W39" s="13"/>
      <c r="X39" s="13"/>
      <c r="Y39" s="24"/>
    </row>
    <row r="40" spans="1:25">
      <c r="A40" s="563"/>
      <c r="B40" s="565"/>
      <c r="C40" s="583"/>
      <c r="D40" s="13">
        <v>2</v>
      </c>
      <c r="E40" s="33" t="s">
        <v>1762</v>
      </c>
      <c r="F40" s="39">
        <v>7.25</v>
      </c>
      <c r="G40" s="13" t="s">
        <v>1700</v>
      </c>
      <c r="H40" s="39">
        <v>1</v>
      </c>
      <c r="I40" s="39">
        <v>4.8</v>
      </c>
      <c r="J40" s="39">
        <f>I40+1</f>
        <v>5.8</v>
      </c>
      <c r="K40" s="13"/>
      <c r="L40" s="13" t="s">
        <v>1699</v>
      </c>
      <c r="M40" s="13" t="s">
        <v>1701</v>
      </c>
      <c r="N40" s="13"/>
      <c r="O40" s="13" t="s">
        <v>1699</v>
      </c>
      <c r="P40" s="13" t="s">
        <v>1701</v>
      </c>
      <c r="Q40" s="13" t="s">
        <v>1699</v>
      </c>
      <c r="R40" s="13" t="s">
        <v>1703</v>
      </c>
      <c r="S40" s="13"/>
      <c r="T40" s="13"/>
      <c r="U40" s="13"/>
      <c r="V40" s="13"/>
      <c r="W40" s="13"/>
      <c r="X40" s="13"/>
      <c r="Y40" s="24"/>
    </row>
    <row r="41" spans="1:25">
      <c r="A41" s="563"/>
      <c r="B41" s="565"/>
      <c r="C41" s="583"/>
      <c r="D41" s="13">
        <v>3</v>
      </c>
      <c r="E41" s="33" t="s">
        <v>1763</v>
      </c>
      <c r="F41" s="39">
        <v>1.1499999999999999</v>
      </c>
      <c r="G41" s="13" t="s">
        <v>1700</v>
      </c>
      <c r="H41" s="39"/>
      <c r="I41" s="39"/>
      <c r="J41" s="39"/>
      <c r="K41" s="13"/>
      <c r="L41" s="13"/>
      <c r="M41" s="13"/>
      <c r="N41" s="13"/>
      <c r="O41" s="13"/>
      <c r="P41" s="13"/>
      <c r="Q41" s="13"/>
      <c r="R41" s="13"/>
      <c r="S41" s="13"/>
      <c r="T41" s="13"/>
      <c r="U41" s="13"/>
      <c r="V41" s="13"/>
      <c r="W41" s="13"/>
      <c r="X41" s="13"/>
      <c r="Y41" s="24"/>
    </row>
    <row r="42" spans="1:25">
      <c r="A42" s="563"/>
      <c r="B42" s="565"/>
      <c r="C42" s="583"/>
      <c r="D42" s="13">
        <v>4</v>
      </c>
      <c r="E42" s="33"/>
      <c r="F42" s="39">
        <v>1.165</v>
      </c>
      <c r="G42" s="13" t="s">
        <v>1700</v>
      </c>
      <c r="H42" s="39">
        <v>0.8</v>
      </c>
      <c r="I42" s="39">
        <v>5</v>
      </c>
      <c r="J42" s="39">
        <f>I42+2</f>
        <v>7</v>
      </c>
      <c r="K42" s="13"/>
      <c r="L42" s="13" t="s">
        <v>1699</v>
      </c>
      <c r="M42" s="13" t="s">
        <v>1701</v>
      </c>
      <c r="N42" s="13"/>
      <c r="O42" s="13" t="s">
        <v>1699</v>
      </c>
      <c r="P42" s="13" t="s">
        <v>1701</v>
      </c>
      <c r="Q42" s="13" t="s">
        <v>1699</v>
      </c>
      <c r="R42" s="13" t="s">
        <v>1701</v>
      </c>
      <c r="S42" s="13" t="s">
        <v>1703</v>
      </c>
      <c r="T42" s="13"/>
      <c r="U42" s="13"/>
      <c r="V42" s="13"/>
      <c r="W42" s="13"/>
      <c r="X42" s="13"/>
      <c r="Y42" s="24"/>
    </row>
    <row r="43" spans="1:25">
      <c r="A43" s="563"/>
      <c r="B43" s="565"/>
      <c r="C43" s="583"/>
      <c r="D43" s="13">
        <v>5</v>
      </c>
      <c r="E43" s="33"/>
      <c r="F43" s="39">
        <v>11.25</v>
      </c>
      <c r="G43" s="13" t="s">
        <v>1700</v>
      </c>
      <c r="H43" s="39">
        <v>0.8</v>
      </c>
      <c r="I43" s="39">
        <v>5</v>
      </c>
      <c r="J43" s="39">
        <f t="shared" ref="J43:J53" si="2">I43+2</f>
        <v>7</v>
      </c>
      <c r="K43" s="13"/>
      <c r="L43" s="13" t="s">
        <v>1707</v>
      </c>
      <c r="M43" s="13" t="s">
        <v>1701</v>
      </c>
      <c r="N43" s="13"/>
      <c r="O43" s="13" t="s">
        <v>1699</v>
      </c>
      <c r="P43" s="13" t="s">
        <v>1701</v>
      </c>
      <c r="Q43" s="13" t="s">
        <v>1699</v>
      </c>
      <c r="R43" s="13" t="s">
        <v>1701</v>
      </c>
      <c r="S43" s="13" t="s">
        <v>1703</v>
      </c>
      <c r="T43" s="13"/>
      <c r="U43" s="13"/>
      <c r="V43" s="13"/>
      <c r="W43" s="13"/>
      <c r="X43" s="13"/>
      <c r="Y43" s="24"/>
    </row>
    <row r="44" spans="1:25">
      <c r="A44" s="563"/>
      <c r="B44" s="565"/>
      <c r="C44" s="583"/>
      <c r="D44" s="13">
        <v>6</v>
      </c>
      <c r="E44" s="33"/>
      <c r="F44" s="39">
        <v>11.65</v>
      </c>
      <c r="G44" s="13" t="s">
        <v>1700</v>
      </c>
      <c r="H44" s="39">
        <v>1</v>
      </c>
      <c r="I44" s="39">
        <v>8</v>
      </c>
      <c r="J44" s="39">
        <f t="shared" si="2"/>
        <v>10</v>
      </c>
      <c r="K44" s="13"/>
      <c r="L44" s="13" t="s">
        <v>1699</v>
      </c>
      <c r="M44" s="13" t="s">
        <v>1701</v>
      </c>
      <c r="N44" s="13"/>
      <c r="O44" s="13" t="s">
        <v>1699</v>
      </c>
      <c r="P44" s="13" t="s">
        <v>1701</v>
      </c>
      <c r="Q44" s="13" t="s">
        <v>1699</v>
      </c>
      <c r="R44" s="13" t="s">
        <v>1701</v>
      </c>
      <c r="S44" s="13" t="s">
        <v>1703</v>
      </c>
      <c r="T44" s="13"/>
      <c r="U44" s="13"/>
      <c r="V44" s="13"/>
      <c r="W44" s="13"/>
      <c r="X44" s="13"/>
      <c r="Y44" s="24"/>
    </row>
    <row r="45" spans="1:25">
      <c r="A45" s="563"/>
      <c r="B45" s="565"/>
      <c r="C45" s="583"/>
      <c r="D45" s="13">
        <v>7</v>
      </c>
      <c r="E45" s="33"/>
      <c r="F45" s="39">
        <v>1.73</v>
      </c>
      <c r="G45" s="13" t="s">
        <v>1700</v>
      </c>
      <c r="H45" s="39">
        <v>0</v>
      </c>
      <c r="I45" s="39">
        <v>5</v>
      </c>
      <c r="J45" s="39">
        <f t="shared" si="2"/>
        <v>7</v>
      </c>
      <c r="K45" s="13"/>
      <c r="L45" s="13" t="s">
        <v>1707</v>
      </c>
      <c r="M45" s="13" t="s">
        <v>1701</v>
      </c>
      <c r="N45" s="13"/>
      <c r="O45" s="13" t="s">
        <v>1699</v>
      </c>
      <c r="P45" s="13" t="s">
        <v>1701</v>
      </c>
      <c r="Q45" s="13" t="s">
        <v>1699</v>
      </c>
      <c r="R45" s="13" t="s">
        <v>1701</v>
      </c>
      <c r="S45" s="13" t="s">
        <v>1703</v>
      </c>
      <c r="T45" s="13"/>
      <c r="U45" s="13"/>
      <c r="V45" s="13"/>
      <c r="W45" s="13"/>
      <c r="X45" s="13"/>
      <c r="Y45" s="24"/>
    </row>
    <row r="46" spans="1:25">
      <c r="A46" s="563">
        <v>4031</v>
      </c>
      <c r="B46" s="565">
        <v>0.9</v>
      </c>
      <c r="C46" s="583" t="s">
        <v>1738</v>
      </c>
      <c r="D46" s="13">
        <v>1</v>
      </c>
      <c r="E46" s="33"/>
      <c r="F46" s="39">
        <v>0.4</v>
      </c>
      <c r="G46" s="13" t="s">
        <v>1700</v>
      </c>
      <c r="H46" s="39">
        <v>2.5</v>
      </c>
      <c r="I46" s="39">
        <v>7</v>
      </c>
      <c r="J46" s="39">
        <f t="shared" si="2"/>
        <v>9</v>
      </c>
      <c r="K46" s="13"/>
      <c r="L46" s="13" t="s">
        <v>1699</v>
      </c>
      <c r="M46" s="13" t="s">
        <v>1701</v>
      </c>
      <c r="N46" s="13"/>
      <c r="O46" s="13" t="s">
        <v>1699</v>
      </c>
      <c r="P46" s="13" t="s">
        <v>1701</v>
      </c>
      <c r="Q46" s="13" t="s">
        <v>1699</v>
      </c>
      <c r="R46" s="13" t="s">
        <v>1701</v>
      </c>
      <c r="S46" s="13" t="s">
        <v>1699</v>
      </c>
      <c r="T46" s="13"/>
      <c r="U46" s="13"/>
      <c r="V46" s="13"/>
      <c r="W46" s="13"/>
      <c r="X46" s="13"/>
      <c r="Y46" s="24"/>
    </row>
    <row r="47" spans="1:25">
      <c r="A47" s="563"/>
      <c r="B47" s="565"/>
      <c r="C47" s="583"/>
      <c r="D47" s="13">
        <v>2</v>
      </c>
      <c r="E47" s="33"/>
      <c r="F47" s="39">
        <v>0.19</v>
      </c>
      <c r="G47" s="13" t="s">
        <v>1700</v>
      </c>
      <c r="H47" s="39">
        <v>1</v>
      </c>
      <c r="I47" s="39">
        <v>7</v>
      </c>
      <c r="J47" s="39">
        <f t="shared" si="2"/>
        <v>9</v>
      </c>
      <c r="K47" s="13"/>
      <c r="L47" s="13" t="s">
        <v>1699</v>
      </c>
      <c r="M47" s="13" t="s">
        <v>1701</v>
      </c>
      <c r="N47" s="13"/>
      <c r="O47" s="13" t="s">
        <v>1699</v>
      </c>
      <c r="P47" s="13" t="s">
        <v>1701</v>
      </c>
      <c r="Q47" s="13" t="s">
        <v>1699</v>
      </c>
      <c r="R47" s="13" t="s">
        <v>1701</v>
      </c>
      <c r="S47" s="13" t="s">
        <v>1703</v>
      </c>
      <c r="T47" s="13"/>
      <c r="U47" s="13"/>
      <c r="V47" s="13"/>
      <c r="W47" s="13"/>
      <c r="X47" s="13"/>
      <c r="Y47" s="24"/>
    </row>
    <row r="48" spans="1:25">
      <c r="A48" s="563"/>
      <c r="B48" s="565"/>
      <c r="C48" s="583"/>
      <c r="D48" s="13">
        <v>3</v>
      </c>
      <c r="E48" s="33"/>
      <c r="F48" s="39">
        <v>0.3</v>
      </c>
      <c r="G48" s="13" t="s">
        <v>1700</v>
      </c>
      <c r="H48" s="39">
        <v>1</v>
      </c>
      <c r="I48" s="39">
        <v>7</v>
      </c>
      <c r="J48" s="39">
        <f t="shared" si="2"/>
        <v>9</v>
      </c>
      <c r="K48" s="13"/>
      <c r="L48" s="13" t="s">
        <v>1699</v>
      </c>
      <c r="M48" s="13" t="s">
        <v>1701</v>
      </c>
      <c r="N48" s="13"/>
      <c r="O48" s="13" t="s">
        <v>1699</v>
      </c>
      <c r="P48" s="13" t="s">
        <v>1701</v>
      </c>
      <c r="Q48" s="13" t="s">
        <v>1699</v>
      </c>
      <c r="R48" s="13" t="s">
        <v>1701</v>
      </c>
      <c r="S48" s="13" t="s">
        <v>1703</v>
      </c>
      <c r="T48" s="13"/>
      <c r="U48" s="13"/>
      <c r="V48" s="13"/>
      <c r="W48" s="13"/>
      <c r="X48" s="13"/>
      <c r="Y48" s="24"/>
    </row>
    <row r="49" spans="1:25">
      <c r="A49" s="563"/>
      <c r="B49" s="565"/>
      <c r="C49" s="583"/>
      <c r="D49" s="13">
        <v>4</v>
      </c>
      <c r="E49" s="33"/>
      <c r="F49" s="39">
        <v>0.39500000000000002</v>
      </c>
      <c r="G49" s="13" t="s">
        <v>1700</v>
      </c>
      <c r="H49" s="39">
        <v>1</v>
      </c>
      <c r="I49" s="39">
        <v>7</v>
      </c>
      <c r="J49" s="39">
        <f t="shared" si="2"/>
        <v>9</v>
      </c>
      <c r="K49" s="13"/>
      <c r="L49" s="13" t="s">
        <v>1699</v>
      </c>
      <c r="M49" s="13" t="s">
        <v>1701</v>
      </c>
      <c r="N49" s="13"/>
      <c r="O49" s="13" t="s">
        <v>1699</v>
      </c>
      <c r="P49" s="13" t="s">
        <v>1701</v>
      </c>
      <c r="Q49" s="13" t="s">
        <v>1699</v>
      </c>
      <c r="R49" s="13" t="s">
        <v>1701</v>
      </c>
      <c r="S49" s="13" t="s">
        <v>1703</v>
      </c>
      <c r="T49" s="13"/>
      <c r="U49" s="13"/>
      <c r="V49" s="13"/>
      <c r="W49" s="13"/>
      <c r="X49" s="13"/>
      <c r="Y49" s="24"/>
    </row>
    <row r="50" spans="1:25">
      <c r="A50" s="563"/>
      <c r="B50" s="565"/>
      <c r="C50" s="583"/>
      <c r="D50" s="13">
        <v>5</v>
      </c>
      <c r="E50" s="33"/>
      <c r="F50" s="39">
        <v>0.43</v>
      </c>
      <c r="G50" s="13" t="s">
        <v>1700</v>
      </c>
      <c r="H50" s="39">
        <v>2.5</v>
      </c>
      <c r="I50" s="39">
        <v>7</v>
      </c>
      <c r="J50" s="39">
        <f t="shared" si="2"/>
        <v>9</v>
      </c>
      <c r="K50" s="13"/>
      <c r="L50" s="13" t="s">
        <v>1699</v>
      </c>
      <c r="M50" s="13" t="s">
        <v>1701</v>
      </c>
      <c r="N50" s="13"/>
      <c r="O50" s="13" t="s">
        <v>1699</v>
      </c>
      <c r="P50" s="13" t="s">
        <v>1701</v>
      </c>
      <c r="Q50" s="13" t="s">
        <v>1699</v>
      </c>
      <c r="R50" s="13" t="s">
        <v>1701</v>
      </c>
      <c r="S50" s="13" t="s">
        <v>1703</v>
      </c>
      <c r="T50" s="13"/>
      <c r="U50" s="13"/>
      <c r="V50" s="13"/>
      <c r="W50" s="13"/>
      <c r="X50" s="13"/>
      <c r="Y50" s="24"/>
    </row>
    <row r="51" spans="1:25">
      <c r="A51" s="563"/>
      <c r="B51" s="565"/>
      <c r="C51" s="583"/>
      <c r="D51" s="13">
        <v>6</v>
      </c>
      <c r="E51" s="33"/>
      <c r="F51" s="39">
        <v>0.45</v>
      </c>
      <c r="G51" s="13" t="s">
        <v>1700</v>
      </c>
      <c r="H51" s="39">
        <v>1</v>
      </c>
      <c r="I51" s="39">
        <v>7</v>
      </c>
      <c r="J51" s="39">
        <f t="shared" si="2"/>
        <v>9</v>
      </c>
      <c r="K51" s="13"/>
      <c r="L51" s="13" t="s">
        <v>1699</v>
      </c>
      <c r="M51" s="13" t="s">
        <v>1701</v>
      </c>
      <c r="N51" s="13"/>
      <c r="O51" s="13" t="s">
        <v>1699</v>
      </c>
      <c r="P51" s="13" t="s">
        <v>1701</v>
      </c>
      <c r="Q51" s="13" t="s">
        <v>1699</v>
      </c>
      <c r="R51" s="13" t="s">
        <v>1701</v>
      </c>
      <c r="S51" s="13" t="s">
        <v>1703</v>
      </c>
      <c r="T51" s="13"/>
      <c r="U51" s="13"/>
      <c r="V51" s="13"/>
      <c r="W51" s="13"/>
      <c r="X51" s="13"/>
      <c r="Y51" s="24"/>
    </row>
    <row r="52" spans="1:25">
      <c r="A52" s="563"/>
      <c r="B52" s="565"/>
      <c r="C52" s="583"/>
      <c r="D52" s="13">
        <v>7</v>
      </c>
      <c r="E52" s="33"/>
      <c r="F52" s="39">
        <v>0.89</v>
      </c>
      <c r="G52" s="13" t="s">
        <v>1700</v>
      </c>
      <c r="H52" s="39">
        <v>1</v>
      </c>
      <c r="I52" s="39">
        <v>7</v>
      </c>
      <c r="J52" s="39">
        <f t="shared" si="2"/>
        <v>9</v>
      </c>
      <c r="K52" s="13"/>
      <c r="L52" s="13" t="s">
        <v>1699</v>
      </c>
      <c r="M52" s="13" t="s">
        <v>1701</v>
      </c>
      <c r="N52" s="13"/>
      <c r="O52" s="13" t="s">
        <v>1722</v>
      </c>
      <c r="P52" s="13" t="s">
        <v>1701</v>
      </c>
      <c r="Q52" s="13" t="s">
        <v>1722</v>
      </c>
      <c r="R52" s="13"/>
      <c r="S52" s="13"/>
      <c r="T52" s="13"/>
      <c r="U52" s="13"/>
      <c r="V52" s="13"/>
      <c r="W52" s="13"/>
      <c r="X52" s="13"/>
      <c r="Y52" s="24"/>
    </row>
    <row r="53" spans="1:25">
      <c r="A53" s="31">
        <v>4039</v>
      </c>
      <c r="B53" s="46">
        <v>0.25</v>
      </c>
      <c r="C53" s="32" t="s">
        <v>1739</v>
      </c>
      <c r="D53" s="13">
        <v>1</v>
      </c>
      <c r="E53" s="33"/>
      <c r="F53" s="39">
        <v>0.245</v>
      </c>
      <c r="G53" s="13" t="s">
        <v>1700</v>
      </c>
      <c r="H53" s="39">
        <v>2</v>
      </c>
      <c r="I53" s="39">
        <v>5</v>
      </c>
      <c r="J53" s="39">
        <f t="shared" si="2"/>
        <v>7</v>
      </c>
      <c r="K53" s="13"/>
      <c r="L53" s="13" t="s">
        <v>1699</v>
      </c>
      <c r="M53" s="13" t="s">
        <v>1701</v>
      </c>
      <c r="N53" s="13"/>
      <c r="O53" s="13" t="s">
        <v>1699</v>
      </c>
      <c r="P53" s="13" t="s">
        <v>1701</v>
      </c>
      <c r="Q53" s="13" t="s">
        <v>1699</v>
      </c>
      <c r="R53" s="13" t="s">
        <v>1701</v>
      </c>
      <c r="S53" s="13" t="s">
        <v>1699</v>
      </c>
      <c r="T53" s="13"/>
      <c r="U53" s="13"/>
      <c r="V53" s="13"/>
      <c r="W53" s="13"/>
      <c r="X53" s="13"/>
      <c r="Y53" s="24"/>
    </row>
    <row r="54" spans="1:25">
      <c r="A54" s="563">
        <v>4004</v>
      </c>
      <c r="B54" s="565">
        <v>0.55000000000000004</v>
      </c>
      <c r="C54" s="583" t="s">
        <v>1740</v>
      </c>
      <c r="D54" s="13">
        <v>1</v>
      </c>
      <c r="E54" s="33" t="s">
        <v>1764</v>
      </c>
      <c r="F54" s="39">
        <v>0.25</v>
      </c>
      <c r="G54" s="13" t="s">
        <v>1700</v>
      </c>
      <c r="H54" s="39">
        <v>1</v>
      </c>
      <c r="I54" s="39">
        <v>4</v>
      </c>
      <c r="J54" s="39">
        <f>I54+1</f>
        <v>5</v>
      </c>
      <c r="K54" s="13"/>
      <c r="L54" s="13" t="s">
        <v>1707</v>
      </c>
      <c r="M54" s="13" t="s">
        <v>1701</v>
      </c>
      <c r="N54" s="13"/>
      <c r="O54" s="13" t="s">
        <v>1699</v>
      </c>
      <c r="P54" s="13" t="s">
        <v>1701</v>
      </c>
      <c r="Q54" s="13" t="s">
        <v>1699</v>
      </c>
      <c r="R54" s="13"/>
      <c r="S54" s="13" t="s">
        <v>1722</v>
      </c>
      <c r="T54" s="13"/>
      <c r="U54" s="13"/>
      <c r="V54" s="13"/>
      <c r="W54" s="13"/>
      <c r="X54" s="13"/>
      <c r="Y54" s="24"/>
    </row>
    <row r="55" spans="1:25">
      <c r="A55" s="563"/>
      <c r="B55" s="565"/>
      <c r="C55" s="583"/>
      <c r="D55" s="13">
        <v>2</v>
      </c>
      <c r="E55" s="33"/>
      <c r="F55" s="39">
        <v>0.54</v>
      </c>
      <c r="G55" s="13" t="s">
        <v>1700</v>
      </c>
      <c r="H55" s="39">
        <v>1</v>
      </c>
      <c r="I55" s="39">
        <v>4</v>
      </c>
      <c r="J55" s="39">
        <f>I55+1</f>
        <v>5</v>
      </c>
      <c r="K55" s="13"/>
      <c r="L55" s="13" t="s">
        <v>1707</v>
      </c>
      <c r="M55" s="13" t="s">
        <v>1701</v>
      </c>
      <c r="N55" s="13"/>
      <c r="O55" s="13" t="s">
        <v>1699</v>
      </c>
      <c r="P55" s="13" t="s">
        <v>1701</v>
      </c>
      <c r="Q55" s="13" t="s">
        <v>1699</v>
      </c>
      <c r="R55" s="13"/>
      <c r="S55" s="13" t="s">
        <v>1699</v>
      </c>
      <c r="T55" s="13"/>
      <c r="U55" s="13"/>
      <c r="V55" s="13"/>
      <c r="W55" s="13"/>
      <c r="X55" s="13"/>
      <c r="Y55" s="24"/>
    </row>
    <row r="56" spans="1:25">
      <c r="A56" s="563">
        <v>4033</v>
      </c>
      <c r="B56" s="565">
        <v>0.75</v>
      </c>
      <c r="C56" s="583" t="s">
        <v>1741</v>
      </c>
      <c r="D56" s="13">
        <v>1</v>
      </c>
      <c r="E56" s="33"/>
      <c r="F56" s="39">
        <v>0.5</v>
      </c>
      <c r="G56" s="13" t="s">
        <v>1700</v>
      </c>
      <c r="H56" s="39">
        <v>1</v>
      </c>
      <c r="I56" s="39">
        <v>5</v>
      </c>
      <c r="J56" s="39">
        <f>I56+2</f>
        <v>7</v>
      </c>
      <c r="K56" s="13"/>
      <c r="L56" s="13" t="s">
        <v>1699</v>
      </c>
      <c r="M56" s="13" t="s">
        <v>1701</v>
      </c>
      <c r="N56" s="13"/>
      <c r="O56" s="13" t="s">
        <v>1699</v>
      </c>
      <c r="P56" s="13" t="s">
        <v>1701</v>
      </c>
      <c r="Q56" s="13" t="s">
        <v>1699</v>
      </c>
      <c r="R56" s="13" t="s">
        <v>1703</v>
      </c>
      <c r="S56" s="13"/>
      <c r="T56" s="13"/>
      <c r="U56" s="13"/>
      <c r="V56" s="13"/>
      <c r="W56" s="13"/>
      <c r="X56" s="13"/>
      <c r="Y56" s="24"/>
    </row>
    <row r="57" spans="1:25">
      <c r="A57" s="563"/>
      <c r="B57" s="565"/>
      <c r="C57" s="583"/>
      <c r="D57" s="13">
        <v>2</v>
      </c>
      <c r="E57" s="33"/>
      <c r="F57" s="39">
        <v>0.55000000000000004</v>
      </c>
      <c r="G57" s="13" t="s">
        <v>1700</v>
      </c>
      <c r="H57" s="39">
        <v>1</v>
      </c>
      <c r="I57" s="39">
        <v>5</v>
      </c>
      <c r="J57" s="39">
        <f>I57+2</f>
        <v>7</v>
      </c>
      <c r="K57" s="13"/>
      <c r="L57" s="13" t="s">
        <v>1699</v>
      </c>
      <c r="M57" s="13" t="s">
        <v>1701</v>
      </c>
      <c r="N57" s="13"/>
      <c r="O57" s="13" t="s">
        <v>1699</v>
      </c>
      <c r="P57" s="13" t="s">
        <v>1701</v>
      </c>
      <c r="Q57" s="13" t="s">
        <v>1699</v>
      </c>
      <c r="R57" s="13" t="s">
        <v>1703</v>
      </c>
      <c r="S57" s="13"/>
      <c r="T57" s="13"/>
      <c r="U57" s="13"/>
      <c r="V57" s="13"/>
      <c r="W57" s="13"/>
      <c r="X57" s="13"/>
      <c r="Y57" s="24"/>
    </row>
    <row r="58" spans="1:25">
      <c r="A58" s="563"/>
      <c r="B58" s="565"/>
      <c r="C58" s="583"/>
      <c r="D58" s="13">
        <v>3</v>
      </c>
      <c r="E58" s="33" t="s">
        <v>1765</v>
      </c>
      <c r="F58" s="39">
        <v>0.75</v>
      </c>
      <c r="G58" s="13" t="s">
        <v>1700</v>
      </c>
      <c r="H58" s="39">
        <v>1.5</v>
      </c>
      <c r="I58" s="39">
        <v>3.5</v>
      </c>
      <c r="J58" s="39">
        <f>I58+1</f>
        <v>4.5</v>
      </c>
      <c r="K58" s="13"/>
      <c r="L58" s="13" t="s">
        <v>1699</v>
      </c>
      <c r="M58" s="13" t="s">
        <v>1701</v>
      </c>
      <c r="N58" s="13"/>
      <c r="O58" s="13" t="s">
        <v>1699</v>
      </c>
      <c r="P58" s="13" t="s">
        <v>1701</v>
      </c>
      <c r="Q58" s="13" t="s">
        <v>1699</v>
      </c>
      <c r="R58" s="13" t="s">
        <v>1701</v>
      </c>
      <c r="S58" s="13"/>
      <c r="T58" s="13"/>
      <c r="U58" s="13"/>
      <c r="V58" s="13"/>
      <c r="W58" s="13"/>
      <c r="X58" s="13"/>
      <c r="Y58" s="24"/>
    </row>
    <row r="59" spans="1:25">
      <c r="A59" s="563">
        <v>4021</v>
      </c>
      <c r="B59" s="565">
        <v>1.2</v>
      </c>
      <c r="C59" s="583" t="s">
        <v>1742</v>
      </c>
      <c r="D59" s="13">
        <v>1</v>
      </c>
      <c r="E59" s="33"/>
      <c r="F59" s="39">
        <v>0.1</v>
      </c>
      <c r="G59" s="13" t="s">
        <v>1700</v>
      </c>
      <c r="H59" s="39">
        <v>1</v>
      </c>
      <c r="I59" s="39"/>
      <c r="J59" s="39"/>
      <c r="K59" s="13"/>
      <c r="L59" s="13" t="s">
        <v>1699</v>
      </c>
      <c r="M59" s="13" t="s">
        <v>1701</v>
      </c>
      <c r="N59" s="13"/>
      <c r="O59" s="13" t="s">
        <v>1699</v>
      </c>
      <c r="P59" s="13" t="s">
        <v>1701</v>
      </c>
      <c r="Q59" s="13" t="s">
        <v>1699</v>
      </c>
      <c r="R59" s="13" t="s">
        <v>1703</v>
      </c>
      <c r="S59" s="13" t="s">
        <v>1699</v>
      </c>
      <c r="T59" s="13"/>
      <c r="U59" s="13"/>
      <c r="V59" s="13"/>
      <c r="W59" s="13"/>
      <c r="X59" s="13"/>
      <c r="Y59" s="24"/>
    </row>
    <row r="60" spans="1:25">
      <c r="A60" s="563"/>
      <c r="B60" s="565"/>
      <c r="C60" s="583"/>
      <c r="D60" s="13">
        <v>2</v>
      </c>
      <c r="E60" s="33"/>
      <c r="F60" s="39">
        <v>2.5</v>
      </c>
      <c r="G60" s="13" t="s">
        <v>1700</v>
      </c>
      <c r="H60" s="39" t="s">
        <v>1766</v>
      </c>
      <c r="I60" s="39"/>
      <c r="J60" s="39"/>
      <c r="K60" s="13"/>
      <c r="L60" s="13" t="s">
        <v>1707</v>
      </c>
      <c r="M60" s="13" t="s">
        <v>1701</v>
      </c>
      <c r="N60" s="13"/>
      <c r="O60" s="13" t="s">
        <v>1699</v>
      </c>
      <c r="P60" s="13" t="s">
        <v>1701</v>
      </c>
      <c r="Q60" s="13" t="s">
        <v>1767</v>
      </c>
      <c r="R60" s="13" t="s">
        <v>1703</v>
      </c>
      <c r="S60" s="13" t="s">
        <v>1768</v>
      </c>
      <c r="T60" s="13"/>
      <c r="U60" s="13"/>
      <c r="V60" s="13"/>
      <c r="W60" s="13"/>
      <c r="X60" s="13"/>
      <c r="Y60" s="24"/>
    </row>
    <row r="61" spans="1:25">
      <c r="A61" s="563"/>
      <c r="B61" s="565"/>
      <c r="C61" s="583"/>
      <c r="D61" s="13">
        <v>3</v>
      </c>
      <c r="E61" s="33" t="s">
        <v>1769</v>
      </c>
      <c r="F61" s="39">
        <v>0.6</v>
      </c>
      <c r="G61" s="13" t="s">
        <v>1700</v>
      </c>
      <c r="H61" s="39">
        <v>12</v>
      </c>
      <c r="I61" s="39"/>
      <c r="J61" s="39"/>
      <c r="K61" s="13"/>
      <c r="L61" s="13" t="s">
        <v>1699</v>
      </c>
      <c r="M61" s="13" t="s">
        <v>1701</v>
      </c>
      <c r="N61" s="13"/>
      <c r="O61" s="13" t="s">
        <v>1699</v>
      </c>
      <c r="P61" s="13" t="s">
        <v>1701</v>
      </c>
      <c r="Q61" s="13" t="s">
        <v>1699</v>
      </c>
      <c r="R61" s="13" t="s">
        <v>1701</v>
      </c>
      <c r="S61" s="13" t="s">
        <v>1699</v>
      </c>
      <c r="T61" s="13"/>
      <c r="U61" s="13"/>
      <c r="V61" s="13"/>
      <c r="W61" s="13"/>
      <c r="X61" s="13"/>
      <c r="Y61" s="24"/>
    </row>
    <row r="62" spans="1:25">
      <c r="A62" s="563">
        <v>140</v>
      </c>
      <c r="B62" s="565">
        <v>2.95</v>
      </c>
      <c r="C62" s="583" t="s">
        <v>1743</v>
      </c>
      <c r="D62" s="13">
        <v>1</v>
      </c>
      <c r="E62" s="33" t="s">
        <v>1770</v>
      </c>
      <c r="F62" s="39">
        <v>0.02</v>
      </c>
      <c r="G62" s="13" t="s">
        <v>1700</v>
      </c>
      <c r="H62" s="39">
        <v>0.6</v>
      </c>
      <c r="I62" s="39">
        <v>7</v>
      </c>
      <c r="J62" s="39">
        <f>I62+2</f>
        <v>9</v>
      </c>
      <c r="K62" s="13"/>
      <c r="L62" s="13" t="s">
        <v>1699</v>
      </c>
      <c r="M62" s="13" t="s">
        <v>1701</v>
      </c>
      <c r="N62" s="13"/>
      <c r="O62" s="13" t="s">
        <v>1699</v>
      </c>
      <c r="P62" s="13"/>
      <c r="Q62" s="13"/>
      <c r="R62" s="13"/>
      <c r="S62" s="13"/>
      <c r="T62" s="13"/>
      <c r="U62" s="13"/>
      <c r="V62" s="13"/>
      <c r="W62" s="13"/>
      <c r="X62" s="13"/>
      <c r="Y62" s="24"/>
    </row>
    <row r="63" spans="1:25">
      <c r="A63" s="563"/>
      <c r="B63" s="565"/>
      <c r="C63" s="583"/>
      <c r="D63" s="13">
        <v>2</v>
      </c>
      <c r="E63" s="33" t="s">
        <v>1770</v>
      </c>
      <c r="F63" s="39">
        <v>11</v>
      </c>
      <c r="G63" s="13" t="s">
        <v>1700</v>
      </c>
      <c r="H63" s="39">
        <v>1</v>
      </c>
      <c r="I63" s="39">
        <v>7</v>
      </c>
      <c r="J63" s="39">
        <f>I63+2</f>
        <v>9</v>
      </c>
      <c r="K63" s="13"/>
      <c r="L63" s="13" t="s">
        <v>1699</v>
      </c>
      <c r="M63" s="13" t="s">
        <v>1701</v>
      </c>
      <c r="N63" s="13"/>
      <c r="O63" s="13" t="s">
        <v>1699</v>
      </c>
      <c r="P63" s="13"/>
      <c r="Q63" s="13"/>
      <c r="R63" s="13"/>
      <c r="S63" s="13"/>
      <c r="T63" s="13"/>
      <c r="U63" s="13"/>
      <c r="V63" s="13"/>
      <c r="W63" s="13"/>
      <c r="X63" s="13"/>
      <c r="Y63" s="24"/>
    </row>
    <row r="64" spans="1:25">
      <c r="A64" s="563"/>
      <c r="B64" s="565"/>
      <c r="C64" s="583"/>
      <c r="D64" s="13">
        <v>3</v>
      </c>
      <c r="E64" s="33" t="s">
        <v>1770</v>
      </c>
      <c r="F64" s="39">
        <v>1.49</v>
      </c>
      <c r="G64" s="13" t="s">
        <v>1700</v>
      </c>
      <c r="H64" s="39">
        <v>1.5</v>
      </c>
      <c r="I64" s="39">
        <v>7</v>
      </c>
      <c r="J64" s="39">
        <f>I64+2</f>
        <v>9</v>
      </c>
      <c r="K64" s="13"/>
      <c r="L64" s="13" t="s">
        <v>1699</v>
      </c>
      <c r="M64" s="13" t="s">
        <v>1701</v>
      </c>
      <c r="N64" s="13"/>
      <c r="O64" s="13" t="s">
        <v>1768</v>
      </c>
      <c r="P64" s="13"/>
      <c r="Q64" s="13"/>
      <c r="R64" s="13"/>
      <c r="S64" s="13"/>
      <c r="T64" s="13"/>
      <c r="U64" s="13"/>
      <c r="V64" s="13"/>
      <c r="W64" s="13"/>
      <c r="X64" s="13"/>
      <c r="Y64" s="24"/>
    </row>
    <row r="65" spans="1:25" ht="15.75" thickBot="1">
      <c r="A65" s="568"/>
      <c r="B65" s="569"/>
      <c r="C65" s="584"/>
      <c r="D65" s="26">
        <v>4</v>
      </c>
      <c r="E65" s="35" t="s">
        <v>1771</v>
      </c>
      <c r="F65" s="40">
        <v>2.25</v>
      </c>
      <c r="G65" s="26" t="s">
        <v>1700</v>
      </c>
      <c r="H65" s="40" t="s">
        <v>1772</v>
      </c>
      <c r="I65" s="40">
        <v>7</v>
      </c>
      <c r="J65" s="40">
        <f>I65+2</f>
        <v>9</v>
      </c>
      <c r="K65" s="26"/>
      <c r="L65" s="26" t="s">
        <v>1699</v>
      </c>
      <c r="M65" s="26" t="s">
        <v>1701</v>
      </c>
      <c r="N65" s="26"/>
      <c r="O65" s="26" t="s">
        <v>1699</v>
      </c>
      <c r="P65" s="26"/>
      <c r="Q65" s="26"/>
      <c r="R65" s="26"/>
      <c r="S65" s="26"/>
      <c r="T65" s="26"/>
      <c r="U65" s="26"/>
      <c r="V65" s="26"/>
      <c r="W65" s="26"/>
      <c r="X65" s="26"/>
      <c r="Y65" s="27"/>
    </row>
    <row r="66" spans="1:25" ht="21">
      <c r="A66" s="549" t="s">
        <v>1690</v>
      </c>
      <c r="B66" s="549"/>
      <c r="C66" s="549"/>
      <c r="D66" s="549"/>
      <c r="E66" s="549"/>
      <c r="F66" s="549"/>
      <c r="G66" s="549"/>
      <c r="H66" s="549"/>
      <c r="I66" s="549"/>
      <c r="J66" s="549"/>
      <c r="K66" s="549"/>
      <c r="L66" s="549"/>
      <c r="M66" s="549"/>
      <c r="N66" s="549"/>
      <c r="O66" s="549"/>
      <c r="P66" s="549"/>
      <c r="Q66" s="549"/>
      <c r="R66" s="549"/>
      <c r="S66" s="549"/>
      <c r="T66" s="549"/>
      <c r="U66" s="549"/>
      <c r="V66" s="549"/>
      <c r="W66" s="549"/>
      <c r="X66" s="549"/>
      <c r="Y66" s="549"/>
    </row>
    <row r="67" spans="1:25">
      <c r="A67" s="53" t="s">
        <v>1691</v>
      </c>
      <c r="B67" s="54"/>
      <c r="C67" s="54" t="s">
        <v>1695</v>
      </c>
      <c r="D67" s="1"/>
      <c r="E67" s="1"/>
      <c r="F67" s="1"/>
      <c r="G67" s="1"/>
      <c r="H67" s="1"/>
      <c r="I67" s="1"/>
      <c r="J67" s="1"/>
      <c r="K67" s="1"/>
      <c r="L67" s="1"/>
      <c r="M67" s="1"/>
      <c r="N67" s="1"/>
      <c r="O67" s="1"/>
      <c r="P67" s="1"/>
      <c r="Q67" s="1"/>
      <c r="R67" s="1"/>
      <c r="S67" s="1"/>
      <c r="T67" s="1"/>
      <c r="U67" s="1"/>
      <c r="V67" s="1"/>
      <c r="W67" s="1"/>
      <c r="X67" s="1" t="s">
        <v>101</v>
      </c>
      <c r="Y67" s="10" t="s">
        <v>104</v>
      </c>
    </row>
    <row r="68" spans="1:25">
      <c r="A68" s="53" t="s">
        <v>1692</v>
      </c>
      <c r="B68" s="54"/>
      <c r="C68" s="54" t="s">
        <v>1694</v>
      </c>
      <c r="D68" s="1"/>
      <c r="E68" s="1"/>
      <c r="F68" s="1"/>
      <c r="G68" s="1"/>
      <c r="H68" s="1"/>
      <c r="I68" s="1"/>
      <c r="J68" s="1"/>
      <c r="K68" s="1"/>
      <c r="L68" s="1"/>
      <c r="M68" s="1"/>
      <c r="N68" s="1"/>
      <c r="O68" s="1"/>
      <c r="P68" s="1"/>
      <c r="Q68" s="1"/>
      <c r="R68" s="1"/>
      <c r="S68" s="1"/>
      <c r="T68" s="1"/>
      <c r="U68" s="1"/>
      <c r="V68" s="1"/>
      <c r="W68" s="1"/>
      <c r="X68" s="1" t="s">
        <v>102</v>
      </c>
      <c r="Y68" s="10" t="s">
        <v>105</v>
      </c>
    </row>
    <row r="69" spans="1:25">
      <c r="A69" s="53" t="s">
        <v>86</v>
      </c>
      <c r="B69" s="54"/>
      <c r="C69" s="54" t="s">
        <v>95</v>
      </c>
      <c r="D69" s="1"/>
      <c r="E69" s="1"/>
      <c r="F69" s="1"/>
      <c r="G69" s="1"/>
      <c r="H69" s="1"/>
      <c r="I69" s="1"/>
      <c r="J69" s="1"/>
      <c r="K69" s="1"/>
      <c r="L69" s="1"/>
      <c r="M69" s="1"/>
      <c r="N69" s="1"/>
      <c r="O69" s="1"/>
      <c r="P69" s="1"/>
      <c r="Q69" s="1"/>
      <c r="R69" s="1"/>
      <c r="S69" s="1"/>
      <c r="T69" s="1"/>
      <c r="U69" s="1"/>
      <c r="V69" s="1"/>
      <c r="W69" s="1"/>
      <c r="X69" s="1"/>
      <c r="Y69" s="1"/>
    </row>
    <row r="70" spans="1:25" ht="15.75" thickBot="1">
      <c r="A70" s="9"/>
      <c r="B70" s="10"/>
      <c r="C70" s="10"/>
      <c r="D70" s="1"/>
      <c r="E70" s="1"/>
      <c r="F70" s="1"/>
      <c r="G70" s="1"/>
      <c r="H70" s="1"/>
      <c r="I70" s="1"/>
      <c r="J70" s="1"/>
      <c r="K70" s="1"/>
      <c r="L70" s="1"/>
      <c r="M70" s="1"/>
      <c r="N70" s="1"/>
      <c r="O70" s="1"/>
      <c r="P70" s="1"/>
      <c r="Q70" s="1"/>
      <c r="R70" s="1"/>
      <c r="S70" s="1"/>
      <c r="T70" s="1"/>
      <c r="U70" s="1"/>
      <c r="V70" s="1"/>
      <c r="W70" s="1"/>
      <c r="X70" s="1"/>
      <c r="Y70" s="1"/>
    </row>
    <row r="71" spans="1:25">
      <c r="A71" s="550" t="s">
        <v>1693</v>
      </c>
      <c r="B71" s="2" t="s">
        <v>1666</v>
      </c>
      <c r="C71" s="553" t="s">
        <v>1689</v>
      </c>
      <c r="D71" s="553" t="s">
        <v>1667</v>
      </c>
      <c r="E71" s="553" t="s">
        <v>1668</v>
      </c>
      <c r="F71" s="553" t="s">
        <v>1669</v>
      </c>
      <c r="G71" s="553" t="s">
        <v>1670</v>
      </c>
      <c r="H71" s="557" t="s">
        <v>1671</v>
      </c>
      <c r="I71" s="557"/>
      <c r="J71" s="557"/>
      <c r="K71" s="557"/>
      <c r="L71" s="558" t="s">
        <v>88</v>
      </c>
      <c r="M71" s="558"/>
      <c r="N71" s="558"/>
      <c r="O71" s="558"/>
      <c r="P71" s="558"/>
      <c r="Q71" s="558"/>
      <c r="R71" s="558"/>
      <c r="S71" s="558"/>
      <c r="T71" s="558"/>
      <c r="U71" s="558"/>
      <c r="V71" s="558"/>
      <c r="W71" s="558"/>
      <c r="X71" s="558"/>
      <c r="Y71" s="559"/>
    </row>
    <row r="72" spans="1:25">
      <c r="A72" s="551"/>
      <c r="B72" s="3" t="s">
        <v>1688</v>
      </c>
      <c r="C72" s="554"/>
      <c r="D72" s="554"/>
      <c r="E72" s="554"/>
      <c r="F72" s="554"/>
      <c r="G72" s="554"/>
      <c r="H72" s="554" t="s">
        <v>1672</v>
      </c>
      <c r="I72" s="571" t="s">
        <v>1715</v>
      </c>
      <c r="J72" s="572"/>
      <c r="K72" s="554" t="s">
        <v>1676</v>
      </c>
      <c r="L72" s="548" t="s">
        <v>1678</v>
      </c>
      <c r="M72" s="548"/>
      <c r="N72" s="548"/>
      <c r="O72" s="548"/>
      <c r="P72" s="548" t="s">
        <v>1684</v>
      </c>
      <c r="Q72" s="548"/>
      <c r="R72" s="548" t="s">
        <v>1685</v>
      </c>
      <c r="S72" s="548"/>
      <c r="T72" s="548" t="s">
        <v>1686</v>
      </c>
      <c r="U72" s="548"/>
      <c r="V72" s="548"/>
      <c r="W72" s="548" t="s">
        <v>1687</v>
      </c>
      <c r="X72" s="548"/>
      <c r="Y72" s="561"/>
    </row>
    <row r="73" spans="1:25">
      <c r="A73" s="551"/>
      <c r="B73" s="3"/>
      <c r="C73" s="554"/>
      <c r="D73" s="556"/>
      <c r="E73" s="556"/>
      <c r="F73" s="556"/>
      <c r="G73" s="556"/>
      <c r="H73" s="556"/>
      <c r="I73" s="12" t="s">
        <v>1674</v>
      </c>
      <c r="J73" s="12" t="s">
        <v>1675</v>
      </c>
      <c r="K73" s="556"/>
      <c r="L73" s="6" t="s">
        <v>1679</v>
      </c>
      <c r="M73" s="6" t="s">
        <v>1680</v>
      </c>
      <c r="N73" s="6" t="s">
        <v>1681</v>
      </c>
      <c r="O73" s="6" t="s">
        <v>1682</v>
      </c>
      <c r="P73" s="6" t="s">
        <v>1680</v>
      </c>
      <c r="Q73" s="6" t="s">
        <v>1683</v>
      </c>
      <c r="R73" s="6" t="s">
        <v>1680</v>
      </c>
      <c r="S73" s="6" t="s">
        <v>1682</v>
      </c>
      <c r="T73" s="6" t="s">
        <v>1679</v>
      </c>
      <c r="U73" s="6" t="s">
        <v>1680</v>
      </c>
      <c r="V73" s="6" t="s">
        <v>1682</v>
      </c>
      <c r="W73" s="6" t="s">
        <v>1679</v>
      </c>
      <c r="X73" s="6" t="s">
        <v>1680</v>
      </c>
      <c r="Y73" s="7" t="s">
        <v>1682</v>
      </c>
    </row>
    <row r="74" spans="1:25" ht="15.75" thickBot="1">
      <c r="A74" s="551"/>
      <c r="B74" s="3"/>
      <c r="C74" s="554"/>
      <c r="D74" s="3">
        <v>1</v>
      </c>
      <c r="E74" s="3">
        <v>2</v>
      </c>
      <c r="F74" s="3">
        <v>3</v>
      </c>
      <c r="G74" s="3">
        <v>4</v>
      </c>
      <c r="H74" s="3">
        <v>5</v>
      </c>
      <c r="I74" s="3">
        <v>6.1</v>
      </c>
      <c r="J74" s="3">
        <v>6.2</v>
      </c>
      <c r="K74" s="3">
        <v>7</v>
      </c>
      <c r="L74" s="3">
        <v>8</v>
      </c>
      <c r="M74" s="3">
        <v>9</v>
      </c>
      <c r="N74" s="3">
        <v>10</v>
      </c>
      <c r="O74" s="3">
        <v>11</v>
      </c>
      <c r="P74" s="3">
        <v>12</v>
      </c>
      <c r="Q74" s="3">
        <v>13</v>
      </c>
      <c r="R74" s="3">
        <v>14</v>
      </c>
      <c r="S74" s="3">
        <v>15</v>
      </c>
      <c r="T74" s="3">
        <v>16</v>
      </c>
      <c r="U74" s="3">
        <v>17</v>
      </c>
      <c r="V74" s="3">
        <v>18</v>
      </c>
      <c r="W74" s="3">
        <v>19</v>
      </c>
      <c r="X74" s="3">
        <v>20</v>
      </c>
      <c r="Y74" s="14">
        <v>21</v>
      </c>
    </row>
    <row r="75" spans="1:25">
      <c r="A75" s="562">
        <v>4017</v>
      </c>
      <c r="B75" s="564">
        <v>0.95</v>
      </c>
      <c r="C75" s="30" t="s">
        <v>1744</v>
      </c>
      <c r="D75" s="21">
        <v>1</v>
      </c>
      <c r="E75" s="41"/>
      <c r="F75" s="38">
        <v>0.1</v>
      </c>
      <c r="G75" s="21" t="s">
        <v>1700</v>
      </c>
      <c r="H75" s="38">
        <v>2</v>
      </c>
      <c r="I75" s="38">
        <v>7</v>
      </c>
      <c r="J75" s="38">
        <f>I75+2</f>
        <v>9</v>
      </c>
      <c r="K75" s="21"/>
      <c r="L75" s="21" t="s">
        <v>1699</v>
      </c>
      <c r="M75" s="21" t="s">
        <v>1701</v>
      </c>
      <c r="N75" s="21"/>
      <c r="O75" s="21" t="s">
        <v>1699</v>
      </c>
      <c r="P75" s="21"/>
      <c r="Q75" s="21"/>
      <c r="R75" s="21"/>
      <c r="S75" s="21"/>
      <c r="T75" s="21"/>
      <c r="U75" s="21"/>
      <c r="V75" s="21"/>
      <c r="W75" s="21"/>
      <c r="X75" s="21"/>
      <c r="Y75" s="22"/>
    </row>
    <row r="76" spans="1:25">
      <c r="A76" s="563"/>
      <c r="B76" s="565"/>
      <c r="C76" s="32" t="s">
        <v>1745</v>
      </c>
      <c r="D76" s="13">
        <v>1</v>
      </c>
      <c r="E76" s="33"/>
      <c r="F76" s="39">
        <v>0.05</v>
      </c>
      <c r="G76" s="13" t="s">
        <v>1773</v>
      </c>
      <c r="H76" s="39">
        <v>1</v>
      </c>
      <c r="I76" s="39">
        <v>4.5</v>
      </c>
      <c r="J76" s="39">
        <f>I76+1</f>
        <v>5.5</v>
      </c>
      <c r="K76" s="13"/>
      <c r="L76" s="13"/>
      <c r="M76" s="13"/>
      <c r="N76" s="13"/>
      <c r="O76" s="13" t="s">
        <v>1711</v>
      </c>
      <c r="P76" s="13" t="s">
        <v>1699</v>
      </c>
      <c r="Q76" s="13" t="s">
        <v>1709</v>
      </c>
      <c r="R76" s="13" t="s">
        <v>1709</v>
      </c>
      <c r="S76" s="13" t="s">
        <v>1711</v>
      </c>
      <c r="T76" s="13"/>
      <c r="U76" s="13"/>
      <c r="V76" s="13"/>
      <c r="W76" s="13" t="s">
        <v>1703</v>
      </c>
      <c r="X76" s="13"/>
      <c r="Y76" s="24"/>
    </row>
    <row r="77" spans="1:25">
      <c r="A77" s="563"/>
      <c r="B77" s="565"/>
      <c r="C77" s="32"/>
      <c r="D77" s="13">
        <v>2</v>
      </c>
      <c r="E77" s="33"/>
      <c r="F77" s="39">
        <v>0.1</v>
      </c>
      <c r="G77" s="13" t="s">
        <v>1773</v>
      </c>
      <c r="H77" s="39">
        <v>1</v>
      </c>
      <c r="I77" s="39">
        <v>4.8</v>
      </c>
      <c r="J77" s="39">
        <f>I77+1</f>
        <v>5.8</v>
      </c>
      <c r="K77" s="13"/>
      <c r="L77" s="13"/>
      <c r="M77" s="13"/>
      <c r="N77" s="13"/>
      <c r="O77" s="13"/>
      <c r="P77" s="13"/>
      <c r="Q77" s="13"/>
      <c r="R77" s="13"/>
      <c r="S77" s="13"/>
      <c r="T77" s="13"/>
      <c r="U77" s="13"/>
      <c r="V77" s="13"/>
      <c r="W77" s="13"/>
      <c r="X77" s="13"/>
      <c r="Y77" s="24"/>
    </row>
    <row r="78" spans="1:25">
      <c r="A78" s="563"/>
      <c r="B78" s="565"/>
      <c r="C78" s="32" t="s">
        <v>1746</v>
      </c>
      <c r="D78" s="13">
        <v>1</v>
      </c>
      <c r="E78" s="33" t="s">
        <v>1774</v>
      </c>
      <c r="F78" s="39">
        <v>2.6</v>
      </c>
      <c r="G78" s="13"/>
      <c r="H78" s="39">
        <v>1</v>
      </c>
      <c r="I78" s="39">
        <v>4</v>
      </c>
      <c r="J78" s="39">
        <f>I78+1</f>
        <v>5</v>
      </c>
      <c r="K78" s="13"/>
      <c r="L78" s="13" t="s">
        <v>1711</v>
      </c>
      <c r="M78" s="13"/>
      <c r="N78" s="13"/>
      <c r="O78" s="13"/>
      <c r="P78" s="13"/>
      <c r="Q78" s="13"/>
      <c r="R78" s="13"/>
      <c r="S78" s="13"/>
      <c r="T78" s="13"/>
      <c r="U78" s="13"/>
      <c r="V78" s="13"/>
      <c r="W78" s="13"/>
      <c r="X78" s="13"/>
      <c r="Y78" s="24" t="s">
        <v>1775</v>
      </c>
    </row>
    <row r="79" spans="1:25">
      <c r="A79" s="563"/>
      <c r="B79" s="565"/>
      <c r="C79" s="32"/>
      <c r="D79" s="13">
        <v>2</v>
      </c>
      <c r="E79" s="33"/>
      <c r="F79" s="39">
        <v>5.3</v>
      </c>
      <c r="G79" s="13"/>
      <c r="H79" s="39">
        <v>1</v>
      </c>
      <c r="I79" s="39">
        <v>4</v>
      </c>
      <c r="J79" s="39">
        <f>I79+1</f>
        <v>5</v>
      </c>
      <c r="K79" s="13"/>
      <c r="L79" s="13"/>
      <c r="M79" s="13"/>
      <c r="N79" s="13"/>
      <c r="O79" s="13"/>
      <c r="P79" s="13"/>
      <c r="Q79" s="13"/>
      <c r="R79" s="13"/>
      <c r="S79" s="13"/>
      <c r="T79" s="13"/>
      <c r="U79" s="13"/>
      <c r="V79" s="13"/>
      <c r="W79" s="13"/>
      <c r="X79" s="13"/>
      <c r="Y79" s="24"/>
    </row>
    <row r="80" spans="1:25">
      <c r="A80" s="563"/>
      <c r="B80" s="565"/>
      <c r="C80" s="32" t="s">
        <v>1747</v>
      </c>
      <c r="D80" s="13">
        <v>1</v>
      </c>
      <c r="E80" s="33"/>
      <c r="F80" s="39">
        <v>90</v>
      </c>
      <c r="G80" s="13"/>
      <c r="H80" s="39">
        <v>1</v>
      </c>
      <c r="I80" s="39">
        <v>4.2</v>
      </c>
      <c r="J80" s="39">
        <f>I80+1</f>
        <v>5.2</v>
      </c>
      <c r="K80" s="13"/>
      <c r="L80" s="13"/>
      <c r="M80" s="13"/>
      <c r="N80" s="13"/>
      <c r="O80" s="13"/>
      <c r="P80" s="13"/>
      <c r="Q80" s="13"/>
      <c r="R80" s="13"/>
      <c r="S80" s="13"/>
      <c r="T80" s="13"/>
      <c r="U80" s="13"/>
      <c r="V80" s="13"/>
      <c r="W80" s="13"/>
      <c r="X80" s="13"/>
      <c r="Y80" s="24"/>
    </row>
    <row r="81" spans="1:25">
      <c r="A81" s="563">
        <v>4025</v>
      </c>
      <c r="B81" s="565">
        <v>0.7</v>
      </c>
      <c r="C81" s="32" t="s">
        <v>1748</v>
      </c>
      <c r="D81" s="13">
        <v>1</v>
      </c>
      <c r="E81" s="33" t="s">
        <v>1776</v>
      </c>
      <c r="F81" s="39">
        <v>0.42</v>
      </c>
      <c r="G81" s="13" t="s">
        <v>1700</v>
      </c>
      <c r="H81" s="39">
        <v>2</v>
      </c>
      <c r="I81" s="39">
        <v>5.2</v>
      </c>
      <c r="J81" s="39">
        <f>I81+2</f>
        <v>7.2</v>
      </c>
      <c r="K81" s="13">
        <v>1</v>
      </c>
      <c r="L81" s="13" t="s">
        <v>1699</v>
      </c>
      <c r="M81" s="13" t="s">
        <v>1701</v>
      </c>
      <c r="N81" s="13" t="s">
        <v>1711</v>
      </c>
      <c r="O81" s="13"/>
      <c r="P81" s="13" t="s">
        <v>1701</v>
      </c>
      <c r="Q81" s="13" t="s">
        <v>1711</v>
      </c>
      <c r="R81" s="13" t="s">
        <v>1703</v>
      </c>
      <c r="S81" s="13" t="s">
        <v>1711</v>
      </c>
      <c r="T81" s="13"/>
      <c r="U81" s="13"/>
      <c r="V81" s="13"/>
      <c r="W81" s="13"/>
      <c r="X81" s="13"/>
      <c r="Y81" s="24"/>
    </row>
    <row r="82" spans="1:25">
      <c r="A82" s="563"/>
      <c r="B82" s="565"/>
      <c r="C82" s="32"/>
      <c r="D82" s="13">
        <v>2</v>
      </c>
      <c r="E82" s="33" t="s">
        <v>1777</v>
      </c>
      <c r="F82" s="39">
        <v>0.63</v>
      </c>
      <c r="G82" s="13" t="s">
        <v>1700</v>
      </c>
      <c r="H82" s="39">
        <v>2</v>
      </c>
      <c r="I82" s="39">
        <v>4.8</v>
      </c>
      <c r="J82" s="39">
        <f>I82+1</f>
        <v>5.8</v>
      </c>
      <c r="K82" s="13">
        <v>1</v>
      </c>
      <c r="L82" s="13" t="s">
        <v>1699</v>
      </c>
      <c r="M82" s="13" t="s">
        <v>1701</v>
      </c>
      <c r="N82" s="13" t="s">
        <v>1711</v>
      </c>
      <c r="O82" s="13"/>
      <c r="P82" s="13" t="s">
        <v>1701</v>
      </c>
      <c r="Q82" s="13" t="s">
        <v>1711</v>
      </c>
      <c r="R82" s="13" t="s">
        <v>1703</v>
      </c>
      <c r="S82" s="13" t="s">
        <v>1711</v>
      </c>
      <c r="T82" s="13"/>
      <c r="U82" s="13"/>
      <c r="V82" s="13"/>
      <c r="W82" s="13"/>
      <c r="X82" s="13"/>
      <c r="Y82" s="24"/>
    </row>
    <row r="83" spans="1:25">
      <c r="A83" s="31">
        <v>4040</v>
      </c>
      <c r="B83" s="46">
        <v>0.6</v>
      </c>
      <c r="C83" s="32" t="s">
        <v>1749</v>
      </c>
      <c r="D83" s="13">
        <v>1</v>
      </c>
      <c r="E83" s="33" t="s">
        <v>1778</v>
      </c>
      <c r="F83" s="39">
        <v>0.5</v>
      </c>
      <c r="G83" s="13" t="s">
        <v>1700</v>
      </c>
      <c r="H83" s="39">
        <v>1</v>
      </c>
      <c r="I83" s="39">
        <v>7.5</v>
      </c>
      <c r="J83" s="39">
        <f>I83+2</f>
        <v>9.5</v>
      </c>
      <c r="K83" s="13">
        <v>1</v>
      </c>
      <c r="L83" s="13" t="s">
        <v>1699</v>
      </c>
      <c r="M83" s="13" t="s">
        <v>1701</v>
      </c>
      <c r="N83" s="13"/>
      <c r="O83" s="13" t="s">
        <v>1711</v>
      </c>
      <c r="P83" s="13" t="s">
        <v>1701</v>
      </c>
      <c r="Q83" s="13"/>
      <c r="R83" s="13" t="s">
        <v>1703</v>
      </c>
      <c r="S83" s="13" t="s">
        <v>1711</v>
      </c>
      <c r="T83" s="13"/>
      <c r="U83" s="13"/>
      <c r="V83" s="13" t="s">
        <v>1711</v>
      </c>
      <c r="W83" s="13" t="s">
        <v>1703</v>
      </c>
      <c r="X83" s="13"/>
      <c r="Y83" s="24"/>
    </row>
    <row r="84" spans="1:25">
      <c r="A84" s="563">
        <v>134</v>
      </c>
      <c r="B84" s="565">
        <v>2.6</v>
      </c>
      <c r="C84" s="583" t="s">
        <v>1750</v>
      </c>
      <c r="D84" s="13">
        <v>1</v>
      </c>
      <c r="E84" s="33" t="s">
        <v>1779</v>
      </c>
      <c r="F84" s="39">
        <v>0.2</v>
      </c>
      <c r="G84" s="13" t="s">
        <v>1700</v>
      </c>
      <c r="H84" s="39">
        <v>1</v>
      </c>
      <c r="I84" s="39">
        <v>5.2</v>
      </c>
      <c r="J84" s="39">
        <f>I84+2</f>
        <v>7.2</v>
      </c>
      <c r="K84" s="13">
        <v>1</v>
      </c>
      <c r="L84" s="13" t="s">
        <v>1699</v>
      </c>
      <c r="M84" s="13" t="s">
        <v>1701</v>
      </c>
      <c r="N84" s="13"/>
      <c r="O84" s="13" t="s">
        <v>1711</v>
      </c>
      <c r="P84" s="13" t="s">
        <v>1701</v>
      </c>
      <c r="Q84" s="13" t="s">
        <v>1711</v>
      </c>
      <c r="R84" s="13" t="s">
        <v>1703</v>
      </c>
      <c r="S84" s="13" t="s">
        <v>1711</v>
      </c>
      <c r="T84" s="13"/>
      <c r="U84" s="13"/>
      <c r="V84" s="13"/>
      <c r="W84" s="13"/>
      <c r="X84" s="13"/>
      <c r="Y84" s="24"/>
    </row>
    <row r="85" spans="1:25">
      <c r="A85" s="563"/>
      <c r="B85" s="565"/>
      <c r="C85" s="583"/>
      <c r="D85" s="13">
        <v>2</v>
      </c>
      <c r="E85" s="33" t="s">
        <v>1780</v>
      </c>
      <c r="F85" s="39">
        <v>0.35</v>
      </c>
      <c r="G85" s="13" t="s">
        <v>1700</v>
      </c>
      <c r="H85" s="39">
        <v>2</v>
      </c>
      <c r="I85" s="39">
        <v>4.8</v>
      </c>
      <c r="J85" s="39">
        <f>I85+1</f>
        <v>5.8</v>
      </c>
      <c r="K85" s="13">
        <v>1</v>
      </c>
      <c r="L85" s="13" t="s">
        <v>1699</v>
      </c>
      <c r="M85" s="13" t="s">
        <v>1701</v>
      </c>
      <c r="N85" s="13"/>
      <c r="O85" s="13" t="s">
        <v>1711</v>
      </c>
      <c r="P85" s="13" t="s">
        <v>1701</v>
      </c>
      <c r="Q85" s="13" t="s">
        <v>1711</v>
      </c>
      <c r="R85" s="13" t="s">
        <v>1703</v>
      </c>
      <c r="S85" s="13" t="s">
        <v>1711</v>
      </c>
      <c r="T85" s="13"/>
      <c r="U85" s="13"/>
      <c r="V85" s="13"/>
      <c r="W85" s="13"/>
      <c r="X85" s="13"/>
      <c r="Y85" s="24"/>
    </row>
    <row r="86" spans="1:25">
      <c r="A86" s="563"/>
      <c r="B86" s="565"/>
      <c r="C86" s="583"/>
      <c r="D86" s="13">
        <v>3</v>
      </c>
      <c r="E86" s="33" t="s">
        <v>1781</v>
      </c>
      <c r="F86" s="39">
        <v>0.83499999999999996</v>
      </c>
      <c r="G86" s="13" t="s">
        <v>1700</v>
      </c>
      <c r="H86" s="39">
        <v>1</v>
      </c>
      <c r="I86" s="39">
        <v>6.2</v>
      </c>
      <c r="J86" s="39">
        <f>I86+2</f>
        <v>8.1999999999999993</v>
      </c>
      <c r="K86" s="13">
        <v>1</v>
      </c>
      <c r="L86" s="13" t="s">
        <v>1699</v>
      </c>
      <c r="M86" s="13" t="s">
        <v>1701</v>
      </c>
      <c r="N86" s="13"/>
      <c r="O86" s="13" t="s">
        <v>1711</v>
      </c>
      <c r="P86" s="13" t="s">
        <v>1701</v>
      </c>
      <c r="Q86" s="13" t="s">
        <v>1711</v>
      </c>
      <c r="R86" s="13" t="s">
        <v>1703</v>
      </c>
      <c r="S86" s="13" t="s">
        <v>1711</v>
      </c>
      <c r="T86" s="13"/>
      <c r="U86" s="13"/>
      <c r="V86" s="13"/>
      <c r="W86" s="13"/>
      <c r="X86" s="13"/>
      <c r="Y86" s="24"/>
    </row>
    <row r="87" spans="1:25">
      <c r="A87" s="563"/>
      <c r="B87" s="565"/>
      <c r="C87" s="583"/>
      <c r="D87" s="13">
        <v>4</v>
      </c>
      <c r="E87" s="33" t="s">
        <v>1782</v>
      </c>
      <c r="F87" s="39">
        <v>0.94</v>
      </c>
      <c r="G87" s="13" t="s">
        <v>1700</v>
      </c>
      <c r="H87" s="39">
        <v>2</v>
      </c>
      <c r="I87" s="39">
        <v>6.3</v>
      </c>
      <c r="J87" s="39">
        <f t="shared" ref="J87:J92" si="3">I87+2</f>
        <v>8.3000000000000007</v>
      </c>
      <c r="K87" s="13">
        <v>1</v>
      </c>
      <c r="L87" s="13" t="s">
        <v>1699</v>
      </c>
      <c r="M87" s="13" t="s">
        <v>1701</v>
      </c>
      <c r="N87" s="13"/>
      <c r="O87" s="13" t="s">
        <v>1711</v>
      </c>
      <c r="P87" s="13" t="s">
        <v>1701</v>
      </c>
      <c r="Q87" s="13" t="s">
        <v>1711</v>
      </c>
      <c r="R87" s="13" t="s">
        <v>1703</v>
      </c>
      <c r="S87" s="13" t="s">
        <v>1711</v>
      </c>
      <c r="T87" s="13"/>
      <c r="U87" s="13"/>
      <c r="V87" s="13"/>
      <c r="W87" s="13"/>
      <c r="X87" s="13"/>
      <c r="Y87" s="24"/>
    </row>
    <row r="88" spans="1:25">
      <c r="A88" s="563"/>
      <c r="B88" s="565"/>
      <c r="C88" s="583"/>
      <c r="D88" s="13">
        <v>5</v>
      </c>
      <c r="E88" s="33" t="s">
        <v>1783</v>
      </c>
      <c r="F88" s="39">
        <v>1.1000000000000001</v>
      </c>
      <c r="G88" s="13" t="s">
        <v>1700</v>
      </c>
      <c r="H88" s="39">
        <v>1</v>
      </c>
      <c r="I88" s="39">
        <v>8</v>
      </c>
      <c r="J88" s="39">
        <f t="shared" si="3"/>
        <v>10</v>
      </c>
      <c r="K88" s="13">
        <v>1</v>
      </c>
      <c r="L88" s="13" t="s">
        <v>1699</v>
      </c>
      <c r="M88" s="13" t="s">
        <v>1701</v>
      </c>
      <c r="N88" s="13"/>
      <c r="O88" s="13" t="s">
        <v>1711</v>
      </c>
      <c r="P88" s="13" t="s">
        <v>1701</v>
      </c>
      <c r="Q88" s="13" t="s">
        <v>1711</v>
      </c>
      <c r="R88" s="13" t="s">
        <v>1703</v>
      </c>
      <c r="S88" s="13" t="s">
        <v>1711</v>
      </c>
      <c r="T88" s="13"/>
      <c r="U88" s="13"/>
      <c r="V88" s="13"/>
      <c r="W88" s="13"/>
      <c r="X88" s="13"/>
      <c r="Y88" s="24"/>
    </row>
    <row r="89" spans="1:25">
      <c r="A89" s="563"/>
      <c r="B89" s="565"/>
      <c r="C89" s="583"/>
      <c r="D89" s="13">
        <v>6</v>
      </c>
      <c r="E89" s="33" t="s">
        <v>1784</v>
      </c>
      <c r="F89" s="39">
        <v>1.6</v>
      </c>
      <c r="G89" s="13" t="s">
        <v>1700</v>
      </c>
      <c r="H89" s="39">
        <v>1</v>
      </c>
      <c r="I89" s="39">
        <v>6.2</v>
      </c>
      <c r="J89" s="39">
        <f t="shared" si="3"/>
        <v>8.1999999999999993</v>
      </c>
      <c r="K89" s="13">
        <v>1</v>
      </c>
      <c r="L89" s="13" t="s">
        <v>1699</v>
      </c>
      <c r="M89" s="13" t="s">
        <v>1701</v>
      </c>
      <c r="N89" s="13"/>
      <c r="O89" s="13" t="s">
        <v>1711</v>
      </c>
      <c r="P89" s="13" t="s">
        <v>1701</v>
      </c>
      <c r="Q89" s="13" t="s">
        <v>1711</v>
      </c>
      <c r="R89" s="13" t="s">
        <v>1703</v>
      </c>
      <c r="S89" s="13" t="s">
        <v>1711</v>
      </c>
      <c r="T89" s="13"/>
      <c r="U89" s="13"/>
      <c r="V89" s="13"/>
      <c r="W89" s="13"/>
      <c r="X89" s="13"/>
      <c r="Y89" s="24"/>
    </row>
    <row r="90" spans="1:25">
      <c r="A90" s="563"/>
      <c r="B90" s="565"/>
      <c r="C90" s="583"/>
      <c r="D90" s="13">
        <v>7</v>
      </c>
      <c r="E90" s="33" t="s">
        <v>1785</v>
      </c>
      <c r="F90" s="39">
        <v>22.5</v>
      </c>
      <c r="G90" s="13" t="s">
        <v>1700</v>
      </c>
      <c r="H90" s="39">
        <v>1.5</v>
      </c>
      <c r="I90" s="39">
        <v>6.2</v>
      </c>
      <c r="J90" s="39">
        <f t="shared" si="3"/>
        <v>8.1999999999999993</v>
      </c>
      <c r="K90" s="13">
        <v>1</v>
      </c>
      <c r="L90" s="13" t="s">
        <v>1699</v>
      </c>
      <c r="M90" s="13" t="s">
        <v>1701</v>
      </c>
      <c r="N90" s="13"/>
      <c r="O90" s="13" t="s">
        <v>1711</v>
      </c>
      <c r="P90" s="13" t="s">
        <v>1701</v>
      </c>
      <c r="Q90" s="13" t="s">
        <v>1711</v>
      </c>
      <c r="R90" s="13" t="s">
        <v>1703</v>
      </c>
      <c r="S90" s="13" t="s">
        <v>1711</v>
      </c>
      <c r="T90" s="13"/>
      <c r="U90" s="13"/>
      <c r="V90" s="13"/>
      <c r="W90" s="13"/>
      <c r="X90" s="13"/>
      <c r="Y90" s="24"/>
    </row>
    <row r="91" spans="1:25">
      <c r="A91" s="563">
        <v>94</v>
      </c>
      <c r="B91" s="565">
        <v>1</v>
      </c>
      <c r="C91" s="583" t="s">
        <v>1751</v>
      </c>
      <c r="D91" s="13">
        <v>1</v>
      </c>
      <c r="E91" s="33" t="s">
        <v>1786</v>
      </c>
      <c r="F91" s="39">
        <v>0.13500000000000001</v>
      </c>
      <c r="G91" s="13" t="s">
        <v>1700</v>
      </c>
      <c r="H91" s="39">
        <v>0.6</v>
      </c>
      <c r="I91" s="39">
        <v>6.2</v>
      </c>
      <c r="J91" s="39">
        <f t="shared" si="3"/>
        <v>8.1999999999999993</v>
      </c>
      <c r="K91" s="13">
        <v>1</v>
      </c>
      <c r="L91" s="13" t="s">
        <v>1699</v>
      </c>
      <c r="M91" s="13" t="s">
        <v>1701</v>
      </c>
      <c r="N91" s="13"/>
      <c r="O91" s="13" t="s">
        <v>1711</v>
      </c>
      <c r="P91" s="13" t="s">
        <v>1701</v>
      </c>
      <c r="Q91" s="13" t="s">
        <v>1711</v>
      </c>
      <c r="R91" s="13" t="s">
        <v>1703</v>
      </c>
      <c r="S91" s="13" t="s">
        <v>1711</v>
      </c>
      <c r="T91" s="13"/>
      <c r="U91" s="13"/>
      <c r="V91" s="13"/>
      <c r="W91" s="13"/>
      <c r="X91" s="13"/>
      <c r="Y91" s="24"/>
    </row>
    <row r="92" spans="1:25">
      <c r="A92" s="563"/>
      <c r="B92" s="565"/>
      <c r="C92" s="583"/>
      <c r="D92" s="13">
        <v>2</v>
      </c>
      <c r="E92" s="33" t="s">
        <v>1771</v>
      </c>
      <c r="F92" s="39">
        <v>0.46</v>
      </c>
      <c r="G92" s="13" t="s">
        <v>1700</v>
      </c>
      <c r="H92" s="39">
        <v>2</v>
      </c>
      <c r="I92" s="39">
        <v>6.2</v>
      </c>
      <c r="J92" s="39">
        <f t="shared" si="3"/>
        <v>8.1999999999999993</v>
      </c>
      <c r="K92" s="13">
        <v>1</v>
      </c>
      <c r="L92" s="13" t="s">
        <v>1699</v>
      </c>
      <c r="M92" s="13" t="s">
        <v>1701</v>
      </c>
      <c r="N92" s="13"/>
      <c r="O92" s="13" t="s">
        <v>1711</v>
      </c>
      <c r="P92" s="13" t="s">
        <v>1701</v>
      </c>
      <c r="Q92" s="13" t="s">
        <v>1711</v>
      </c>
      <c r="R92" s="13" t="s">
        <v>1703</v>
      </c>
      <c r="S92" s="13" t="s">
        <v>1711</v>
      </c>
      <c r="T92" s="13"/>
      <c r="U92" s="13"/>
      <c r="V92" s="13"/>
      <c r="W92" s="13"/>
      <c r="X92" s="13"/>
      <c r="Y92" s="24"/>
    </row>
    <row r="93" spans="1:25" ht="15.75" thickBot="1">
      <c r="A93" s="568"/>
      <c r="B93" s="569"/>
      <c r="C93" s="584"/>
      <c r="D93" s="26">
        <v>3</v>
      </c>
      <c r="E93" s="35" t="s">
        <v>1787</v>
      </c>
      <c r="F93" s="40">
        <v>0.6</v>
      </c>
      <c r="G93" s="26" t="s">
        <v>1700</v>
      </c>
      <c r="H93" s="40">
        <v>6.5</v>
      </c>
      <c r="I93" s="40">
        <v>4.8</v>
      </c>
      <c r="J93" s="40">
        <f>I93+1</f>
        <v>5.8</v>
      </c>
      <c r="K93" s="26">
        <v>1</v>
      </c>
      <c r="L93" s="26" t="s">
        <v>1788</v>
      </c>
      <c r="M93" s="26" t="s">
        <v>1701</v>
      </c>
      <c r="N93" s="26"/>
      <c r="O93" s="26" t="s">
        <v>1711</v>
      </c>
      <c r="P93" s="26" t="s">
        <v>1701</v>
      </c>
      <c r="Q93" s="26" t="s">
        <v>1711</v>
      </c>
      <c r="R93" s="26" t="s">
        <v>1703</v>
      </c>
      <c r="S93" s="26" t="s">
        <v>1711</v>
      </c>
      <c r="T93" s="26"/>
      <c r="U93" s="26"/>
      <c r="V93" s="26"/>
      <c r="W93" s="26" t="s">
        <v>1789</v>
      </c>
      <c r="X93" s="26" t="s">
        <v>1699</v>
      </c>
      <c r="Y93" s="27" t="s">
        <v>1711</v>
      </c>
    </row>
  </sheetData>
  <mergeCells count="77">
    <mergeCell ref="C84:C90"/>
    <mergeCell ref="A91:A93"/>
    <mergeCell ref="B91:B93"/>
    <mergeCell ref="C91:C93"/>
    <mergeCell ref="A81:A82"/>
    <mergeCell ref="B81:B82"/>
    <mergeCell ref="A84:A90"/>
    <mergeCell ref="B84:B90"/>
    <mergeCell ref="A75:A80"/>
    <mergeCell ref="B75:B80"/>
    <mergeCell ref="A66:Y66"/>
    <mergeCell ref="A71:A74"/>
    <mergeCell ref="C71:C74"/>
    <mergeCell ref="D71:D73"/>
    <mergeCell ref="E71:E73"/>
    <mergeCell ref="F71:F73"/>
    <mergeCell ref="G71:G73"/>
    <mergeCell ref="H72:H73"/>
    <mergeCell ref="T72:V72"/>
    <mergeCell ref="R72:S72"/>
    <mergeCell ref="W72:Y72"/>
    <mergeCell ref="L71:Y71"/>
    <mergeCell ref="L72:O72"/>
    <mergeCell ref="I72:J72"/>
    <mergeCell ref="P72:Q72"/>
    <mergeCell ref="A54:A55"/>
    <mergeCell ref="C25:C26"/>
    <mergeCell ref="A28:A38"/>
    <mergeCell ref="B28:B38"/>
    <mergeCell ref="C28:C38"/>
    <mergeCell ref="B25:B26"/>
    <mergeCell ref="C46:C52"/>
    <mergeCell ref="A25:A26"/>
    <mergeCell ref="B59:B61"/>
    <mergeCell ref="C59:C61"/>
    <mergeCell ref="A62:A65"/>
    <mergeCell ref="B62:B65"/>
    <mergeCell ref="C62:C65"/>
    <mergeCell ref="B54:B55"/>
    <mergeCell ref="C54:C55"/>
    <mergeCell ref="K7:K8"/>
    <mergeCell ref="L7:O7"/>
    <mergeCell ref="A16:A20"/>
    <mergeCell ref="K72:K73"/>
    <mergeCell ref="A59:A61"/>
    <mergeCell ref="A56:A58"/>
    <mergeCell ref="B56:B58"/>
    <mergeCell ref="C56:C58"/>
    <mergeCell ref="A21:A24"/>
    <mergeCell ref="B21:B24"/>
    <mergeCell ref="C21:C24"/>
    <mergeCell ref="A46:A52"/>
    <mergeCell ref="B46:B52"/>
    <mergeCell ref="A39:A45"/>
    <mergeCell ref="B39:B45"/>
    <mergeCell ref="C39:C45"/>
    <mergeCell ref="H7:H8"/>
    <mergeCell ref="F6:F8"/>
    <mergeCell ref="G6:G8"/>
    <mergeCell ref="H71:K71"/>
    <mergeCell ref="A1:Y1"/>
    <mergeCell ref="A6:A9"/>
    <mergeCell ref="C6:C9"/>
    <mergeCell ref="D6:D8"/>
    <mergeCell ref="E6:E8"/>
    <mergeCell ref="L6:Y6"/>
    <mergeCell ref="H6:K6"/>
    <mergeCell ref="W7:Y7"/>
    <mergeCell ref="T7:V7"/>
    <mergeCell ref="P7:Q7"/>
    <mergeCell ref="R7:S7"/>
    <mergeCell ref="I7:J7"/>
    <mergeCell ref="A10:A14"/>
    <mergeCell ref="B10:B14"/>
    <mergeCell ref="C10:C14"/>
    <mergeCell ref="B16:B20"/>
    <mergeCell ref="C16:C20"/>
  </mergeCells>
  <phoneticPr fontId="1" type="noConversion"/>
  <printOptions horizontalCentered="1"/>
  <pageMargins left="1" right="0.4" top="0.4" bottom="0.4" header="0.31496062992126" footer="0.31496062992126"/>
  <pageSetup paperSize="8" scale="78" orientation="landscape" r:id="rId1"/>
  <rowBreaks count="1" manualBreakCount="1">
    <brk id="65" max="24"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dimension ref="A1:Y28"/>
  <sheetViews>
    <sheetView topLeftCell="D1" zoomScale="70" zoomScaleNormal="55" zoomScaleSheetLayoutView="70" workbookViewId="0">
      <selection activeCell="D4" sqref="D4"/>
    </sheetView>
  </sheetViews>
  <sheetFormatPr defaultRowHeight="15"/>
  <cols>
    <col min="2" max="2" width="8.28515625" customWidth="1"/>
    <col min="3" max="3" width="25.7109375" customWidth="1"/>
    <col min="4" max="4" width="7.42578125" customWidth="1"/>
    <col min="5" max="5" width="17.140625" customWidth="1"/>
    <col min="6" max="6" width="8.140625" customWidth="1"/>
    <col min="7" max="7" width="10.5703125" customWidth="1"/>
    <col min="8" max="8" width="7.5703125" customWidth="1"/>
    <col min="9" max="9" width="6.85546875" customWidth="1"/>
    <col min="10" max="10" width="6.42578125" customWidth="1"/>
    <col min="11" max="11" width="8.28515625" customWidth="1"/>
    <col min="12" max="12" width="5.85546875" customWidth="1"/>
    <col min="13" max="13" width="6.85546875" customWidth="1"/>
    <col min="14" max="14" width="6.140625" customWidth="1"/>
    <col min="15" max="15" width="6.5703125" customWidth="1"/>
    <col min="16" max="16" width="6.85546875" customWidth="1"/>
    <col min="17" max="17" width="6.42578125" customWidth="1"/>
    <col min="18" max="18" width="7" customWidth="1"/>
    <col min="19" max="19" width="5.85546875" customWidth="1"/>
    <col min="20" max="20" width="6.140625" customWidth="1"/>
    <col min="21" max="21" width="6.85546875" customWidth="1"/>
    <col min="22" max="22" width="6.42578125" customWidth="1"/>
    <col min="23" max="23" width="6.5703125" customWidth="1"/>
    <col min="24" max="24" width="7" customWidth="1"/>
    <col min="25" max="25" width="7.28515625" customWidth="1"/>
  </cols>
  <sheetData>
    <row r="1" spans="1:25" ht="21">
      <c r="A1" s="549" t="s">
        <v>1690</v>
      </c>
      <c r="B1" s="549"/>
      <c r="C1" s="549"/>
      <c r="D1" s="549"/>
      <c r="E1" s="549"/>
      <c r="F1" s="549"/>
      <c r="G1" s="549"/>
      <c r="H1" s="549"/>
      <c r="I1" s="549"/>
      <c r="J1" s="549"/>
      <c r="K1" s="549"/>
      <c r="L1" s="549"/>
      <c r="M1" s="549"/>
      <c r="N1" s="549"/>
      <c r="O1" s="549"/>
      <c r="P1" s="549"/>
      <c r="Q1" s="549"/>
      <c r="R1" s="549"/>
      <c r="S1" s="549"/>
      <c r="T1" s="549"/>
      <c r="U1" s="549"/>
      <c r="V1" s="549"/>
      <c r="W1" s="549"/>
      <c r="X1" s="549"/>
      <c r="Y1" s="549"/>
    </row>
    <row r="2" spans="1:25">
      <c r="A2" s="53" t="s">
        <v>1691</v>
      </c>
      <c r="B2" s="54"/>
      <c r="C2" s="54" t="s">
        <v>1695</v>
      </c>
      <c r="D2" s="1"/>
      <c r="E2" s="1"/>
      <c r="F2" s="1"/>
      <c r="G2" s="1"/>
      <c r="H2" s="1"/>
      <c r="I2" s="1"/>
      <c r="J2" s="1"/>
      <c r="K2" s="1"/>
      <c r="L2" s="1"/>
      <c r="M2" s="1"/>
      <c r="N2" s="1"/>
      <c r="O2" s="1"/>
      <c r="P2" s="1"/>
      <c r="Q2" s="1"/>
      <c r="R2" s="1"/>
      <c r="S2" s="1"/>
      <c r="T2" s="1"/>
      <c r="U2" s="1"/>
      <c r="V2" s="1"/>
      <c r="W2" s="1"/>
      <c r="X2" s="1"/>
      <c r="Y2" s="1"/>
    </row>
    <row r="3" spans="1:25">
      <c r="A3" s="53" t="s">
        <v>1692</v>
      </c>
      <c r="B3" s="54"/>
      <c r="C3" s="54" t="s">
        <v>1694</v>
      </c>
      <c r="D3" s="1"/>
      <c r="E3" s="1"/>
      <c r="F3" s="1"/>
      <c r="G3" s="1"/>
      <c r="H3" s="1"/>
      <c r="I3" s="1"/>
      <c r="J3" s="1"/>
      <c r="K3" s="1"/>
      <c r="L3" s="1"/>
      <c r="M3" s="1"/>
      <c r="N3" s="1"/>
      <c r="O3" s="1"/>
      <c r="P3" s="1"/>
      <c r="Q3" s="1"/>
      <c r="R3" s="1"/>
      <c r="S3" s="1"/>
      <c r="T3" s="1"/>
      <c r="U3" s="1"/>
      <c r="V3" s="1"/>
      <c r="W3" s="1"/>
      <c r="X3" s="1"/>
      <c r="Y3" s="1"/>
    </row>
    <row r="4" spans="1:25">
      <c r="A4" s="53" t="s">
        <v>86</v>
      </c>
      <c r="B4" s="54"/>
      <c r="C4" s="54" t="s">
        <v>96</v>
      </c>
      <c r="D4" s="1"/>
      <c r="E4" s="1"/>
      <c r="F4" s="1"/>
      <c r="G4" s="1"/>
      <c r="H4" s="1"/>
      <c r="I4" s="1"/>
      <c r="J4" s="1"/>
      <c r="K4" s="1"/>
      <c r="L4" s="1"/>
      <c r="M4" s="1"/>
      <c r="N4" s="1"/>
      <c r="O4" s="1"/>
      <c r="P4" s="1"/>
      <c r="Q4" s="1"/>
      <c r="R4" s="1"/>
      <c r="S4" s="1"/>
      <c r="T4" s="1"/>
      <c r="U4" s="1"/>
      <c r="V4" s="1"/>
      <c r="W4" s="1"/>
      <c r="X4" s="1"/>
      <c r="Y4" s="1"/>
    </row>
    <row r="5" spans="1:25">
      <c r="A5" s="9"/>
      <c r="B5" s="10"/>
      <c r="C5" s="10"/>
      <c r="D5" s="1"/>
      <c r="E5" s="1"/>
      <c r="F5" s="1"/>
      <c r="G5" s="1"/>
      <c r="H5" s="1"/>
      <c r="I5" s="1"/>
      <c r="J5" s="1"/>
      <c r="K5" s="1"/>
      <c r="L5" s="1"/>
      <c r="M5" s="1"/>
      <c r="N5" s="1"/>
      <c r="O5" s="1"/>
      <c r="P5" s="1"/>
      <c r="Q5" s="1"/>
      <c r="R5" s="1"/>
      <c r="S5" s="1"/>
      <c r="T5" s="1"/>
      <c r="U5" s="1"/>
      <c r="V5" s="1"/>
      <c r="W5" s="1"/>
      <c r="X5" s="1"/>
      <c r="Y5" s="1"/>
    </row>
    <row r="6" spans="1:25" ht="15.75" thickBot="1">
      <c r="A6" s="8"/>
      <c r="B6" s="1"/>
      <c r="C6" s="1"/>
      <c r="D6" s="1"/>
      <c r="E6" s="1"/>
      <c r="F6" s="1"/>
      <c r="G6" s="1"/>
      <c r="H6" s="1"/>
      <c r="I6" s="1"/>
      <c r="J6" s="1"/>
      <c r="K6" s="1"/>
      <c r="L6" s="1"/>
      <c r="M6" s="1"/>
      <c r="N6" s="1"/>
      <c r="O6" s="1"/>
      <c r="P6" s="1"/>
      <c r="Q6" s="1"/>
      <c r="R6" s="1"/>
      <c r="S6" s="1"/>
      <c r="T6" s="1"/>
      <c r="U6" s="1"/>
      <c r="V6" s="1"/>
      <c r="W6" s="1"/>
      <c r="X6" s="1"/>
      <c r="Y6" s="1"/>
    </row>
    <row r="7" spans="1:25" ht="15" customHeight="1">
      <c r="A7" s="576" t="s">
        <v>1693</v>
      </c>
      <c r="B7" s="2" t="s">
        <v>1666</v>
      </c>
      <c r="C7" s="578" t="s">
        <v>1689</v>
      </c>
      <c r="D7" s="553" t="s">
        <v>1667</v>
      </c>
      <c r="E7" s="553" t="s">
        <v>1668</v>
      </c>
      <c r="F7" s="553" t="s">
        <v>1669</v>
      </c>
      <c r="G7" s="553" t="s">
        <v>87</v>
      </c>
      <c r="H7" s="557" t="s">
        <v>1671</v>
      </c>
      <c r="I7" s="557"/>
      <c r="J7" s="557"/>
      <c r="K7" s="557"/>
      <c r="L7" s="558" t="s">
        <v>88</v>
      </c>
      <c r="M7" s="558"/>
      <c r="N7" s="558"/>
      <c r="O7" s="558"/>
      <c r="P7" s="558"/>
      <c r="Q7" s="558"/>
      <c r="R7" s="558"/>
      <c r="S7" s="558"/>
      <c r="T7" s="558"/>
      <c r="U7" s="558"/>
      <c r="V7" s="558"/>
      <c r="W7" s="558"/>
      <c r="X7" s="558"/>
      <c r="Y7" s="559"/>
    </row>
    <row r="8" spans="1:25" ht="15" customHeight="1">
      <c r="A8" s="577"/>
      <c r="B8" s="3" t="s">
        <v>1688</v>
      </c>
      <c r="C8" s="560"/>
      <c r="D8" s="554"/>
      <c r="E8" s="554"/>
      <c r="F8" s="554"/>
      <c r="G8" s="554"/>
      <c r="H8" s="554" t="s">
        <v>1672</v>
      </c>
      <c r="I8" s="571" t="s">
        <v>1673</v>
      </c>
      <c r="J8" s="572"/>
      <c r="K8" s="554" t="s">
        <v>1676</v>
      </c>
      <c r="L8" s="548" t="s">
        <v>1678</v>
      </c>
      <c r="M8" s="548"/>
      <c r="N8" s="548"/>
      <c r="O8" s="548"/>
      <c r="P8" s="548" t="s">
        <v>1684</v>
      </c>
      <c r="Q8" s="548"/>
      <c r="R8" s="548" t="s">
        <v>1685</v>
      </c>
      <c r="S8" s="548"/>
      <c r="T8" s="548" t="s">
        <v>1686</v>
      </c>
      <c r="U8" s="548"/>
      <c r="V8" s="548"/>
      <c r="W8" s="548" t="s">
        <v>1687</v>
      </c>
      <c r="X8" s="548"/>
      <c r="Y8" s="561"/>
    </row>
    <row r="9" spans="1:25">
      <c r="A9" s="577"/>
      <c r="B9" s="3"/>
      <c r="C9" s="560"/>
      <c r="D9" s="556"/>
      <c r="E9" s="556"/>
      <c r="F9" s="556"/>
      <c r="G9" s="556"/>
      <c r="H9" s="556"/>
      <c r="I9" s="12" t="s">
        <v>1674</v>
      </c>
      <c r="J9" s="12" t="s">
        <v>1675</v>
      </c>
      <c r="K9" s="556"/>
      <c r="L9" s="6" t="s">
        <v>1679</v>
      </c>
      <c r="M9" s="6" t="s">
        <v>1680</v>
      </c>
      <c r="N9" s="6" t="s">
        <v>1681</v>
      </c>
      <c r="O9" s="6" t="s">
        <v>1682</v>
      </c>
      <c r="P9" s="6" t="s">
        <v>1680</v>
      </c>
      <c r="Q9" s="6" t="s">
        <v>1683</v>
      </c>
      <c r="R9" s="6" t="s">
        <v>1680</v>
      </c>
      <c r="S9" s="6" t="s">
        <v>1682</v>
      </c>
      <c r="T9" s="6" t="s">
        <v>1679</v>
      </c>
      <c r="U9" s="6" t="s">
        <v>1680</v>
      </c>
      <c r="V9" s="6" t="s">
        <v>1682</v>
      </c>
      <c r="W9" s="6" t="s">
        <v>1679</v>
      </c>
      <c r="X9" s="6" t="s">
        <v>1680</v>
      </c>
      <c r="Y9" s="7" t="s">
        <v>1682</v>
      </c>
    </row>
    <row r="10" spans="1:25" ht="15.75" thickBot="1">
      <c r="A10" s="577"/>
      <c r="B10" s="3"/>
      <c r="C10" s="560"/>
      <c r="D10" s="3">
        <v>1</v>
      </c>
      <c r="E10" s="3">
        <v>2</v>
      </c>
      <c r="F10" s="3">
        <v>3</v>
      </c>
      <c r="G10" s="3">
        <v>4</v>
      </c>
      <c r="H10" s="3">
        <v>5</v>
      </c>
      <c r="I10" s="3">
        <v>6.1</v>
      </c>
      <c r="J10" s="3">
        <v>6.2</v>
      </c>
      <c r="K10" s="3">
        <v>7</v>
      </c>
      <c r="L10" s="3">
        <v>8</v>
      </c>
      <c r="M10" s="3">
        <v>9</v>
      </c>
      <c r="N10" s="3">
        <v>10</v>
      </c>
      <c r="O10" s="3">
        <v>11</v>
      </c>
      <c r="P10" s="3">
        <v>12</v>
      </c>
      <c r="Q10" s="3">
        <v>13</v>
      </c>
      <c r="R10" s="3">
        <v>14</v>
      </c>
      <c r="S10" s="3">
        <v>15</v>
      </c>
      <c r="T10" s="3">
        <v>16</v>
      </c>
      <c r="U10" s="3">
        <v>17</v>
      </c>
      <c r="V10" s="3">
        <v>18</v>
      </c>
      <c r="W10" s="3">
        <v>19</v>
      </c>
      <c r="X10" s="3">
        <v>20</v>
      </c>
      <c r="Y10" s="14">
        <v>21</v>
      </c>
    </row>
    <row r="11" spans="1:25">
      <c r="A11" s="20">
        <v>11</v>
      </c>
      <c r="B11" s="38">
        <v>7</v>
      </c>
      <c r="C11" s="41" t="s">
        <v>1983</v>
      </c>
      <c r="D11" s="21">
        <v>1</v>
      </c>
      <c r="E11" s="41" t="s">
        <v>1934</v>
      </c>
      <c r="F11" s="38">
        <v>2.1</v>
      </c>
      <c r="G11" s="21" t="s">
        <v>1700</v>
      </c>
      <c r="H11" s="38">
        <v>6</v>
      </c>
      <c r="I11" s="38">
        <v>3.5</v>
      </c>
      <c r="J11" s="38">
        <v>3.5</v>
      </c>
      <c r="K11" s="21">
        <v>1</v>
      </c>
      <c r="L11" s="21">
        <v>0</v>
      </c>
      <c r="M11" s="21"/>
      <c r="N11" s="21"/>
      <c r="O11" s="21"/>
      <c r="P11" s="21"/>
      <c r="Q11" s="21"/>
      <c r="R11" s="21"/>
      <c r="S11" s="21"/>
      <c r="T11" s="21"/>
      <c r="U11" s="21"/>
      <c r="V11" s="21"/>
      <c r="W11" s="21"/>
      <c r="X11" s="21"/>
      <c r="Y11" s="22"/>
    </row>
    <row r="12" spans="1:25">
      <c r="A12" s="23">
        <v>12</v>
      </c>
      <c r="B12" s="39">
        <v>3.9</v>
      </c>
      <c r="C12" s="33" t="s">
        <v>1984</v>
      </c>
      <c r="D12" s="13">
        <v>1</v>
      </c>
      <c r="E12" s="33" t="s">
        <v>1976</v>
      </c>
      <c r="F12" s="39">
        <v>0.1</v>
      </c>
      <c r="G12" s="13" t="s">
        <v>1700</v>
      </c>
      <c r="H12" s="39">
        <v>4</v>
      </c>
      <c r="I12" s="39">
        <v>4</v>
      </c>
      <c r="J12" s="39">
        <v>5</v>
      </c>
      <c r="K12" s="13">
        <v>1</v>
      </c>
      <c r="L12" s="13">
        <v>0</v>
      </c>
      <c r="M12" s="13"/>
      <c r="N12" s="13"/>
      <c r="O12" s="13"/>
      <c r="P12" s="13"/>
      <c r="Q12" s="13"/>
      <c r="R12" s="13"/>
      <c r="S12" s="13"/>
      <c r="T12" s="13"/>
      <c r="U12" s="13"/>
      <c r="V12" s="13"/>
      <c r="W12" s="13"/>
      <c r="X12" s="13"/>
      <c r="Y12" s="24"/>
    </row>
    <row r="13" spans="1:25">
      <c r="A13" s="23">
        <v>13</v>
      </c>
      <c r="B13" s="39">
        <v>4</v>
      </c>
      <c r="C13" s="33" t="s">
        <v>1985</v>
      </c>
      <c r="D13" s="13">
        <v>1</v>
      </c>
      <c r="E13" s="33" t="s">
        <v>1977</v>
      </c>
      <c r="F13" s="39">
        <v>3.7</v>
      </c>
      <c r="G13" s="13" t="s">
        <v>1700</v>
      </c>
      <c r="H13" s="39">
        <v>6.7</v>
      </c>
      <c r="I13" s="39">
        <v>4.5</v>
      </c>
      <c r="J13" s="39">
        <v>5</v>
      </c>
      <c r="K13" s="13">
        <v>1</v>
      </c>
      <c r="L13" s="13">
        <v>0</v>
      </c>
      <c r="M13" s="13"/>
      <c r="N13" s="13"/>
      <c r="O13" s="13"/>
      <c r="P13" s="13"/>
      <c r="Q13" s="13"/>
      <c r="R13" s="13"/>
      <c r="S13" s="13"/>
      <c r="T13" s="13"/>
      <c r="U13" s="13"/>
      <c r="V13" s="13"/>
      <c r="W13" s="13"/>
      <c r="X13" s="13"/>
      <c r="Y13" s="24"/>
    </row>
    <row r="14" spans="1:25">
      <c r="A14" s="23">
        <v>16</v>
      </c>
      <c r="B14" s="39">
        <v>2</v>
      </c>
      <c r="C14" s="33" t="s">
        <v>1986</v>
      </c>
      <c r="D14" s="13">
        <v>1</v>
      </c>
      <c r="E14" s="33" t="s">
        <v>1935</v>
      </c>
      <c r="F14" s="39">
        <v>0.3</v>
      </c>
      <c r="G14" s="13" t="s">
        <v>1700</v>
      </c>
      <c r="H14" s="39">
        <v>3</v>
      </c>
      <c r="I14" s="39">
        <v>4</v>
      </c>
      <c r="J14" s="39">
        <v>5</v>
      </c>
      <c r="K14" s="13">
        <v>1</v>
      </c>
      <c r="L14" s="13">
        <v>0</v>
      </c>
      <c r="M14" s="13"/>
      <c r="N14" s="13"/>
      <c r="O14" s="13"/>
      <c r="P14" s="13"/>
      <c r="Q14" s="13"/>
      <c r="R14" s="13"/>
      <c r="S14" s="13"/>
      <c r="T14" s="13"/>
      <c r="U14" s="13"/>
      <c r="V14" s="13"/>
      <c r="W14" s="13"/>
      <c r="X14" s="13"/>
      <c r="Y14" s="24"/>
    </row>
    <row r="15" spans="1:25">
      <c r="A15" s="23">
        <v>17</v>
      </c>
      <c r="B15" s="39">
        <v>4.95</v>
      </c>
      <c r="C15" s="33" t="s">
        <v>1987</v>
      </c>
      <c r="D15" s="13">
        <v>1</v>
      </c>
      <c r="E15" s="33" t="s">
        <v>1978</v>
      </c>
      <c r="F15" s="39">
        <v>3.7</v>
      </c>
      <c r="G15" s="13" t="s">
        <v>1700</v>
      </c>
      <c r="H15" s="39">
        <v>5</v>
      </c>
      <c r="I15" s="39">
        <v>2.5</v>
      </c>
      <c r="J15" s="39">
        <v>3.5</v>
      </c>
      <c r="K15" s="13">
        <v>1</v>
      </c>
      <c r="L15" s="13">
        <v>0</v>
      </c>
      <c r="M15" s="13"/>
      <c r="N15" s="13"/>
      <c r="O15" s="13"/>
      <c r="P15" s="13"/>
      <c r="Q15" s="13"/>
      <c r="R15" s="13"/>
      <c r="S15" s="13"/>
      <c r="T15" s="13"/>
      <c r="U15" s="13"/>
      <c r="V15" s="13"/>
      <c r="W15" s="13"/>
      <c r="X15" s="13"/>
      <c r="Y15" s="24"/>
    </row>
    <row r="16" spans="1:25">
      <c r="A16" s="23">
        <v>113</v>
      </c>
      <c r="B16" s="39">
        <v>3.56</v>
      </c>
      <c r="C16" s="33" t="s">
        <v>1988</v>
      </c>
      <c r="D16" s="13">
        <v>1</v>
      </c>
      <c r="E16" s="33" t="s">
        <v>2000</v>
      </c>
      <c r="F16" s="39">
        <v>0.1</v>
      </c>
      <c r="G16" s="13" t="s">
        <v>1700</v>
      </c>
      <c r="H16" s="39">
        <v>4.8</v>
      </c>
      <c r="I16" s="39">
        <v>4</v>
      </c>
      <c r="J16" s="39">
        <v>5</v>
      </c>
      <c r="K16" s="13">
        <v>1</v>
      </c>
      <c r="L16" s="13">
        <v>0</v>
      </c>
      <c r="M16" s="13"/>
      <c r="N16" s="13"/>
      <c r="O16" s="13"/>
      <c r="P16" s="13"/>
      <c r="Q16" s="13"/>
      <c r="R16" s="13"/>
      <c r="S16" s="13"/>
      <c r="T16" s="13"/>
      <c r="U16" s="13"/>
      <c r="V16" s="13"/>
      <c r="W16" s="13"/>
      <c r="X16" s="13"/>
      <c r="Y16" s="24"/>
    </row>
    <row r="17" spans="1:25">
      <c r="A17" s="23">
        <v>141</v>
      </c>
      <c r="B17" s="39">
        <v>4.3</v>
      </c>
      <c r="C17" s="33" t="s">
        <v>1989</v>
      </c>
      <c r="D17" s="13">
        <v>1</v>
      </c>
      <c r="E17" s="33" t="s">
        <v>2001</v>
      </c>
      <c r="F17" s="39">
        <v>0.2</v>
      </c>
      <c r="G17" s="13" t="s">
        <v>1700</v>
      </c>
      <c r="H17" s="39">
        <v>4.8</v>
      </c>
      <c r="I17" s="39">
        <v>7</v>
      </c>
      <c r="J17" s="39">
        <v>7.5</v>
      </c>
      <c r="K17" s="13">
        <v>1</v>
      </c>
      <c r="L17" s="13">
        <v>0</v>
      </c>
      <c r="M17" s="13"/>
      <c r="N17" s="13"/>
      <c r="O17" s="13"/>
      <c r="P17" s="13"/>
      <c r="Q17" s="13"/>
      <c r="R17" s="13"/>
      <c r="S17" s="13"/>
      <c r="T17" s="13"/>
      <c r="U17" s="13"/>
      <c r="V17" s="13"/>
      <c r="W17" s="13"/>
      <c r="X17" s="13"/>
      <c r="Y17" s="24"/>
    </row>
    <row r="18" spans="1:25">
      <c r="A18" s="23">
        <v>214</v>
      </c>
      <c r="B18" s="39">
        <v>5</v>
      </c>
      <c r="C18" s="33" t="s">
        <v>1990</v>
      </c>
      <c r="D18" s="13">
        <v>1</v>
      </c>
      <c r="E18" s="33" t="s">
        <v>1790</v>
      </c>
      <c r="F18" s="39">
        <v>0.8</v>
      </c>
      <c r="G18" s="13" t="s">
        <v>1700</v>
      </c>
      <c r="H18" s="39">
        <v>6.9</v>
      </c>
      <c r="I18" s="39">
        <v>2.5</v>
      </c>
      <c r="J18" s="39">
        <v>2.5</v>
      </c>
      <c r="K18" s="13">
        <v>1</v>
      </c>
      <c r="L18" s="13">
        <v>0</v>
      </c>
      <c r="M18" s="13"/>
      <c r="N18" s="13"/>
      <c r="O18" s="13"/>
      <c r="P18" s="13"/>
      <c r="Q18" s="13"/>
      <c r="R18" s="13"/>
      <c r="S18" s="13"/>
      <c r="T18" s="13"/>
      <c r="U18" s="13"/>
      <c r="V18" s="13"/>
      <c r="W18" s="13"/>
      <c r="X18" s="13"/>
      <c r="Y18" s="24"/>
    </row>
    <row r="19" spans="1:25">
      <c r="A19" s="23">
        <v>6001</v>
      </c>
      <c r="B19" s="39">
        <v>1.2</v>
      </c>
      <c r="C19" s="33" t="s">
        <v>1991</v>
      </c>
      <c r="D19" s="13">
        <v>1</v>
      </c>
      <c r="E19" s="33" t="s">
        <v>1791</v>
      </c>
      <c r="F19" s="39">
        <v>0.15</v>
      </c>
      <c r="G19" s="13" t="s">
        <v>1700</v>
      </c>
      <c r="H19" s="39">
        <v>3.5</v>
      </c>
      <c r="I19" s="39">
        <v>3</v>
      </c>
      <c r="J19" s="39">
        <v>3</v>
      </c>
      <c r="K19" s="13">
        <v>1</v>
      </c>
      <c r="L19" s="13">
        <v>0</v>
      </c>
      <c r="M19" s="13"/>
      <c r="N19" s="13"/>
      <c r="O19" s="13"/>
      <c r="P19" s="13"/>
      <c r="Q19" s="13"/>
      <c r="R19" s="13"/>
      <c r="S19" s="13"/>
      <c r="T19" s="13"/>
      <c r="U19" s="13"/>
      <c r="V19" s="13"/>
      <c r="W19" s="13"/>
      <c r="X19" s="13"/>
      <c r="Y19" s="24"/>
    </row>
    <row r="20" spans="1:25">
      <c r="A20" s="23">
        <v>91601</v>
      </c>
      <c r="B20" s="39">
        <v>3</v>
      </c>
      <c r="C20" s="33" t="s">
        <v>1992</v>
      </c>
      <c r="D20" s="13">
        <v>1</v>
      </c>
      <c r="E20" s="33" t="s">
        <v>1792</v>
      </c>
      <c r="F20" s="39">
        <v>1.85</v>
      </c>
      <c r="G20" s="13" t="s">
        <v>1700</v>
      </c>
      <c r="H20" s="39">
        <v>3</v>
      </c>
      <c r="I20" s="39">
        <v>2</v>
      </c>
      <c r="J20" s="39">
        <v>2</v>
      </c>
      <c r="K20" s="13">
        <v>1</v>
      </c>
      <c r="L20" s="13">
        <v>0</v>
      </c>
      <c r="M20" s="13"/>
      <c r="N20" s="13"/>
      <c r="O20" s="13"/>
      <c r="P20" s="13"/>
      <c r="Q20" s="13"/>
      <c r="R20" s="13"/>
      <c r="S20" s="13"/>
      <c r="T20" s="13"/>
      <c r="U20" s="13"/>
      <c r="V20" s="13"/>
      <c r="W20" s="13"/>
      <c r="X20" s="13"/>
      <c r="Y20" s="24"/>
    </row>
    <row r="21" spans="1:25">
      <c r="A21" s="23">
        <v>91602</v>
      </c>
      <c r="B21" s="34"/>
      <c r="C21" s="34"/>
      <c r="D21" s="13">
        <v>1</v>
      </c>
      <c r="E21" s="33"/>
      <c r="F21" s="39">
        <v>1.45</v>
      </c>
      <c r="G21" s="13" t="s">
        <v>1700</v>
      </c>
      <c r="H21" s="39">
        <v>3</v>
      </c>
      <c r="I21" s="39">
        <v>2.5</v>
      </c>
      <c r="J21" s="39">
        <v>3</v>
      </c>
      <c r="K21" s="13">
        <v>1</v>
      </c>
      <c r="L21" s="13">
        <v>0</v>
      </c>
      <c r="M21" s="13"/>
      <c r="N21" s="13"/>
      <c r="O21" s="13"/>
      <c r="P21" s="13"/>
      <c r="Q21" s="13"/>
      <c r="R21" s="13"/>
      <c r="S21" s="13"/>
      <c r="T21" s="13"/>
      <c r="U21" s="13"/>
      <c r="V21" s="13"/>
      <c r="W21" s="13"/>
      <c r="X21" s="13"/>
      <c r="Y21" s="24"/>
    </row>
    <row r="22" spans="1:25">
      <c r="A22" s="23">
        <v>91603</v>
      </c>
      <c r="B22" s="39">
        <v>3.3</v>
      </c>
      <c r="C22" s="33" t="s">
        <v>1993</v>
      </c>
      <c r="D22" s="13">
        <v>1</v>
      </c>
      <c r="E22" s="33" t="s">
        <v>1979</v>
      </c>
      <c r="F22" s="39">
        <v>0.65</v>
      </c>
      <c r="G22" s="13" t="s">
        <v>1700</v>
      </c>
      <c r="H22" s="39">
        <v>3.8</v>
      </c>
      <c r="I22" s="39">
        <v>3</v>
      </c>
      <c r="J22" s="39">
        <v>4</v>
      </c>
      <c r="K22" s="13">
        <v>1</v>
      </c>
      <c r="L22" s="13">
        <v>0</v>
      </c>
      <c r="M22" s="13"/>
      <c r="N22" s="13"/>
      <c r="O22" s="13"/>
      <c r="P22" s="13"/>
      <c r="Q22" s="13"/>
      <c r="R22" s="13"/>
      <c r="S22" s="13"/>
      <c r="T22" s="13"/>
      <c r="U22" s="13"/>
      <c r="V22" s="13"/>
      <c r="W22" s="13"/>
      <c r="X22" s="13"/>
      <c r="Y22" s="24"/>
    </row>
    <row r="23" spans="1:25">
      <c r="A23" s="23">
        <v>91604</v>
      </c>
      <c r="B23" s="39">
        <v>2.5</v>
      </c>
      <c r="C23" s="33" t="s">
        <v>1994</v>
      </c>
      <c r="D23" s="13">
        <v>1</v>
      </c>
      <c r="E23" s="33" t="s">
        <v>1793</v>
      </c>
      <c r="F23" s="39">
        <v>0.5</v>
      </c>
      <c r="G23" s="13" t="s">
        <v>1700</v>
      </c>
      <c r="H23" s="39">
        <v>5</v>
      </c>
      <c r="I23" s="39">
        <v>4</v>
      </c>
      <c r="J23" s="39">
        <v>6</v>
      </c>
      <c r="K23" s="13">
        <v>1</v>
      </c>
      <c r="L23" s="13">
        <v>0</v>
      </c>
      <c r="M23" s="13"/>
      <c r="N23" s="13"/>
      <c r="O23" s="13"/>
      <c r="P23" s="13"/>
      <c r="Q23" s="13"/>
      <c r="R23" s="13"/>
      <c r="S23" s="13"/>
      <c r="T23" s="13"/>
      <c r="U23" s="13"/>
      <c r="V23" s="13"/>
      <c r="W23" s="13"/>
      <c r="X23" s="13"/>
      <c r="Y23" s="24"/>
    </row>
    <row r="24" spans="1:25">
      <c r="A24" s="23">
        <v>91605</v>
      </c>
      <c r="B24" s="39">
        <v>3</v>
      </c>
      <c r="C24" s="33" t="s">
        <v>1995</v>
      </c>
      <c r="D24" s="13">
        <v>1</v>
      </c>
      <c r="E24" s="33" t="s">
        <v>1729</v>
      </c>
      <c r="F24" s="39">
        <v>0.6</v>
      </c>
      <c r="G24" s="13" t="s">
        <v>1700</v>
      </c>
      <c r="H24" s="39">
        <v>7.5</v>
      </c>
      <c r="I24" s="39">
        <v>3.5</v>
      </c>
      <c r="J24" s="39">
        <v>3.5</v>
      </c>
      <c r="K24" s="13">
        <v>1</v>
      </c>
      <c r="L24" s="13">
        <v>0</v>
      </c>
      <c r="M24" s="13"/>
      <c r="N24" s="13"/>
      <c r="O24" s="13"/>
      <c r="P24" s="13"/>
      <c r="Q24" s="13"/>
      <c r="R24" s="13"/>
      <c r="S24" s="13"/>
      <c r="T24" s="13"/>
      <c r="U24" s="13"/>
      <c r="V24" s="13"/>
      <c r="W24" s="13"/>
      <c r="X24" s="13"/>
      <c r="Y24" s="24"/>
    </row>
    <row r="25" spans="1:25">
      <c r="A25" s="23">
        <v>91607</v>
      </c>
      <c r="B25" s="39">
        <v>2</v>
      </c>
      <c r="C25" s="33" t="s">
        <v>1996</v>
      </c>
      <c r="D25" s="13">
        <v>1</v>
      </c>
      <c r="E25" s="33" t="s">
        <v>1980</v>
      </c>
      <c r="F25" s="39">
        <v>0.1</v>
      </c>
      <c r="G25" s="13" t="s">
        <v>1700</v>
      </c>
      <c r="H25" s="39">
        <v>2.4</v>
      </c>
      <c r="I25" s="39">
        <v>2.5</v>
      </c>
      <c r="J25" s="39">
        <v>4</v>
      </c>
      <c r="K25" s="13">
        <v>1</v>
      </c>
      <c r="L25" s="13">
        <v>0</v>
      </c>
      <c r="M25" s="13"/>
      <c r="N25" s="13"/>
      <c r="O25" s="13"/>
      <c r="P25" s="13"/>
      <c r="Q25" s="13"/>
      <c r="R25" s="13"/>
      <c r="S25" s="13"/>
      <c r="T25" s="13"/>
      <c r="U25" s="13"/>
      <c r="V25" s="13"/>
      <c r="W25" s="13"/>
      <c r="X25" s="13"/>
      <c r="Y25" s="24"/>
    </row>
    <row r="26" spans="1:25">
      <c r="A26" s="23">
        <v>91608</v>
      </c>
      <c r="B26" s="39">
        <v>1.1000000000000001</v>
      </c>
      <c r="C26" s="33" t="s">
        <v>1997</v>
      </c>
      <c r="D26" s="13">
        <v>1</v>
      </c>
      <c r="E26" s="33" t="s">
        <v>1981</v>
      </c>
      <c r="F26" s="39">
        <v>0.3</v>
      </c>
      <c r="G26" s="13" t="s">
        <v>1700</v>
      </c>
      <c r="H26" s="39">
        <v>0.8</v>
      </c>
      <c r="I26" s="39">
        <v>3</v>
      </c>
      <c r="J26" s="39">
        <v>4</v>
      </c>
      <c r="K26" s="13">
        <v>1</v>
      </c>
      <c r="L26" s="13">
        <v>0</v>
      </c>
      <c r="M26" s="13"/>
      <c r="N26" s="13"/>
      <c r="O26" s="13"/>
      <c r="P26" s="13"/>
      <c r="Q26" s="13"/>
      <c r="R26" s="13"/>
      <c r="S26" s="13"/>
      <c r="T26" s="13"/>
      <c r="U26" s="13"/>
      <c r="V26" s="13"/>
      <c r="W26" s="13"/>
      <c r="X26" s="13"/>
      <c r="Y26" s="24"/>
    </row>
    <row r="27" spans="1:25">
      <c r="A27" s="23">
        <v>91609</v>
      </c>
      <c r="B27" s="39">
        <v>1.25</v>
      </c>
      <c r="C27" s="33" t="s">
        <v>1998</v>
      </c>
      <c r="D27" s="13">
        <v>1</v>
      </c>
      <c r="E27" s="33" t="s">
        <v>1982</v>
      </c>
      <c r="F27" s="39">
        <v>1.6</v>
      </c>
      <c r="G27" s="13" t="s">
        <v>1700</v>
      </c>
      <c r="H27" s="39">
        <v>2.8</v>
      </c>
      <c r="I27" s="39">
        <v>3</v>
      </c>
      <c r="J27" s="39">
        <v>3</v>
      </c>
      <c r="K27" s="13">
        <v>1</v>
      </c>
      <c r="L27" s="13">
        <v>0</v>
      </c>
      <c r="M27" s="13"/>
      <c r="N27" s="13"/>
      <c r="O27" s="13"/>
      <c r="P27" s="13"/>
      <c r="Q27" s="13"/>
      <c r="R27" s="13"/>
      <c r="S27" s="13"/>
      <c r="T27" s="13"/>
      <c r="U27" s="13"/>
      <c r="V27" s="13"/>
      <c r="W27" s="13"/>
      <c r="X27" s="13"/>
      <c r="Y27" s="24"/>
    </row>
    <row r="28" spans="1:25" ht="15.75" thickBot="1">
      <c r="A28" s="25">
        <v>91611</v>
      </c>
      <c r="B28" s="40">
        <v>2</v>
      </c>
      <c r="C28" s="35" t="s">
        <v>1999</v>
      </c>
      <c r="D28" s="26">
        <v>1</v>
      </c>
      <c r="E28" s="35" t="s">
        <v>1935</v>
      </c>
      <c r="F28" s="40">
        <v>0.9</v>
      </c>
      <c r="G28" s="26" t="s">
        <v>1700</v>
      </c>
      <c r="H28" s="40">
        <v>2.5</v>
      </c>
      <c r="I28" s="40">
        <v>3</v>
      </c>
      <c r="J28" s="40">
        <v>3.5</v>
      </c>
      <c r="K28" s="26">
        <v>1</v>
      </c>
      <c r="L28" s="26">
        <v>0</v>
      </c>
      <c r="M28" s="26"/>
      <c r="N28" s="26"/>
      <c r="O28" s="26"/>
      <c r="P28" s="26"/>
      <c r="Q28" s="26"/>
      <c r="R28" s="26"/>
      <c r="S28" s="26"/>
      <c r="T28" s="26"/>
      <c r="U28" s="26"/>
      <c r="V28" s="26"/>
      <c r="W28" s="26"/>
      <c r="X28" s="26"/>
      <c r="Y28" s="27"/>
    </row>
  </sheetData>
  <mergeCells count="17">
    <mergeCell ref="K8:K9"/>
    <mergeCell ref="L8:O8"/>
    <mergeCell ref="P8:Q8"/>
    <mergeCell ref="R8:S8"/>
    <mergeCell ref="T8:V8"/>
    <mergeCell ref="A1:Y1"/>
    <mergeCell ref="A7:A10"/>
    <mergeCell ref="C7:C10"/>
    <mergeCell ref="D7:D9"/>
    <mergeCell ref="E7:E9"/>
    <mergeCell ref="F7:F9"/>
    <mergeCell ref="G7:G9"/>
    <mergeCell ref="H7:K7"/>
    <mergeCell ref="L7:Y7"/>
    <mergeCell ref="H8:H9"/>
    <mergeCell ref="W8:Y8"/>
    <mergeCell ref="I8:J8"/>
  </mergeCells>
  <phoneticPr fontId="1" type="noConversion"/>
  <printOptions horizontalCentered="1"/>
  <pageMargins left="1" right="0.4" top="0.4" bottom="0.4" header="0.31496062992126" footer="0.31496062992126"/>
  <pageSetup paperSize="8" scale="83"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dimension ref="A1:Y31"/>
  <sheetViews>
    <sheetView topLeftCell="F1" zoomScale="70" zoomScaleNormal="55" zoomScaleSheetLayoutView="70" workbookViewId="0">
      <selection activeCell="D4" sqref="D4"/>
    </sheetView>
  </sheetViews>
  <sheetFormatPr defaultRowHeight="15"/>
  <cols>
    <col min="1" max="1" width="8.5703125" customWidth="1"/>
    <col min="3" max="3" width="26.28515625" customWidth="1"/>
    <col min="4" max="4" width="7.85546875" customWidth="1"/>
    <col min="5" max="5" width="15.7109375" customWidth="1"/>
    <col min="6" max="6" width="8.5703125" customWidth="1"/>
    <col min="7" max="7" width="11.42578125" customWidth="1"/>
    <col min="8" max="8" width="7.85546875" customWidth="1"/>
    <col min="9" max="9" width="7" customWidth="1"/>
    <col min="10" max="10" width="6.85546875" customWidth="1"/>
    <col min="12" max="13" width="7" customWidth="1"/>
    <col min="14" max="14" width="6.140625" customWidth="1"/>
    <col min="15" max="15" width="6.42578125" customWidth="1"/>
    <col min="16" max="16" width="7.28515625" customWidth="1"/>
    <col min="17" max="17" width="6.28515625" customWidth="1"/>
    <col min="18" max="18" width="6.85546875" customWidth="1"/>
    <col min="19" max="19" width="6.28515625" customWidth="1"/>
    <col min="20" max="20" width="5.5703125" customWidth="1"/>
    <col min="21" max="21" width="7.42578125" customWidth="1"/>
    <col min="22" max="22" width="7" customWidth="1"/>
    <col min="23" max="23" width="6" customWidth="1"/>
    <col min="24" max="24" width="7.42578125" customWidth="1"/>
    <col min="25" max="25" width="7" customWidth="1"/>
  </cols>
  <sheetData>
    <row r="1" spans="1:25" ht="21">
      <c r="A1" s="549" t="s">
        <v>1690</v>
      </c>
      <c r="B1" s="549"/>
      <c r="C1" s="549"/>
      <c r="D1" s="549"/>
      <c r="E1" s="549"/>
      <c r="F1" s="549"/>
      <c r="G1" s="549"/>
      <c r="H1" s="549"/>
      <c r="I1" s="549"/>
      <c r="J1" s="549"/>
      <c r="K1" s="549"/>
      <c r="L1" s="549"/>
      <c r="M1" s="549"/>
      <c r="N1" s="549"/>
      <c r="O1" s="549"/>
      <c r="P1" s="549"/>
      <c r="Q1" s="549"/>
      <c r="R1" s="549"/>
      <c r="S1" s="549"/>
      <c r="T1" s="549"/>
      <c r="U1" s="549"/>
      <c r="V1" s="549"/>
      <c r="W1" s="549"/>
      <c r="X1" s="549"/>
      <c r="Y1" s="549"/>
    </row>
    <row r="2" spans="1:25">
      <c r="A2" s="9" t="s">
        <v>1691</v>
      </c>
      <c r="B2" s="10"/>
      <c r="C2" s="10" t="s">
        <v>1695</v>
      </c>
      <c r="D2" s="1"/>
      <c r="E2" s="1"/>
      <c r="F2" s="1"/>
      <c r="G2" s="1"/>
      <c r="H2" s="1"/>
      <c r="I2" s="1"/>
      <c r="J2" s="1"/>
      <c r="K2" s="1"/>
      <c r="L2" s="1"/>
      <c r="M2" s="1"/>
      <c r="N2" s="1"/>
      <c r="O2" s="1"/>
      <c r="P2" s="1"/>
      <c r="Q2" s="1"/>
      <c r="R2" s="1"/>
      <c r="S2" s="1"/>
      <c r="T2" s="1"/>
      <c r="U2" s="1"/>
      <c r="V2" s="1"/>
      <c r="W2" s="1"/>
      <c r="X2" s="1"/>
      <c r="Y2" s="1"/>
    </row>
    <row r="3" spans="1:25">
      <c r="A3" s="9" t="s">
        <v>1692</v>
      </c>
      <c r="B3" s="10"/>
      <c r="C3" s="10" t="s">
        <v>1694</v>
      </c>
      <c r="D3" s="1"/>
      <c r="E3" s="1"/>
      <c r="F3" s="1"/>
      <c r="G3" s="1"/>
      <c r="H3" s="1"/>
      <c r="I3" s="1"/>
      <c r="J3" s="1"/>
      <c r="K3" s="1"/>
      <c r="L3" s="1"/>
      <c r="M3" s="1"/>
      <c r="N3" s="1"/>
      <c r="O3" s="1"/>
      <c r="P3" s="1"/>
      <c r="Q3" s="1"/>
      <c r="R3" s="1"/>
      <c r="S3" s="1"/>
      <c r="T3" s="1"/>
      <c r="U3" s="1"/>
      <c r="V3" s="1"/>
      <c r="W3" s="1"/>
      <c r="X3" s="1"/>
      <c r="Y3" s="1"/>
    </row>
    <row r="4" spans="1:25">
      <c r="A4" s="9" t="s">
        <v>86</v>
      </c>
      <c r="B4" s="10"/>
      <c r="C4" s="10" t="s">
        <v>97</v>
      </c>
      <c r="D4" s="1"/>
      <c r="E4" s="1"/>
      <c r="F4" s="1"/>
      <c r="G4" s="1"/>
      <c r="H4" s="1"/>
      <c r="I4" s="1"/>
      <c r="J4" s="1"/>
      <c r="K4" s="1"/>
      <c r="L4" s="1"/>
      <c r="M4" s="1"/>
      <c r="N4" s="1"/>
      <c r="O4" s="1"/>
      <c r="P4" s="1"/>
      <c r="Q4" s="1"/>
      <c r="R4" s="1"/>
      <c r="S4" s="1"/>
      <c r="T4" s="1"/>
      <c r="U4" s="1"/>
      <c r="V4" s="1"/>
      <c r="W4" s="1"/>
      <c r="X4" s="1"/>
      <c r="Y4" s="1"/>
    </row>
    <row r="5" spans="1:25">
      <c r="A5" s="9"/>
      <c r="B5" s="10"/>
      <c r="C5" s="10"/>
      <c r="D5" s="1"/>
      <c r="E5" s="1"/>
      <c r="F5" s="1"/>
      <c r="G5" s="1"/>
      <c r="H5" s="1"/>
      <c r="I5" s="1"/>
      <c r="J5" s="1"/>
      <c r="K5" s="1"/>
      <c r="L5" s="1"/>
      <c r="M5" s="1"/>
      <c r="N5" s="1"/>
      <c r="O5" s="1"/>
      <c r="P5" s="1"/>
      <c r="Q5" s="1"/>
      <c r="R5" s="1"/>
      <c r="S5" s="1"/>
      <c r="T5" s="1"/>
      <c r="U5" s="1"/>
      <c r="V5" s="1"/>
      <c r="W5" s="1"/>
      <c r="X5" s="1"/>
      <c r="Y5" s="1"/>
    </row>
    <row r="6" spans="1:25" ht="15.75" thickBot="1">
      <c r="A6" s="8"/>
      <c r="B6" s="1"/>
      <c r="C6" s="1"/>
      <c r="D6" s="1"/>
      <c r="E6" s="1"/>
      <c r="F6" s="1"/>
      <c r="G6" s="1"/>
      <c r="H6" s="1"/>
      <c r="I6" s="1"/>
      <c r="J6" s="1"/>
      <c r="K6" s="1"/>
      <c r="L6" s="1"/>
      <c r="M6" s="1"/>
      <c r="N6" s="1"/>
      <c r="O6" s="1"/>
      <c r="P6" s="1"/>
      <c r="Q6" s="1"/>
      <c r="R6" s="1"/>
      <c r="S6" s="1"/>
      <c r="T6" s="1"/>
      <c r="U6" s="1"/>
      <c r="V6" s="1"/>
      <c r="W6" s="1"/>
      <c r="X6" s="1"/>
      <c r="Y6" s="1"/>
    </row>
    <row r="7" spans="1:25" ht="15" customHeight="1">
      <c r="A7" s="576" t="s">
        <v>1693</v>
      </c>
      <c r="B7" s="2" t="s">
        <v>1666</v>
      </c>
      <c r="C7" s="578" t="s">
        <v>1689</v>
      </c>
      <c r="D7" s="553" t="s">
        <v>1667</v>
      </c>
      <c r="E7" s="553" t="s">
        <v>1668</v>
      </c>
      <c r="F7" s="553" t="s">
        <v>1669</v>
      </c>
      <c r="G7" s="553" t="s">
        <v>87</v>
      </c>
      <c r="H7" s="557" t="s">
        <v>1671</v>
      </c>
      <c r="I7" s="557"/>
      <c r="J7" s="557"/>
      <c r="K7" s="557"/>
      <c r="L7" s="558" t="s">
        <v>88</v>
      </c>
      <c r="M7" s="558"/>
      <c r="N7" s="558"/>
      <c r="O7" s="558"/>
      <c r="P7" s="558"/>
      <c r="Q7" s="558"/>
      <c r="R7" s="558"/>
      <c r="S7" s="558"/>
      <c r="T7" s="558"/>
      <c r="U7" s="558"/>
      <c r="V7" s="558"/>
      <c r="W7" s="558"/>
      <c r="X7" s="558"/>
      <c r="Y7" s="559"/>
    </row>
    <row r="8" spans="1:25" ht="15" customHeight="1">
      <c r="A8" s="577"/>
      <c r="B8" s="3" t="s">
        <v>1688</v>
      </c>
      <c r="C8" s="560"/>
      <c r="D8" s="554"/>
      <c r="E8" s="554"/>
      <c r="F8" s="554"/>
      <c r="G8" s="554"/>
      <c r="H8" s="554" t="s">
        <v>1672</v>
      </c>
      <c r="I8" s="571" t="s">
        <v>1673</v>
      </c>
      <c r="J8" s="572"/>
      <c r="K8" s="554" t="s">
        <v>1676</v>
      </c>
      <c r="L8" s="548" t="s">
        <v>1678</v>
      </c>
      <c r="M8" s="548"/>
      <c r="N8" s="548"/>
      <c r="O8" s="548"/>
      <c r="P8" s="548" t="s">
        <v>1684</v>
      </c>
      <c r="Q8" s="548"/>
      <c r="R8" s="548" t="s">
        <v>1685</v>
      </c>
      <c r="S8" s="548"/>
      <c r="T8" s="548" t="s">
        <v>1686</v>
      </c>
      <c r="U8" s="548"/>
      <c r="V8" s="548"/>
      <c r="W8" s="548" t="s">
        <v>1687</v>
      </c>
      <c r="X8" s="548"/>
      <c r="Y8" s="561"/>
    </row>
    <row r="9" spans="1:25">
      <c r="A9" s="577"/>
      <c r="B9" s="3"/>
      <c r="C9" s="560"/>
      <c r="D9" s="556"/>
      <c r="E9" s="556"/>
      <c r="F9" s="556"/>
      <c r="G9" s="556"/>
      <c r="H9" s="556"/>
      <c r="I9" s="12" t="s">
        <v>1674</v>
      </c>
      <c r="J9" s="12" t="s">
        <v>1675</v>
      </c>
      <c r="K9" s="556"/>
      <c r="L9" s="6" t="s">
        <v>1679</v>
      </c>
      <c r="M9" s="6" t="s">
        <v>1680</v>
      </c>
      <c r="N9" s="6" t="s">
        <v>1681</v>
      </c>
      <c r="O9" s="6" t="s">
        <v>1682</v>
      </c>
      <c r="P9" s="6" t="s">
        <v>1680</v>
      </c>
      <c r="Q9" s="6" t="s">
        <v>1683</v>
      </c>
      <c r="R9" s="6" t="s">
        <v>1680</v>
      </c>
      <c r="S9" s="6" t="s">
        <v>1682</v>
      </c>
      <c r="T9" s="6" t="s">
        <v>1679</v>
      </c>
      <c r="U9" s="6" t="s">
        <v>1680</v>
      </c>
      <c r="V9" s="6" t="s">
        <v>1682</v>
      </c>
      <c r="W9" s="6" t="s">
        <v>1679</v>
      </c>
      <c r="X9" s="6" t="s">
        <v>1680</v>
      </c>
      <c r="Y9" s="7" t="s">
        <v>1682</v>
      </c>
    </row>
    <row r="10" spans="1:25" ht="15.75" thickBot="1">
      <c r="A10" s="577"/>
      <c r="B10" s="3"/>
      <c r="C10" s="560"/>
      <c r="D10" s="3">
        <v>1</v>
      </c>
      <c r="E10" s="3">
        <v>2</v>
      </c>
      <c r="F10" s="3">
        <v>3</v>
      </c>
      <c r="G10" s="3">
        <v>4</v>
      </c>
      <c r="H10" s="3">
        <v>5</v>
      </c>
      <c r="I10" s="3">
        <v>6.1</v>
      </c>
      <c r="J10" s="3">
        <v>6.2</v>
      </c>
      <c r="K10" s="3">
        <v>7</v>
      </c>
      <c r="L10" s="3">
        <v>8</v>
      </c>
      <c r="M10" s="3">
        <v>9</v>
      </c>
      <c r="N10" s="3">
        <v>10</v>
      </c>
      <c r="O10" s="3">
        <v>11</v>
      </c>
      <c r="P10" s="3">
        <v>12</v>
      </c>
      <c r="Q10" s="3">
        <v>13</v>
      </c>
      <c r="R10" s="3">
        <v>14</v>
      </c>
      <c r="S10" s="3">
        <v>15</v>
      </c>
      <c r="T10" s="3">
        <v>16</v>
      </c>
      <c r="U10" s="3">
        <v>17</v>
      </c>
      <c r="V10" s="3">
        <v>18</v>
      </c>
      <c r="W10" s="3">
        <v>19</v>
      </c>
      <c r="X10" s="3">
        <v>20</v>
      </c>
      <c r="Y10" s="14">
        <v>21</v>
      </c>
    </row>
    <row r="11" spans="1:25">
      <c r="A11" s="20">
        <v>40</v>
      </c>
      <c r="B11" s="38">
        <v>4.8</v>
      </c>
      <c r="C11" s="41" t="s">
        <v>2022</v>
      </c>
      <c r="D11" s="21">
        <v>1</v>
      </c>
      <c r="E11" s="41" t="s">
        <v>2019</v>
      </c>
      <c r="F11" s="38">
        <v>143.4</v>
      </c>
      <c r="G11" s="21" t="s">
        <v>1700</v>
      </c>
      <c r="H11" s="38">
        <v>11.2</v>
      </c>
      <c r="I11" s="38">
        <v>2</v>
      </c>
      <c r="J11" s="38">
        <v>6</v>
      </c>
      <c r="K11" s="21">
        <v>1</v>
      </c>
      <c r="L11" s="21">
        <v>0</v>
      </c>
      <c r="M11" s="21"/>
      <c r="N11" s="21"/>
      <c r="O11" s="21"/>
      <c r="P11" s="21"/>
      <c r="Q11" s="21"/>
      <c r="R11" s="21"/>
      <c r="S11" s="21"/>
      <c r="T11" s="21"/>
      <c r="U11" s="21"/>
      <c r="V11" s="21"/>
      <c r="W11" s="21"/>
      <c r="X11" s="21"/>
      <c r="Y11" s="22"/>
    </row>
    <row r="12" spans="1:25">
      <c r="A12" s="23">
        <v>137</v>
      </c>
      <c r="B12" s="39">
        <v>1.9</v>
      </c>
      <c r="C12" s="33" t="s">
        <v>2023</v>
      </c>
      <c r="D12" s="13">
        <v>1</v>
      </c>
      <c r="E12" s="33" t="s">
        <v>2004</v>
      </c>
      <c r="F12" s="39">
        <v>199.1</v>
      </c>
      <c r="G12" s="13" t="s">
        <v>1700</v>
      </c>
      <c r="H12" s="39">
        <v>3</v>
      </c>
      <c r="I12" s="39">
        <v>2</v>
      </c>
      <c r="J12" s="39">
        <v>5</v>
      </c>
      <c r="K12" s="13">
        <v>1</v>
      </c>
      <c r="L12" s="13">
        <v>0</v>
      </c>
      <c r="M12" s="13"/>
      <c r="N12" s="13"/>
      <c r="O12" s="13"/>
      <c r="P12" s="13"/>
      <c r="Q12" s="13"/>
      <c r="R12" s="13"/>
      <c r="S12" s="13"/>
      <c r="T12" s="13"/>
      <c r="U12" s="13"/>
      <c r="V12" s="13"/>
      <c r="W12" s="13"/>
      <c r="X12" s="13"/>
      <c r="Y12" s="24"/>
    </row>
    <row r="13" spans="1:25">
      <c r="A13" s="23">
        <v>166</v>
      </c>
      <c r="B13" s="39">
        <v>4.5</v>
      </c>
      <c r="C13" s="33" t="s">
        <v>2024</v>
      </c>
      <c r="D13" s="13">
        <v>1</v>
      </c>
      <c r="E13" s="33" t="s">
        <v>2005</v>
      </c>
      <c r="F13" s="39">
        <v>414.1</v>
      </c>
      <c r="G13" s="13" t="s">
        <v>1767</v>
      </c>
      <c r="H13" s="39">
        <v>2</v>
      </c>
      <c r="I13" s="39">
        <v>2</v>
      </c>
      <c r="J13" s="39">
        <v>2.4</v>
      </c>
      <c r="K13" s="13">
        <v>1</v>
      </c>
      <c r="L13" s="13">
        <v>0</v>
      </c>
      <c r="M13" s="13"/>
      <c r="N13" s="13"/>
      <c r="O13" s="13"/>
      <c r="P13" s="13"/>
      <c r="Q13" s="13"/>
      <c r="R13" s="13"/>
      <c r="S13" s="13"/>
      <c r="T13" s="13"/>
      <c r="U13" s="13"/>
      <c r="V13" s="13"/>
      <c r="W13" s="13"/>
      <c r="X13" s="13"/>
      <c r="Y13" s="24"/>
    </row>
    <row r="14" spans="1:25">
      <c r="A14" s="23">
        <v>197</v>
      </c>
      <c r="B14" s="39">
        <v>2.5</v>
      </c>
      <c r="C14" s="33" t="s">
        <v>2025</v>
      </c>
      <c r="D14" s="13">
        <v>1</v>
      </c>
      <c r="E14" s="33" t="s">
        <v>2006</v>
      </c>
      <c r="F14" s="39">
        <v>156.80000000000001</v>
      </c>
      <c r="G14" s="13" t="s">
        <v>1700</v>
      </c>
      <c r="H14" s="39">
        <v>2</v>
      </c>
      <c r="I14" s="39">
        <v>2</v>
      </c>
      <c r="J14" s="39">
        <v>6</v>
      </c>
      <c r="K14" s="13">
        <v>1</v>
      </c>
      <c r="L14" s="13">
        <v>0</v>
      </c>
      <c r="M14" s="13"/>
      <c r="N14" s="13"/>
      <c r="O14" s="13"/>
      <c r="P14" s="13"/>
      <c r="Q14" s="13"/>
      <c r="R14" s="13"/>
      <c r="S14" s="13"/>
      <c r="T14" s="13"/>
      <c r="U14" s="13"/>
      <c r="V14" s="13"/>
      <c r="W14" s="13"/>
      <c r="X14" s="13"/>
      <c r="Y14" s="24"/>
    </row>
    <row r="15" spans="1:25">
      <c r="A15" s="23">
        <v>211</v>
      </c>
      <c r="B15" s="39">
        <v>2.5</v>
      </c>
      <c r="C15" s="33" t="s">
        <v>0</v>
      </c>
      <c r="D15" s="13">
        <v>1</v>
      </c>
      <c r="E15" s="33" t="s">
        <v>2007</v>
      </c>
      <c r="F15" s="39">
        <v>418.4</v>
      </c>
      <c r="G15" s="13" t="s">
        <v>1767</v>
      </c>
      <c r="H15" s="39">
        <v>2</v>
      </c>
      <c r="I15" s="39">
        <v>2</v>
      </c>
      <c r="J15" s="39">
        <v>5.5</v>
      </c>
      <c r="K15" s="13">
        <v>1</v>
      </c>
      <c r="L15" s="13">
        <v>0</v>
      </c>
      <c r="M15" s="13"/>
      <c r="N15" s="13"/>
      <c r="O15" s="13"/>
      <c r="P15" s="13"/>
      <c r="Q15" s="13"/>
      <c r="R15" s="13"/>
      <c r="S15" s="13"/>
      <c r="T15" s="13"/>
      <c r="U15" s="13"/>
      <c r="V15" s="13"/>
      <c r="W15" s="13"/>
      <c r="X15" s="13"/>
      <c r="Y15" s="24"/>
    </row>
    <row r="16" spans="1:25">
      <c r="A16" s="23">
        <v>268</v>
      </c>
      <c r="B16" s="39">
        <v>4</v>
      </c>
      <c r="C16" s="33" t="s">
        <v>1</v>
      </c>
      <c r="D16" s="13">
        <v>1</v>
      </c>
      <c r="E16" s="33" t="s">
        <v>2008</v>
      </c>
      <c r="F16" s="39">
        <v>152.69999999999999</v>
      </c>
      <c r="G16" s="13" t="s">
        <v>1700</v>
      </c>
      <c r="H16" s="39">
        <v>2</v>
      </c>
      <c r="I16" s="39">
        <v>2</v>
      </c>
      <c r="J16" s="39">
        <v>3</v>
      </c>
      <c r="K16" s="13">
        <v>1</v>
      </c>
      <c r="L16" s="13">
        <v>0</v>
      </c>
      <c r="M16" s="13"/>
      <c r="N16" s="13"/>
      <c r="O16" s="13"/>
      <c r="P16" s="13"/>
      <c r="Q16" s="13"/>
      <c r="R16" s="13"/>
      <c r="S16" s="13"/>
      <c r="T16" s="13"/>
      <c r="U16" s="13"/>
      <c r="V16" s="13"/>
      <c r="W16" s="13"/>
      <c r="X16" s="13"/>
      <c r="Y16" s="24"/>
    </row>
    <row r="17" spans="1:25">
      <c r="A17" s="23">
        <v>269</v>
      </c>
      <c r="B17" s="39">
        <v>1.5</v>
      </c>
      <c r="C17" s="33" t="s">
        <v>2</v>
      </c>
      <c r="D17" s="13">
        <v>1</v>
      </c>
      <c r="E17" s="33" t="s">
        <v>2009</v>
      </c>
      <c r="F17" s="39">
        <v>2472.9</v>
      </c>
      <c r="G17" s="13" t="s">
        <v>1767</v>
      </c>
      <c r="H17" s="39">
        <v>11.2</v>
      </c>
      <c r="I17" s="39">
        <v>2</v>
      </c>
      <c r="J17" s="39">
        <v>4</v>
      </c>
      <c r="K17" s="13">
        <v>1</v>
      </c>
      <c r="L17" s="13">
        <v>0</v>
      </c>
      <c r="M17" s="13"/>
      <c r="N17" s="13"/>
      <c r="O17" s="13"/>
      <c r="P17" s="13"/>
      <c r="Q17" s="13"/>
      <c r="R17" s="13"/>
      <c r="S17" s="13"/>
      <c r="T17" s="13"/>
      <c r="U17" s="13"/>
      <c r="V17" s="13"/>
      <c r="W17" s="13"/>
      <c r="X17" s="13"/>
      <c r="Y17" s="24"/>
    </row>
    <row r="18" spans="1:25">
      <c r="A18" s="23">
        <v>271</v>
      </c>
      <c r="B18" s="39">
        <v>3.3</v>
      </c>
      <c r="C18" s="33" t="s">
        <v>3</v>
      </c>
      <c r="D18" s="13">
        <v>1</v>
      </c>
      <c r="E18" s="33" t="s">
        <v>2010</v>
      </c>
      <c r="F18" s="39">
        <v>442.9</v>
      </c>
      <c r="G18" s="13" t="s">
        <v>1767</v>
      </c>
      <c r="H18" s="39">
        <v>12.8</v>
      </c>
      <c r="I18" s="39">
        <v>2</v>
      </c>
      <c r="J18" s="39">
        <v>3.5</v>
      </c>
      <c r="K18" s="13">
        <v>1</v>
      </c>
      <c r="L18" s="13">
        <v>0</v>
      </c>
      <c r="M18" s="13"/>
      <c r="N18" s="13"/>
      <c r="O18" s="13"/>
      <c r="P18" s="13"/>
      <c r="Q18" s="13"/>
      <c r="R18" s="13"/>
      <c r="S18" s="13"/>
      <c r="T18" s="13"/>
      <c r="U18" s="13"/>
      <c r="V18" s="13"/>
      <c r="W18" s="13"/>
      <c r="X18" s="13"/>
      <c r="Y18" s="24"/>
    </row>
    <row r="19" spans="1:25">
      <c r="A19" s="23">
        <v>5001</v>
      </c>
      <c r="B19" s="39">
        <v>4</v>
      </c>
      <c r="C19" s="33" t="s">
        <v>4</v>
      </c>
      <c r="D19" s="13">
        <v>1</v>
      </c>
      <c r="E19" s="33" t="s">
        <v>2005</v>
      </c>
      <c r="F19" s="39">
        <v>370.8</v>
      </c>
      <c r="G19" s="13" t="s">
        <v>1767</v>
      </c>
      <c r="H19" s="39">
        <v>4.5999999999999996</v>
      </c>
      <c r="I19" s="39">
        <v>2</v>
      </c>
      <c r="J19" s="39">
        <v>3.6</v>
      </c>
      <c r="K19" s="13">
        <v>2</v>
      </c>
      <c r="L19" s="13">
        <v>0</v>
      </c>
      <c r="M19" s="13"/>
      <c r="N19" s="13"/>
      <c r="O19" s="13"/>
      <c r="P19" s="13"/>
      <c r="Q19" s="13"/>
      <c r="R19" s="13"/>
      <c r="S19" s="13"/>
      <c r="T19" s="13"/>
      <c r="U19" s="13"/>
      <c r="V19" s="13"/>
      <c r="W19" s="13"/>
      <c r="X19" s="13"/>
      <c r="Y19" s="24"/>
    </row>
    <row r="20" spans="1:25">
      <c r="A20" s="23">
        <v>5002</v>
      </c>
      <c r="B20" s="39">
        <v>4</v>
      </c>
      <c r="C20" s="33" t="s">
        <v>5</v>
      </c>
      <c r="D20" s="13">
        <v>1</v>
      </c>
      <c r="E20" s="33" t="s">
        <v>2011</v>
      </c>
      <c r="F20" s="39">
        <v>149.1</v>
      </c>
      <c r="G20" s="13" t="s">
        <v>1767</v>
      </c>
      <c r="H20" s="39">
        <v>2.5</v>
      </c>
      <c r="I20" s="39">
        <v>2</v>
      </c>
      <c r="J20" s="39">
        <v>3.4</v>
      </c>
      <c r="K20" s="13">
        <v>1</v>
      </c>
      <c r="L20" s="13">
        <v>0</v>
      </c>
      <c r="M20" s="13"/>
      <c r="N20" s="13"/>
      <c r="O20" s="13"/>
      <c r="P20" s="13"/>
      <c r="Q20" s="13"/>
      <c r="R20" s="13"/>
      <c r="S20" s="13"/>
      <c r="T20" s="13"/>
      <c r="U20" s="13"/>
      <c r="V20" s="13"/>
      <c r="W20" s="13"/>
      <c r="X20" s="13"/>
      <c r="Y20" s="24"/>
    </row>
    <row r="21" spans="1:25">
      <c r="A21" s="23">
        <v>6014</v>
      </c>
      <c r="B21" s="39">
        <v>1.4</v>
      </c>
      <c r="C21" s="33" t="s">
        <v>6</v>
      </c>
      <c r="D21" s="13">
        <v>1</v>
      </c>
      <c r="E21" s="33" t="s">
        <v>2012</v>
      </c>
      <c r="F21" s="39">
        <v>437.5</v>
      </c>
      <c r="G21" s="13" t="s">
        <v>1767</v>
      </c>
      <c r="H21" s="39">
        <v>2</v>
      </c>
      <c r="I21" s="39">
        <v>2</v>
      </c>
      <c r="J21" s="39">
        <v>3.4</v>
      </c>
      <c r="K21" s="13">
        <v>1</v>
      </c>
      <c r="L21" s="13">
        <v>0</v>
      </c>
      <c r="M21" s="13"/>
      <c r="N21" s="13"/>
      <c r="O21" s="13"/>
      <c r="P21" s="13"/>
      <c r="Q21" s="13"/>
      <c r="R21" s="13"/>
      <c r="S21" s="13"/>
      <c r="T21" s="13"/>
      <c r="U21" s="13"/>
      <c r="V21" s="13"/>
      <c r="W21" s="13"/>
      <c r="X21" s="13"/>
      <c r="Y21" s="24"/>
    </row>
    <row r="22" spans="1:25">
      <c r="A22" s="23">
        <v>6015</v>
      </c>
      <c r="B22" s="39">
        <v>1.2</v>
      </c>
      <c r="C22" s="33" t="s">
        <v>7</v>
      </c>
      <c r="D22" s="13">
        <v>1</v>
      </c>
      <c r="E22" s="33" t="s">
        <v>2013</v>
      </c>
      <c r="F22" s="39">
        <v>439.5</v>
      </c>
      <c r="G22" s="13" t="s">
        <v>1767</v>
      </c>
      <c r="H22" s="39">
        <v>12.8</v>
      </c>
      <c r="I22" s="39">
        <v>2</v>
      </c>
      <c r="J22" s="39">
        <v>3.2</v>
      </c>
      <c r="K22" s="13">
        <v>1</v>
      </c>
      <c r="L22" s="13">
        <v>0</v>
      </c>
      <c r="M22" s="13"/>
      <c r="N22" s="13"/>
      <c r="O22" s="13"/>
      <c r="P22" s="13"/>
      <c r="Q22" s="13"/>
      <c r="R22" s="13"/>
      <c r="S22" s="13"/>
      <c r="T22" s="13"/>
      <c r="U22" s="13"/>
      <c r="V22" s="13"/>
      <c r="W22" s="13"/>
      <c r="X22" s="13"/>
      <c r="Y22" s="24"/>
    </row>
    <row r="23" spans="1:25">
      <c r="A23" s="23">
        <v>6016</v>
      </c>
      <c r="B23" s="39">
        <v>0.8</v>
      </c>
      <c r="C23" s="33" t="s">
        <v>8</v>
      </c>
      <c r="D23" s="13">
        <v>1</v>
      </c>
      <c r="E23" s="33" t="s">
        <v>2020</v>
      </c>
      <c r="F23" s="39">
        <v>167.5</v>
      </c>
      <c r="G23" s="13" t="s">
        <v>1767</v>
      </c>
      <c r="H23" s="39">
        <v>5.0999999999999996</v>
      </c>
      <c r="I23" s="39">
        <v>2</v>
      </c>
      <c r="J23" s="39">
        <v>3.7</v>
      </c>
      <c r="K23" s="13">
        <v>1</v>
      </c>
      <c r="L23" s="13">
        <v>0</v>
      </c>
      <c r="M23" s="13"/>
      <c r="N23" s="13"/>
      <c r="O23" s="13"/>
      <c r="P23" s="13"/>
      <c r="Q23" s="13"/>
      <c r="R23" s="13"/>
      <c r="S23" s="13"/>
      <c r="T23" s="13"/>
      <c r="U23" s="13"/>
      <c r="V23" s="13"/>
      <c r="W23" s="13"/>
      <c r="X23" s="13"/>
      <c r="Y23" s="24"/>
    </row>
    <row r="24" spans="1:25">
      <c r="A24" s="23">
        <v>6017</v>
      </c>
      <c r="B24" s="39">
        <v>0.8</v>
      </c>
      <c r="C24" s="33" t="s">
        <v>9</v>
      </c>
      <c r="D24" s="13">
        <v>1</v>
      </c>
      <c r="E24" s="33" t="s">
        <v>2021</v>
      </c>
      <c r="F24" s="39">
        <v>187.7</v>
      </c>
      <c r="G24" s="13" t="s">
        <v>1700</v>
      </c>
      <c r="H24" s="39">
        <v>3</v>
      </c>
      <c r="I24" s="39">
        <v>2</v>
      </c>
      <c r="J24" s="39">
        <v>3</v>
      </c>
      <c r="K24" s="13">
        <v>1</v>
      </c>
      <c r="L24" s="13">
        <v>0</v>
      </c>
      <c r="M24" s="13"/>
      <c r="N24" s="13"/>
      <c r="O24" s="13"/>
      <c r="P24" s="13"/>
      <c r="Q24" s="13"/>
      <c r="R24" s="13"/>
      <c r="S24" s="13"/>
      <c r="T24" s="13"/>
      <c r="U24" s="13"/>
      <c r="V24" s="13"/>
      <c r="W24" s="13"/>
      <c r="X24" s="13"/>
      <c r="Y24" s="24"/>
    </row>
    <row r="25" spans="1:25">
      <c r="A25" s="23">
        <v>6018</v>
      </c>
      <c r="B25" s="39">
        <v>1</v>
      </c>
      <c r="C25" s="33" t="s">
        <v>10</v>
      </c>
      <c r="D25" s="13">
        <v>1</v>
      </c>
      <c r="E25" s="33" t="s">
        <v>2006</v>
      </c>
      <c r="F25" s="39">
        <v>164.7</v>
      </c>
      <c r="G25" s="13" t="s">
        <v>1700</v>
      </c>
      <c r="H25" s="39">
        <v>2.1</v>
      </c>
      <c r="I25" s="39">
        <v>2</v>
      </c>
      <c r="J25" s="39">
        <v>7.1</v>
      </c>
      <c r="K25" s="13">
        <v>1</v>
      </c>
      <c r="L25" s="13">
        <v>0</v>
      </c>
      <c r="M25" s="13"/>
      <c r="N25" s="13"/>
      <c r="O25" s="13"/>
      <c r="P25" s="13"/>
      <c r="Q25" s="13"/>
      <c r="R25" s="13"/>
      <c r="S25" s="13"/>
      <c r="T25" s="13"/>
      <c r="U25" s="13"/>
      <c r="V25" s="13"/>
      <c r="W25" s="13"/>
      <c r="X25" s="13"/>
      <c r="Y25" s="24"/>
    </row>
    <row r="26" spans="1:25">
      <c r="A26" s="23">
        <v>92001</v>
      </c>
      <c r="B26" s="39">
        <v>1.2</v>
      </c>
      <c r="C26" s="33" t="s">
        <v>11</v>
      </c>
      <c r="D26" s="13">
        <v>1</v>
      </c>
      <c r="E26" s="33" t="s">
        <v>2003</v>
      </c>
      <c r="F26" s="39">
        <v>2477.1</v>
      </c>
      <c r="G26" s="13" t="s">
        <v>1767</v>
      </c>
      <c r="H26" s="39">
        <v>4.5</v>
      </c>
      <c r="I26" s="39">
        <v>2</v>
      </c>
      <c r="J26" s="39">
        <v>3.2</v>
      </c>
      <c r="K26" s="13">
        <v>1</v>
      </c>
      <c r="L26" s="13">
        <v>0</v>
      </c>
      <c r="M26" s="13"/>
      <c r="N26" s="13"/>
      <c r="O26" s="13"/>
      <c r="P26" s="13"/>
      <c r="Q26" s="13"/>
      <c r="R26" s="13"/>
      <c r="S26" s="13"/>
      <c r="T26" s="13"/>
      <c r="U26" s="13"/>
      <c r="V26" s="13"/>
      <c r="W26" s="13"/>
      <c r="X26" s="13"/>
      <c r="Y26" s="24"/>
    </row>
    <row r="27" spans="1:25">
      <c r="A27" s="23">
        <v>92003</v>
      </c>
      <c r="B27" s="39">
        <v>2.5</v>
      </c>
      <c r="C27" s="33" t="s">
        <v>12</v>
      </c>
      <c r="D27" s="13">
        <v>1</v>
      </c>
      <c r="E27" s="33" t="s">
        <v>2014</v>
      </c>
      <c r="F27" s="39">
        <v>189</v>
      </c>
      <c r="G27" s="13" t="s">
        <v>1700</v>
      </c>
      <c r="H27" s="39">
        <v>2</v>
      </c>
      <c r="I27" s="39">
        <v>2</v>
      </c>
      <c r="J27" s="39">
        <v>3.6</v>
      </c>
      <c r="K27" s="13">
        <v>1</v>
      </c>
      <c r="L27" s="13">
        <v>0</v>
      </c>
      <c r="M27" s="13"/>
      <c r="N27" s="13"/>
      <c r="O27" s="13"/>
      <c r="P27" s="13"/>
      <c r="Q27" s="13"/>
      <c r="R27" s="13"/>
      <c r="S27" s="13"/>
      <c r="T27" s="13"/>
      <c r="U27" s="13"/>
      <c r="V27" s="13"/>
      <c r="W27" s="13"/>
      <c r="X27" s="13"/>
      <c r="Y27" s="24"/>
    </row>
    <row r="28" spans="1:25">
      <c r="A28" s="23">
        <v>92004</v>
      </c>
      <c r="B28" s="39">
        <v>2.5</v>
      </c>
      <c r="C28" s="33" t="s">
        <v>13</v>
      </c>
      <c r="D28" s="13">
        <v>1</v>
      </c>
      <c r="E28" s="33" t="s">
        <v>2015</v>
      </c>
      <c r="F28" s="39">
        <v>195.3</v>
      </c>
      <c r="G28" s="13" t="s">
        <v>1700</v>
      </c>
      <c r="H28" s="39">
        <v>3</v>
      </c>
      <c r="I28" s="39">
        <v>2</v>
      </c>
      <c r="J28" s="39">
        <v>3.8</v>
      </c>
      <c r="K28" s="13">
        <v>1</v>
      </c>
      <c r="L28" s="13">
        <v>0</v>
      </c>
      <c r="M28" s="13"/>
      <c r="N28" s="13"/>
      <c r="O28" s="13"/>
      <c r="P28" s="13"/>
      <c r="Q28" s="13"/>
      <c r="R28" s="13"/>
      <c r="S28" s="13"/>
      <c r="T28" s="13"/>
      <c r="U28" s="13"/>
      <c r="V28" s="13"/>
      <c r="W28" s="13"/>
      <c r="X28" s="13"/>
      <c r="Y28" s="24"/>
    </row>
    <row r="29" spans="1:25">
      <c r="A29" s="23">
        <v>92006</v>
      </c>
      <c r="B29" s="39">
        <v>2.6</v>
      </c>
      <c r="C29" s="33" t="s">
        <v>14</v>
      </c>
      <c r="D29" s="13">
        <v>1</v>
      </c>
      <c r="E29" s="33" t="s">
        <v>2016</v>
      </c>
      <c r="F29" s="39">
        <v>363.4</v>
      </c>
      <c r="G29" s="13" t="s">
        <v>1713</v>
      </c>
      <c r="H29" s="39">
        <v>3</v>
      </c>
      <c r="I29" s="39">
        <v>1</v>
      </c>
      <c r="J29" s="39">
        <v>0.7</v>
      </c>
      <c r="K29" s="13">
        <v>3</v>
      </c>
      <c r="L29" s="13">
        <v>0</v>
      </c>
      <c r="M29" s="13"/>
      <c r="N29" s="13"/>
      <c r="O29" s="13"/>
      <c r="P29" s="13"/>
      <c r="Q29" s="13"/>
      <c r="R29" s="13"/>
      <c r="S29" s="13"/>
      <c r="T29" s="13"/>
      <c r="U29" s="13"/>
      <c r="V29" s="13"/>
      <c r="W29" s="13"/>
      <c r="X29" s="13"/>
      <c r="Y29" s="24"/>
    </row>
    <row r="30" spans="1:25">
      <c r="A30" s="23">
        <v>92007</v>
      </c>
      <c r="B30" s="39">
        <v>1.75</v>
      </c>
      <c r="C30" s="33" t="s">
        <v>15</v>
      </c>
      <c r="D30" s="13">
        <v>1</v>
      </c>
      <c r="E30" s="33" t="s">
        <v>2017</v>
      </c>
      <c r="F30" s="39">
        <v>367.7</v>
      </c>
      <c r="G30" s="13" t="s">
        <v>1767</v>
      </c>
      <c r="H30" s="39">
        <v>6</v>
      </c>
      <c r="I30" s="39">
        <v>2</v>
      </c>
      <c r="J30" s="39">
        <v>3.6</v>
      </c>
      <c r="K30" s="13">
        <v>1</v>
      </c>
      <c r="L30" s="13">
        <v>0</v>
      </c>
      <c r="M30" s="13"/>
      <c r="N30" s="13"/>
      <c r="O30" s="13"/>
      <c r="P30" s="13"/>
      <c r="Q30" s="13"/>
      <c r="R30" s="13"/>
      <c r="S30" s="13"/>
      <c r="T30" s="13"/>
      <c r="U30" s="13"/>
      <c r="V30" s="13"/>
      <c r="W30" s="13"/>
      <c r="X30" s="13"/>
      <c r="Y30" s="24"/>
    </row>
    <row r="31" spans="1:25" ht="15.75" thickBot="1">
      <c r="A31" s="25">
        <v>92008</v>
      </c>
      <c r="B31" s="40">
        <v>1.5</v>
      </c>
      <c r="C31" s="35" t="s">
        <v>16</v>
      </c>
      <c r="D31" s="26">
        <v>1</v>
      </c>
      <c r="E31" s="35" t="s">
        <v>2018</v>
      </c>
      <c r="F31" s="40">
        <v>352.9</v>
      </c>
      <c r="G31" s="26" t="s">
        <v>1767</v>
      </c>
      <c r="H31" s="40">
        <v>2</v>
      </c>
      <c r="I31" s="40">
        <v>2</v>
      </c>
      <c r="J31" s="40">
        <v>6</v>
      </c>
      <c r="K31" s="26">
        <v>1</v>
      </c>
      <c r="L31" s="26">
        <v>0</v>
      </c>
      <c r="M31" s="26"/>
      <c r="N31" s="26"/>
      <c r="O31" s="26"/>
      <c r="P31" s="26"/>
      <c r="Q31" s="26"/>
      <c r="R31" s="26"/>
      <c r="S31" s="26"/>
      <c r="T31" s="26"/>
      <c r="U31" s="26"/>
      <c r="V31" s="26"/>
      <c r="W31" s="26"/>
      <c r="X31" s="26"/>
      <c r="Y31" s="27"/>
    </row>
  </sheetData>
  <mergeCells count="17">
    <mergeCell ref="K8:K9"/>
    <mergeCell ref="L8:O8"/>
    <mergeCell ref="P8:Q8"/>
    <mergeCell ref="R8:S8"/>
    <mergeCell ref="T8:V8"/>
    <mergeCell ref="A1:Y1"/>
    <mergeCell ref="A7:A10"/>
    <mergeCell ref="C7:C10"/>
    <mergeCell ref="D7:D9"/>
    <mergeCell ref="E7:E9"/>
    <mergeCell ref="F7:F9"/>
    <mergeCell ref="G7:G9"/>
    <mergeCell ref="H7:K7"/>
    <mergeCell ref="L7:Y7"/>
    <mergeCell ref="H8:H9"/>
    <mergeCell ref="W8:Y8"/>
    <mergeCell ref="I8:J8"/>
  </mergeCells>
  <phoneticPr fontId="1" type="noConversion"/>
  <printOptions horizontalCentered="1"/>
  <pageMargins left="1" right="0.4" top="0.4" bottom="0.4" header="0.31496062992126" footer="0.31496062992126"/>
  <pageSetup paperSize="8" scale="81"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1:Y23"/>
  <sheetViews>
    <sheetView topLeftCell="H1" zoomScale="85" zoomScaleNormal="70" zoomScaleSheetLayoutView="85" workbookViewId="0">
      <selection activeCell="D4" sqref="D4"/>
    </sheetView>
  </sheetViews>
  <sheetFormatPr defaultRowHeight="15"/>
  <cols>
    <col min="3" max="3" width="28.5703125" customWidth="1"/>
    <col min="4" max="4" width="8.42578125" customWidth="1"/>
    <col min="5" max="5" width="17.140625" customWidth="1"/>
    <col min="6" max="6" width="8" customWidth="1"/>
    <col min="7" max="7" width="11.5703125" customWidth="1"/>
    <col min="8" max="8" width="8.28515625" customWidth="1"/>
    <col min="9" max="9" width="6.42578125" customWidth="1"/>
    <col min="10" max="10" width="6.7109375" customWidth="1"/>
    <col min="11" max="11" width="8" customWidth="1"/>
    <col min="12" max="12" width="5.5703125" customWidth="1"/>
    <col min="13" max="13" width="7.140625" customWidth="1"/>
    <col min="14" max="14" width="5.85546875" customWidth="1"/>
    <col min="15" max="15" width="6.42578125" customWidth="1"/>
    <col min="16" max="16" width="7.42578125" customWidth="1"/>
    <col min="17" max="17" width="6.7109375" customWidth="1"/>
    <col min="18" max="18" width="7.28515625" customWidth="1"/>
    <col min="19" max="19" width="7.42578125" customWidth="1"/>
    <col min="20" max="20" width="6.28515625" customWidth="1"/>
    <col min="21" max="21" width="6.85546875" customWidth="1"/>
    <col min="22" max="22" width="6.42578125" customWidth="1"/>
    <col min="23" max="23" width="6" customWidth="1"/>
    <col min="24" max="24" width="7.42578125" customWidth="1"/>
    <col min="25" max="25" width="6.42578125" customWidth="1"/>
  </cols>
  <sheetData>
    <row r="1" spans="1:25" ht="21">
      <c r="A1" s="549" t="s">
        <v>1690</v>
      </c>
      <c r="B1" s="549"/>
      <c r="C1" s="549"/>
      <c r="D1" s="549"/>
      <c r="E1" s="549"/>
      <c r="F1" s="549"/>
      <c r="G1" s="549"/>
      <c r="H1" s="549"/>
      <c r="I1" s="549"/>
      <c r="J1" s="549"/>
      <c r="K1" s="549"/>
      <c r="L1" s="549"/>
      <c r="M1" s="549"/>
      <c r="N1" s="549"/>
      <c r="O1" s="549"/>
      <c r="P1" s="549"/>
      <c r="Q1" s="549"/>
      <c r="R1" s="549"/>
      <c r="S1" s="549"/>
      <c r="T1" s="549"/>
      <c r="U1" s="549"/>
      <c r="V1" s="549"/>
      <c r="W1" s="549"/>
      <c r="X1" s="549"/>
      <c r="Y1" s="549"/>
    </row>
    <row r="2" spans="1:25">
      <c r="A2" s="53" t="s">
        <v>1691</v>
      </c>
      <c r="B2" s="54"/>
      <c r="C2" s="54" t="s">
        <v>1695</v>
      </c>
      <c r="D2" s="1"/>
      <c r="E2" s="1"/>
      <c r="F2" s="1"/>
      <c r="G2" s="1"/>
      <c r="H2" s="1"/>
      <c r="I2" s="1"/>
      <c r="J2" s="1"/>
      <c r="K2" s="1"/>
      <c r="L2" s="1"/>
      <c r="M2" s="1"/>
      <c r="N2" s="1"/>
      <c r="O2" s="1"/>
      <c r="P2" s="1"/>
      <c r="Q2" s="1"/>
      <c r="R2" s="1"/>
      <c r="S2" s="1"/>
      <c r="T2" s="1"/>
      <c r="U2" s="1"/>
      <c r="V2" s="1"/>
      <c r="W2" s="1"/>
      <c r="X2" s="1"/>
      <c r="Y2" s="1"/>
    </row>
    <row r="3" spans="1:25">
      <c r="A3" s="53" t="s">
        <v>1692</v>
      </c>
      <c r="B3" s="54"/>
      <c r="C3" s="54" t="s">
        <v>1694</v>
      </c>
      <c r="D3" s="1"/>
      <c r="E3" s="1"/>
      <c r="F3" s="1"/>
      <c r="G3" s="1"/>
      <c r="H3" s="1"/>
      <c r="I3" s="1"/>
      <c r="J3" s="1"/>
      <c r="K3" s="1"/>
      <c r="L3" s="1"/>
      <c r="M3" s="1"/>
      <c r="N3" s="1"/>
      <c r="O3" s="1"/>
      <c r="P3" s="1"/>
      <c r="Q3" s="1"/>
      <c r="R3" s="1"/>
      <c r="S3" s="1"/>
      <c r="T3" s="1"/>
      <c r="U3" s="1"/>
      <c r="V3" s="1"/>
      <c r="W3" s="1"/>
      <c r="X3" s="1"/>
      <c r="Y3" s="1"/>
    </row>
    <row r="4" spans="1:25">
      <c r="A4" s="53" t="s">
        <v>86</v>
      </c>
      <c r="B4" s="54"/>
      <c r="C4" s="54" t="s">
        <v>98</v>
      </c>
      <c r="D4" s="1"/>
      <c r="E4" s="1"/>
      <c r="F4" s="1"/>
      <c r="G4" s="1"/>
      <c r="H4" s="1"/>
      <c r="I4" s="1"/>
      <c r="J4" s="1"/>
      <c r="K4" s="1"/>
      <c r="L4" s="1"/>
      <c r="M4" s="1"/>
      <c r="N4" s="1"/>
      <c r="O4" s="1"/>
      <c r="P4" s="1"/>
      <c r="Q4" s="1"/>
      <c r="R4" s="1"/>
      <c r="S4" s="1"/>
      <c r="T4" s="1"/>
      <c r="U4" s="1"/>
      <c r="V4" s="1"/>
      <c r="W4" s="1"/>
      <c r="X4" s="1"/>
      <c r="Y4" s="1"/>
    </row>
    <row r="5" spans="1:25">
      <c r="A5" s="9"/>
      <c r="B5" s="10"/>
      <c r="C5" s="10"/>
      <c r="D5" s="1"/>
      <c r="E5" s="1"/>
      <c r="F5" s="1"/>
      <c r="G5" s="1"/>
      <c r="H5" s="1"/>
      <c r="I5" s="1"/>
      <c r="J5" s="1"/>
      <c r="K5" s="1"/>
      <c r="L5" s="1"/>
      <c r="M5" s="1"/>
      <c r="N5" s="1"/>
      <c r="O5" s="1"/>
      <c r="P5" s="1"/>
      <c r="Q5" s="1"/>
      <c r="R5" s="1"/>
      <c r="S5" s="1"/>
      <c r="T5" s="1"/>
      <c r="U5" s="1"/>
      <c r="V5" s="1"/>
      <c r="W5" s="1"/>
      <c r="X5" s="1"/>
      <c r="Y5" s="1"/>
    </row>
    <row r="6" spans="1:25" ht="15.75" thickBot="1">
      <c r="A6" s="8"/>
      <c r="B6" s="1"/>
      <c r="C6" s="1"/>
      <c r="D6" s="1"/>
      <c r="E6" s="1"/>
      <c r="F6" s="1"/>
      <c r="G6" s="1"/>
      <c r="H6" s="1"/>
      <c r="I6" s="1"/>
      <c r="J6" s="1"/>
      <c r="K6" s="1"/>
      <c r="L6" s="1"/>
      <c r="M6" s="1"/>
      <c r="N6" s="1"/>
      <c r="O6" s="1"/>
      <c r="P6" s="1"/>
      <c r="Q6" s="1"/>
      <c r="R6" s="1"/>
      <c r="S6" s="1"/>
      <c r="T6" s="1"/>
      <c r="U6" s="1"/>
      <c r="V6" s="1"/>
      <c r="W6" s="1"/>
      <c r="X6" s="1"/>
      <c r="Y6" s="1"/>
    </row>
    <row r="7" spans="1:25" ht="15" customHeight="1">
      <c r="A7" s="576" t="s">
        <v>1693</v>
      </c>
      <c r="B7" s="2" t="s">
        <v>1666</v>
      </c>
      <c r="C7" s="578" t="s">
        <v>1689</v>
      </c>
      <c r="D7" s="553" t="s">
        <v>1667</v>
      </c>
      <c r="E7" s="553" t="s">
        <v>1668</v>
      </c>
      <c r="F7" s="553" t="s">
        <v>1669</v>
      </c>
      <c r="G7" s="553" t="s">
        <v>87</v>
      </c>
      <c r="H7" s="557" t="s">
        <v>1671</v>
      </c>
      <c r="I7" s="557"/>
      <c r="J7" s="557"/>
      <c r="K7" s="557"/>
      <c r="L7" s="558" t="s">
        <v>88</v>
      </c>
      <c r="M7" s="558"/>
      <c r="N7" s="558"/>
      <c r="O7" s="558"/>
      <c r="P7" s="558"/>
      <c r="Q7" s="558"/>
      <c r="R7" s="558"/>
      <c r="S7" s="558"/>
      <c r="T7" s="558"/>
      <c r="U7" s="558"/>
      <c r="V7" s="558"/>
      <c r="W7" s="558"/>
      <c r="X7" s="558"/>
      <c r="Y7" s="559"/>
    </row>
    <row r="8" spans="1:25" ht="15" customHeight="1">
      <c r="A8" s="577"/>
      <c r="B8" s="3" t="s">
        <v>1688</v>
      </c>
      <c r="C8" s="560"/>
      <c r="D8" s="554"/>
      <c r="E8" s="554"/>
      <c r="F8" s="554"/>
      <c r="G8" s="554"/>
      <c r="H8" s="554" t="s">
        <v>1672</v>
      </c>
      <c r="I8" s="571" t="s">
        <v>1673</v>
      </c>
      <c r="J8" s="572"/>
      <c r="K8" s="554" t="s">
        <v>1676</v>
      </c>
      <c r="L8" s="548" t="s">
        <v>1678</v>
      </c>
      <c r="M8" s="548"/>
      <c r="N8" s="548"/>
      <c r="O8" s="548"/>
      <c r="P8" s="548" t="s">
        <v>1684</v>
      </c>
      <c r="Q8" s="548"/>
      <c r="R8" s="548" t="s">
        <v>1685</v>
      </c>
      <c r="S8" s="548"/>
      <c r="T8" s="548" t="s">
        <v>1686</v>
      </c>
      <c r="U8" s="548"/>
      <c r="V8" s="548"/>
      <c r="W8" s="548" t="s">
        <v>1687</v>
      </c>
      <c r="X8" s="548"/>
      <c r="Y8" s="561"/>
    </row>
    <row r="9" spans="1:25">
      <c r="A9" s="577"/>
      <c r="B9" s="3"/>
      <c r="C9" s="560"/>
      <c r="D9" s="556"/>
      <c r="E9" s="556"/>
      <c r="F9" s="556"/>
      <c r="G9" s="556"/>
      <c r="H9" s="556"/>
      <c r="I9" s="12" t="s">
        <v>1674</v>
      </c>
      <c r="J9" s="12" t="s">
        <v>1675</v>
      </c>
      <c r="K9" s="556"/>
      <c r="L9" s="6" t="s">
        <v>1679</v>
      </c>
      <c r="M9" s="6" t="s">
        <v>1680</v>
      </c>
      <c r="N9" s="6" t="s">
        <v>1681</v>
      </c>
      <c r="O9" s="6" t="s">
        <v>1682</v>
      </c>
      <c r="P9" s="6" t="s">
        <v>1680</v>
      </c>
      <c r="Q9" s="6" t="s">
        <v>1683</v>
      </c>
      <c r="R9" s="6" t="s">
        <v>1680</v>
      </c>
      <c r="S9" s="6" t="s">
        <v>1682</v>
      </c>
      <c r="T9" s="6" t="s">
        <v>1679</v>
      </c>
      <c r="U9" s="6" t="s">
        <v>1680</v>
      </c>
      <c r="V9" s="6" t="s">
        <v>1682</v>
      </c>
      <c r="W9" s="6" t="s">
        <v>1679</v>
      </c>
      <c r="X9" s="6" t="s">
        <v>1680</v>
      </c>
      <c r="Y9" s="7" t="s">
        <v>1682</v>
      </c>
    </row>
    <row r="10" spans="1:25" ht="15.75" thickBot="1">
      <c r="A10" s="577"/>
      <c r="B10" s="3"/>
      <c r="C10" s="560"/>
      <c r="D10" s="3">
        <v>1</v>
      </c>
      <c r="E10" s="3">
        <v>2</v>
      </c>
      <c r="F10" s="3">
        <v>3</v>
      </c>
      <c r="G10" s="3">
        <v>4</v>
      </c>
      <c r="H10" s="3">
        <v>5</v>
      </c>
      <c r="I10" s="3">
        <v>6.1</v>
      </c>
      <c r="J10" s="3">
        <v>6.2</v>
      </c>
      <c r="K10" s="3">
        <v>7</v>
      </c>
      <c r="L10" s="3">
        <v>8</v>
      </c>
      <c r="M10" s="3">
        <v>9</v>
      </c>
      <c r="N10" s="3">
        <v>10</v>
      </c>
      <c r="O10" s="3">
        <v>11</v>
      </c>
      <c r="P10" s="3">
        <v>12</v>
      </c>
      <c r="Q10" s="3">
        <v>13</v>
      </c>
      <c r="R10" s="3">
        <v>14</v>
      </c>
      <c r="S10" s="3">
        <v>15</v>
      </c>
      <c r="T10" s="3">
        <v>16</v>
      </c>
      <c r="U10" s="3">
        <v>17</v>
      </c>
      <c r="V10" s="3">
        <v>18</v>
      </c>
      <c r="W10" s="3">
        <v>19</v>
      </c>
      <c r="X10" s="3">
        <v>20</v>
      </c>
      <c r="Y10" s="14">
        <v>21</v>
      </c>
    </row>
    <row r="11" spans="1:25">
      <c r="A11" s="20">
        <v>39</v>
      </c>
      <c r="B11" s="38">
        <v>2.5</v>
      </c>
      <c r="C11" s="41" t="s">
        <v>25</v>
      </c>
      <c r="D11" s="21">
        <v>1</v>
      </c>
      <c r="E11" s="41" t="s">
        <v>2002</v>
      </c>
      <c r="F11" s="38">
        <v>0.45</v>
      </c>
      <c r="G11" s="21" t="s">
        <v>1700</v>
      </c>
      <c r="H11" s="38">
        <v>6</v>
      </c>
      <c r="I11" s="38">
        <v>5</v>
      </c>
      <c r="J11" s="38">
        <v>6</v>
      </c>
      <c r="K11" s="21">
        <v>1</v>
      </c>
      <c r="L11" s="21">
        <v>0</v>
      </c>
      <c r="M11" s="21"/>
      <c r="N11" s="21"/>
      <c r="O11" s="21"/>
      <c r="P11" s="21"/>
      <c r="Q11" s="21"/>
      <c r="R11" s="21"/>
      <c r="S11" s="21"/>
      <c r="T11" s="21"/>
      <c r="U11" s="21"/>
      <c r="V11" s="21"/>
      <c r="W11" s="21"/>
      <c r="X11" s="21"/>
      <c r="Y11" s="22"/>
    </row>
    <row r="12" spans="1:25">
      <c r="A12" s="23">
        <v>41</v>
      </c>
      <c r="B12" s="39">
        <v>2.2999999999999998</v>
      </c>
      <c r="C12" s="33" t="s">
        <v>26</v>
      </c>
      <c r="D12" s="13">
        <v>1</v>
      </c>
      <c r="E12" s="33" t="s">
        <v>17</v>
      </c>
      <c r="F12" s="39">
        <v>0.1</v>
      </c>
      <c r="G12" s="13" t="s">
        <v>1700</v>
      </c>
      <c r="H12" s="39">
        <v>7.2</v>
      </c>
      <c r="I12" s="39">
        <v>5</v>
      </c>
      <c r="J12" s="39">
        <v>6</v>
      </c>
      <c r="K12" s="13">
        <v>1</v>
      </c>
      <c r="L12" s="13">
        <v>0</v>
      </c>
      <c r="M12" s="13"/>
      <c r="N12" s="13"/>
      <c r="O12" s="13"/>
      <c r="P12" s="13"/>
      <c r="Q12" s="13"/>
      <c r="R12" s="13"/>
      <c r="S12" s="13"/>
      <c r="T12" s="13"/>
      <c r="U12" s="13"/>
      <c r="V12" s="13"/>
      <c r="W12" s="13"/>
      <c r="X12" s="13"/>
      <c r="Y12" s="24"/>
    </row>
    <row r="13" spans="1:25">
      <c r="A13" s="23">
        <v>43</v>
      </c>
      <c r="B13" s="39">
        <v>4.5</v>
      </c>
      <c r="C13" s="33" t="s">
        <v>27</v>
      </c>
      <c r="D13" s="13">
        <v>1</v>
      </c>
      <c r="E13" s="33" t="s">
        <v>18</v>
      </c>
      <c r="F13" s="39">
        <v>2.2999999999999998</v>
      </c>
      <c r="G13" s="13" t="s">
        <v>1700</v>
      </c>
      <c r="H13" s="39">
        <v>4</v>
      </c>
      <c r="I13" s="39">
        <v>3</v>
      </c>
      <c r="J13" s="39">
        <v>3</v>
      </c>
      <c r="K13" s="13">
        <v>1</v>
      </c>
      <c r="L13" s="13">
        <v>0</v>
      </c>
      <c r="M13" s="13"/>
      <c r="N13" s="13"/>
      <c r="O13" s="13"/>
      <c r="P13" s="13"/>
      <c r="Q13" s="13"/>
      <c r="R13" s="13"/>
      <c r="S13" s="13"/>
      <c r="T13" s="13"/>
      <c r="U13" s="13"/>
      <c r="V13" s="13"/>
      <c r="W13" s="13"/>
      <c r="X13" s="13"/>
      <c r="Y13" s="24"/>
    </row>
    <row r="14" spans="1:25">
      <c r="A14" s="23">
        <v>168</v>
      </c>
      <c r="B14" s="39">
        <v>9.51</v>
      </c>
      <c r="C14" s="33" t="s">
        <v>28</v>
      </c>
      <c r="D14" s="13">
        <v>1</v>
      </c>
      <c r="E14" s="33" t="s">
        <v>19</v>
      </c>
      <c r="F14" s="39">
        <v>1.4</v>
      </c>
      <c r="G14" s="13" t="s">
        <v>1700</v>
      </c>
      <c r="H14" s="39">
        <v>10.8</v>
      </c>
      <c r="I14" s="39">
        <v>5</v>
      </c>
      <c r="J14" s="39">
        <v>5</v>
      </c>
      <c r="K14" s="13">
        <v>1</v>
      </c>
      <c r="L14" s="13">
        <v>0</v>
      </c>
      <c r="M14" s="13"/>
      <c r="N14" s="13"/>
      <c r="O14" s="13"/>
      <c r="P14" s="13"/>
      <c r="Q14" s="13"/>
      <c r="R14" s="13"/>
      <c r="S14" s="13"/>
      <c r="T14" s="13"/>
      <c r="U14" s="13"/>
      <c r="V14" s="13"/>
      <c r="W14" s="13"/>
      <c r="X14" s="13"/>
      <c r="Y14" s="24"/>
    </row>
    <row r="15" spans="1:25">
      <c r="A15" s="23">
        <v>195</v>
      </c>
      <c r="B15" s="39">
        <v>4.1500000000000004</v>
      </c>
      <c r="C15" s="33" t="s">
        <v>29</v>
      </c>
      <c r="D15" s="13">
        <v>1</v>
      </c>
      <c r="E15" s="33" t="s">
        <v>20</v>
      </c>
      <c r="F15" s="39">
        <v>0.3</v>
      </c>
      <c r="G15" s="13" t="s">
        <v>1700</v>
      </c>
      <c r="H15" s="39">
        <v>9.9</v>
      </c>
      <c r="I15" s="39">
        <v>2.5</v>
      </c>
      <c r="J15" s="39">
        <v>3.5</v>
      </c>
      <c r="K15" s="13">
        <v>2</v>
      </c>
      <c r="L15" s="13">
        <v>0</v>
      </c>
      <c r="M15" s="13"/>
      <c r="N15" s="13"/>
      <c r="O15" s="13"/>
      <c r="P15" s="13"/>
      <c r="Q15" s="13"/>
      <c r="R15" s="13"/>
      <c r="S15" s="13"/>
      <c r="T15" s="13"/>
      <c r="U15" s="13"/>
      <c r="V15" s="13"/>
      <c r="W15" s="13"/>
      <c r="X15" s="13"/>
      <c r="Y15" s="24"/>
    </row>
    <row r="16" spans="1:25">
      <c r="A16" s="23">
        <v>219</v>
      </c>
      <c r="B16" s="39">
        <v>2.5</v>
      </c>
      <c r="C16" s="33" t="s">
        <v>30</v>
      </c>
      <c r="D16" s="13">
        <v>1</v>
      </c>
      <c r="E16" s="33" t="s">
        <v>1712</v>
      </c>
      <c r="F16" s="39">
        <v>1.2</v>
      </c>
      <c r="G16" s="13" t="s">
        <v>1700</v>
      </c>
      <c r="H16" s="39">
        <v>7.2</v>
      </c>
      <c r="I16" s="39">
        <v>3</v>
      </c>
      <c r="J16" s="39">
        <v>3</v>
      </c>
      <c r="K16" s="13">
        <v>1</v>
      </c>
      <c r="L16" s="13">
        <v>0</v>
      </c>
      <c r="M16" s="13"/>
      <c r="N16" s="13"/>
      <c r="O16" s="13"/>
      <c r="P16" s="13"/>
      <c r="Q16" s="13"/>
      <c r="R16" s="13"/>
      <c r="S16" s="13"/>
      <c r="T16" s="13"/>
      <c r="U16" s="13"/>
      <c r="V16" s="13"/>
      <c r="W16" s="13"/>
      <c r="X16" s="13"/>
      <c r="Y16" s="24"/>
    </row>
    <row r="17" spans="1:25">
      <c r="A17" s="23">
        <v>224</v>
      </c>
      <c r="B17" s="39">
        <v>1.4</v>
      </c>
      <c r="C17" s="33" t="s">
        <v>31</v>
      </c>
      <c r="D17" s="13">
        <v>1</v>
      </c>
      <c r="E17" s="33" t="s">
        <v>1724</v>
      </c>
      <c r="F17" s="39">
        <v>0.3</v>
      </c>
      <c r="G17" s="13" t="s">
        <v>1700</v>
      </c>
      <c r="H17" s="39">
        <v>3.6</v>
      </c>
      <c r="I17" s="39">
        <v>3</v>
      </c>
      <c r="J17" s="39">
        <v>3</v>
      </c>
      <c r="K17" s="13">
        <v>1</v>
      </c>
      <c r="L17" s="13">
        <v>0</v>
      </c>
      <c r="M17" s="13"/>
      <c r="N17" s="13"/>
      <c r="O17" s="13"/>
      <c r="P17" s="13"/>
      <c r="Q17" s="13"/>
      <c r="R17" s="13"/>
      <c r="S17" s="13"/>
      <c r="T17" s="13"/>
      <c r="U17" s="13"/>
      <c r="V17" s="13"/>
      <c r="W17" s="13"/>
      <c r="X17" s="13"/>
      <c r="Y17" s="24"/>
    </row>
    <row r="18" spans="1:25">
      <c r="A18" s="23">
        <v>236</v>
      </c>
      <c r="B18" s="39">
        <v>2</v>
      </c>
      <c r="C18" s="33" t="s">
        <v>32</v>
      </c>
      <c r="D18" s="13">
        <v>1</v>
      </c>
      <c r="E18" s="33" t="s">
        <v>21</v>
      </c>
      <c r="F18" s="39">
        <v>0.5</v>
      </c>
      <c r="G18" s="13" t="s">
        <v>1700</v>
      </c>
      <c r="H18" s="39">
        <v>5</v>
      </c>
      <c r="I18" s="39">
        <v>3</v>
      </c>
      <c r="J18" s="39">
        <v>3</v>
      </c>
      <c r="K18" s="13">
        <v>1</v>
      </c>
      <c r="L18" s="13">
        <v>0</v>
      </c>
      <c r="M18" s="13"/>
      <c r="N18" s="13"/>
      <c r="O18" s="13"/>
      <c r="P18" s="13"/>
      <c r="Q18" s="13"/>
      <c r="R18" s="13"/>
      <c r="S18" s="13"/>
      <c r="T18" s="13"/>
      <c r="U18" s="13"/>
      <c r="V18" s="13"/>
      <c r="W18" s="13"/>
      <c r="X18" s="13"/>
      <c r="Y18" s="24"/>
    </row>
    <row r="19" spans="1:25">
      <c r="A19" s="23">
        <v>92101</v>
      </c>
      <c r="B19" s="39">
        <v>2.1</v>
      </c>
      <c r="C19" s="33" t="s">
        <v>33</v>
      </c>
      <c r="D19" s="13">
        <v>1</v>
      </c>
      <c r="E19" s="33" t="s">
        <v>1716</v>
      </c>
      <c r="F19" s="39">
        <v>2.2000000000000002</v>
      </c>
      <c r="G19" s="13" t="s">
        <v>1700</v>
      </c>
      <c r="H19" s="39">
        <v>7.5</v>
      </c>
      <c r="I19" s="39">
        <v>3</v>
      </c>
      <c r="J19" s="39">
        <v>3.2</v>
      </c>
      <c r="K19" s="13">
        <v>1</v>
      </c>
      <c r="L19" s="13">
        <v>0</v>
      </c>
      <c r="M19" s="13"/>
      <c r="N19" s="13"/>
      <c r="O19" s="13"/>
      <c r="P19" s="13"/>
      <c r="Q19" s="13"/>
      <c r="R19" s="13"/>
      <c r="S19" s="13"/>
      <c r="T19" s="13"/>
      <c r="U19" s="13"/>
      <c r="V19" s="13"/>
      <c r="W19" s="13"/>
      <c r="X19" s="13"/>
      <c r="Y19" s="24"/>
    </row>
    <row r="20" spans="1:25">
      <c r="A20" s="23">
        <v>92103</v>
      </c>
      <c r="B20" s="39">
        <v>1.25</v>
      </c>
      <c r="C20" s="33" t="s">
        <v>34</v>
      </c>
      <c r="D20" s="13">
        <v>1</v>
      </c>
      <c r="E20" s="33" t="s">
        <v>1855</v>
      </c>
      <c r="F20" s="39">
        <v>0.9</v>
      </c>
      <c r="G20" s="13" t="s">
        <v>1700</v>
      </c>
      <c r="H20" s="39">
        <v>2.9</v>
      </c>
      <c r="I20" s="39">
        <v>3.6</v>
      </c>
      <c r="J20" s="39">
        <v>4</v>
      </c>
      <c r="K20" s="13">
        <v>1</v>
      </c>
      <c r="L20" s="13">
        <v>0</v>
      </c>
      <c r="M20" s="13"/>
      <c r="N20" s="13"/>
      <c r="O20" s="13"/>
      <c r="P20" s="13"/>
      <c r="Q20" s="13"/>
      <c r="R20" s="13"/>
      <c r="S20" s="13"/>
      <c r="T20" s="13"/>
      <c r="U20" s="13"/>
      <c r="V20" s="13"/>
      <c r="W20" s="13"/>
      <c r="X20" s="13"/>
      <c r="Y20" s="24"/>
    </row>
    <row r="21" spans="1:25">
      <c r="A21" s="23">
        <v>92104</v>
      </c>
      <c r="B21" s="39">
        <v>1.1000000000000001</v>
      </c>
      <c r="C21" s="33" t="s">
        <v>35</v>
      </c>
      <c r="D21" s="13">
        <v>1</v>
      </c>
      <c r="E21" s="33" t="s">
        <v>23</v>
      </c>
      <c r="F21" s="39">
        <v>0.05</v>
      </c>
      <c r="G21" s="13" t="s">
        <v>1700</v>
      </c>
      <c r="H21" s="39">
        <v>13.5</v>
      </c>
      <c r="I21" s="39">
        <v>3</v>
      </c>
      <c r="J21" s="39">
        <v>3</v>
      </c>
      <c r="K21" s="13">
        <v>1</v>
      </c>
      <c r="L21" s="13">
        <v>0</v>
      </c>
      <c r="M21" s="13"/>
      <c r="N21" s="13"/>
      <c r="O21" s="13"/>
      <c r="P21" s="13"/>
      <c r="Q21" s="13"/>
      <c r="R21" s="13"/>
      <c r="S21" s="13"/>
      <c r="T21" s="13"/>
      <c r="U21" s="13"/>
      <c r="V21" s="13"/>
      <c r="W21" s="13"/>
      <c r="X21" s="13"/>
      <c r="Y21" s="24"/>
    </row>
    <row r="22" spans="1:25">
      <c r="A22" s="23">
        <v>92105</v>
      </c>
      <c r="B22" s="39">
        <v>1.69</v>
      </c>
      <c r="C22" s="33" t="s">
        <v>36</v>
      </c>
      <c r="D22" s="13">
        <v>1</v>
      </c>
      <c r="E22" s="33" t="s">
        <v>24</v>
      </c>
      <c r="F22" s="39">
        <v>1.1000000000000001</v>
      </c>
      <c r="G22" s="13" t="s">
        <v>1700</v>
      </c>
      <c r="H22" s="39">
        <v>2.9</v>
      </c>
      <c r="I22" s="39">
        <v>3</v>
      </c>
      <c r="J22" s="39">
        <v>3</v>
      </c>
      <c r="K22" s="13">
        <v>1</v>
      </c>
      <c r="L22" s="13">
        <v>0</v>
      </c>
      <c r="M22" s="13"/>
      <c r="N22" s="13"/>
      <c r="O22" s="13"/>
      <c r="P22" s="13"/>
      <c r="Q22" s="13"/>
      <c r="R22" s="13"/>
      <c r="S22" s="13"/>
      <c r="T22" s="13"/>
      <c r="U22" s="13"/>
      <c r="V22" s="13"/>
      <c r="W22" s="13"/>
      <c r="X22" s="13"/>
      <c r="Y22" s="24"/>
    </row>
    <row r="23" spans="1:25" ht="15.75" thickBot="1">
      <c r="A23" s="25">
        <v>92106</v>
      </c>
      <c r="B23" s="40">
        <v>1.1000000000000001</v>
      </c>
      <c r="C23" s="35" t="s">
        <v>37</v>
      </c>
      <c r="D23" s="26">
        <v>1</v>
      </c>
      <c r="E23" s="35" t="s">
        <v>22</v>
      </c>
      <c r="F23" s="40">
        <v>0.1</v>
      </c>
      <c r="G23" s="26" t="s">
        <v>1700</v>
      </c>
      <c r="H23" s="40">
        <v>13</v>
      </c>
      <c r="I23" s="40">
        <v>2</v>
      </c>
      <c r="J23" s="40">
        <v>3</v>
      </c>
      <c r="K23" s="26">
        <v>1</v>
      </c>
      <c r="L23" s="26">
        <v>0</v>
      </c>
      <c r="M23" s="26"/>
      <c r="N23" s="26"/>
      <c r="O23" s="26"/>
      <c r="P23" s="26"/>
      <c r="Q23" s="26"/>
      <c r="R23" s="26"/>
      <c r="S23" s="26"/>
      <c r="T23" s="26"/>
      <c r="U23" s="26"/>
      <c r="V23" s="26"/>
      <c r="W23" s="26"/>
      <c r="X23" s="26"/>
      <c r="Y23" s="27"/>
    </row>
  </sheetData>
  <mergeCells count="17">
    <mergeCell ref="K8:K9"/>
    <mergeCell ref="L8:O8"/>
    <mergeCell ref="P8:Q8"/>
    <mergeCell ref="R8:S8"/>
    <mergeCell ref="T8:V8"/>
    <mergeCell ref="A1:Y1"/>
    <mergeCell ref="A7:A10"/>
    <mergeCell ref="C7:C10"/>
    <mergeCell ref="D7:D9"/>
    <mergeCell ref="E7:E9"/>
    <mergeCell ref="F7:F9"/>
    <mergeCell ref="G7:G9"/>
    <mergeCell ref="H7:K7"/>
    <mergeCell ref="L7:Y7"/>
    <mergeCell ref="H8:H9"/>
    <mergeCell ref="W8:Y8"/>
    <mergeCell ref="I8:J8"/>
  </mergeCells>
  <phoneticPr fontId="1" type="noConversion"/>
  <printOptions horizontalCentered="1"/>
  <pageMargins left="1" right="0.4" top="0.4" bottom="0.4" header="0.31496062992126" footer="0.31496062992126"/>
  <pageSetup paperSize="8" scale="8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1"/>
  <dimension ref="A1:Y28"/>
  <sheetViews>
    <sheetView topLeftCell="C1" zoomScale="55" zoomScaleNormal="70" zoomScaleSheetLayoutView="85" workbookViewId="0">
      <selection activeCell="D4" sqref="D4"/>
    </sheetView>
  </sheetViews>
  <sheetFormatPr defaultRowHeight="15"/>
  <cols>
    <col min="3" max="3" width="29.42578125" customWidth="1"/>
    <col min="5" max="5" width="17.140625" customWidth="1"/>
    <col min="7" max="7" width="11.42578125" customWidth="1"/>
    <col min="8" max="8" width="8" customWidth="1"/>
    <col min="9" max="9" width="6" customWidth="1"/>
    <col min="10" max="10" width="6.28515625" customWidth="1"/>
    <col min="11" max="11" width="8.42578125" customWidth="1"/>
    <col min="12" max="12" width="6.42578125" customWidth="1"/>
    <col min="13" max="13" width="6.5703125" customWidth="1"/>
    <col min="14" max="14" width="6.140625" customWidth="1"/>
    <col min="15" max="15" width="6" customWidth="1"/>
    <col min="16" max="16" width="7.140625" customWidth="1"/>
    <col min="17" max="17" width="6.42578125" customWidth="1"/>
    <col min="18" max="18" width="7.5703125" customWidth="1"/>
    <col min="19" max="19" width="7.140625" customWidth="1"/>
    <col min="20" max="20" width="5.5703125" customWidth="1"/>
    <col min="21" max="21" width="7.28515625" customWidth="1"/>
    <col min="22" max="22" width="7.140625" customWidth="1"/>
    <col min="23" max="23" width="5.85546875" customWidth="1"/>
    <col min="24" max="24" width="7.5703125" customWidth="1"/>
    <col min="25" max="25" width="7" customWidth="1"/>
  </cols>
  <sheetData>
    <row r="1" spans="1:25" ht="21">
      <c r="A1" s="549" t="s">
        <v>1690</v>
      </c>
      <c r="B1" s="549"/>
      <c r="C1" s="549"/>
      <c r="D1" s="549"/>
      <c r="E1" s="549"/>
      <c r="F1" s="549"/>
      <c r="G1" s="549"/>
      <c r="H1" s="549"/>
      <c r="I1" s="549"/>
      <c r="J1" s="549"/>
      <c r="K1" s="549"/>
      <c r="L1" s="549"/>
      <c r="M1" s="549"/>
      <c r="N1" s="549"/>
      <c r="O1" s="549"/>
      <c r="P1" s="549"/>
      <c r="Q1" s="549"/>
      <c r="R1" s="549"/>
      <c r="S1" s="549"/>
      <c r="T1" s="549"/>
      <c r="U1" s="549"/>
      <c r="V1" s="549"/>
      <c r="W1" s="549"/>
      <c r="X1" s="549"/>
      <c r="Y1" s="549"/>
    </row>
    <row r="2" spans="1:25">
      <c r="A2" s="53" t="s">
        <v>1691</v>
      </c>
      <c r="B2" s="54"/>
      <c r="C2" s="54" t="s">
        <v>1695</v>
      </c>
      <c r="D2" s="1"/>
      <c r="E2" s="1"/>
      <c r="F2" s="1"/>
      <c r="G2" s="1"/>
      <c r="H2" s="1"/>
      <c r="I2" s="1"/>
      <c r="J2" s="1"/>
      <c r="K2" s="1"/>
      <c r="L2" s="1"/>
      <c r="M2" s="1"/>
      <c r="N2" s="1"/>
      <c r="O2" s="1"/>
      <c r="P2" s="1"/>
      <c r="Q2" s="1"/>
      <c r="R2" s="1"/>
      <c r="S2" s="1"/>
      <c r="T2" s="1"/>
      <c r="U2" s="1"/>
      <c r="V2" s="1"/>
      <c r="W2" s="1"/>
      <c r="X2" s="1"/>
      <c r="Y2" s="1"/>
    </row>
    <row r="3" spans="1:25">
      <c r="A3" s="53" t="s">
        <v>1692</v>
      </c>
      <c r="B3" s="54"/>
      <c r="C3" s="54" t="s">
        <v>1694</v>
      </c>
      <c r="D3" s="1"/>
      <c r="E3" s="1"/>
      <c r="F3" s="1"/>
      <c r="G3" s="1"/>
      <c r="H3" s="1"/>
      <c r="I3" s="1"/>
      <c r="J3" s="1"/>
      <c r="K3" s="1"/>
      <c r="L3" s="1"/>
      <c r="M3" s="1"/>
      <c r="N3" s="1"/>
      <c r="O3" s="1"/>
      <c r="P3" s="1"/>
      <c r="Q3" s="1"/>
      <c r="R3" s="1"/>
      <c r="S3" s="1"/>
      <c r="T3" s="1"/>
      <c r="U3" s="1"/>
      <c r="V3" s="1"/>
      <c r="W3" s="1"/>
      <c r="X3" s="1"/>
      <c r="Y3" s="1"/>
    </row>
    <row r="4" spans="1:25">
      <c r="A4" s="53" t="s">
        <v>86</v>
      </c>
      <c r="B4" s="54"/>
      <c r="C4" s="54" t="s">
        <v>99</v>
      </c>
      <c r="D4" s="1"/>
      <c r="E4" s="1"/>
      <c r="F4" s="1"/>
      <c r="G4" s="1"/>
      <c r="H4" s="1"/>
      <c r="I4" s="1"/>
      <c r="J4" s="1"/>
      <c r="K4" s="1"/>
      <c r="L4" s="1"/>
      <c r="M4" s="1"/>
      <c r="N4" s="1"/>
      <c r="O4" s="1"/>
      <c r="P4" s="1"/>
      <c r="Q4" s="1"/>
      <c r="R4" s="1"/>
      <c r="S4" s="1"/>
      <c r="T4" s="1"/>
      <c r="U4" s="1"/>
      <c r="V4" s="1"/>
      <c r="W4" s="1"/>
      <c r="X4" s="1"/>
      <c r="Y4" s="1"/>
    </row>
    <row r="5" spans="1:25">
      <c r="A5" s="53"/>
      <c r="B5" s="54"/>
      <c r="C5" s="54"/>
      <c r="D5" s="1"/>
      <c r="E5" s="1"/>
      <c r="F5" s="1"/>
      <c r="G5" s="1"/>
      <c r="H5" s="1"/>
      <c r="I5" s="1"/>
      <c r="J5" s="1"/>
      <c r="K5" s="1"/>
      <c r="L5" s="1"/>
      <c r="M5" s="1"/>
      <c r="N5" s="1"/>
      <c r="O5" s="1"/>
      <c r="P5" s="1"/>
      <c r="Q5" s="1"/>
      <c r="R5" s="1"/>
      <c r="S5" s="1"/>
      <c r="T5" s="1"/>
      <c r="U5" s="1"/>
      <c r="V5" s="1"/>
      <c r="W5" s="1"/>
      <c r="X5" s="1"/>
      <c r="Y5" s="1"/>
    </row>
    <row r="6" spans="1:25" ht="15.75" thickBot="1">
      <c r="A6" s="8"/>
      <c r="B6" s="1"/>
      <c r="C6" s="1"/>
      <c r="D6" s="1"/>
      <c r="E6" s="1"/>
      <c r="F6" s="1"/>
      <c r="G6" s="1"/>
      <c r="H6" s="1"/>
      <c r="I6" s="1"/>
      <c r="J6" s="1"/>
      <c r="K6" s="1"/>
      <c r="L6" s="1"/>
      <c r="M6" s="1"/>
      <c r="N6" s="1"/>
      <c r="O6" s="1"/>
      <c r="P6" s="1"/>
      <c r="Q6" s="1"/>
      <c r="R6" s="1"/>
      <c r="S6" s="1"/>
      <c r="T6" s="1"/>
      <c r="U6" s="1"/>
      <c r="V6" s="1"/>
      <c r="W6" s="1"/>
      <c r="X6" s="1"/>
      <c r="Y6" s="1"/>
    </row>
    <row r="7" spans="1:25" ht="15" customHeight="1">
      <c r="A7" s="576" t="s">
        <v>1693</v>
      </c>
      <c r="B7" s="2" t="s">
        <v>1666</v>
      </c>
      <c r="C7" s="578" t="s">
        <v>1689</v>
      </c>
      <c r="D7" s="553" t="s">
        <v>1667</v>
      </c>
      <c r="E7" s="553" t="s">
        <v>1668</v>
      </c>
      <c r="F7" s="553" t="s">
        <v>1669</v>
      </c>
      <c r="G7" s="553" t="s">
        <v>87</v>
      </c>
      <c r="H7" s="557" t="s">
        <v>1671</v>
      </c>
      <c r="I7" s="557"/>
      <c r="J7" s="557"/>
      <c r="K7" s="557"/>
      <c r="L7" s="558" t="s">
        <v>88</v>
      </c>
      <c r="M7" s="558"/>
      <c r="N7" s="558"/>
      <c r="O7" s="558"/>
      <c r="P7" s="558"/>
      <c r="Q7" s="558"/>
      <c r="R7" s="558"/>
      <c r="S7" s="558"/>
      <c r="T7" s="558"/>
      <c r="U7" s="558"/>
      <c r="V7" s="558"/>
      <c r="W7" s="558"/>
      <c r="X7" s="558"/>
      <c r="Y7" s="559"/>
    </row>
    <row r="8" spans="1:25" ht="15" customHeight="1">
      <c r="A8" s="577"/>
      <c r="B8" s="3" t="s">
        <v>1688</v>
      </c>
      <c r="C8" s="560"/>
      <c r="D8" s="554"/>
      <c r="E8" s="554"/>
      <c r="F8" s="554"/>
      <c r="G8" s="554"/>
      <c r="H8" s="554" t="s">
        <v>1672</v>
      </c>
      <c r="I8" s="571" t="s">
        <v>1673</v>
      </c>
      <c r="J8" s="572"/>
      <c r="K8" s="554" t="s">
        <v>1676</v>
      </c>
      <c r="L8" s="548" t="s">
        <v>1678</v>
      </c>
      <c r="M8" s="548"/>
      <c r="N8" s="548"/>
      <c r="O8" s="548"/>
      <c r="P8" s="548" t="s">
        <v>1684</v>
      </c>
      <c r="Q8" s="548"/>
      <c r="R8" s="548" t="s">
        <v>1685</v>
      </c>
      <c r="S8" s="548"/>
      <c r="T8" s="548" t="s">
        <v>1686</v>
      </c>
      <c r="U8" s="548"/>
      <c r="V8" s="548"/>
      <c r="W8" s="548" t="s">
        <v>1687</v>
      </c>
      <c r="X8" s="548"/>
      <c r="Y8" s="561"/>
    </row>
    <row r="9" spans="1:25">
      <c r="A9" s="577"/>
      <c r="B9" s="3"/>
      <c r="C9" s="560"/>
      <c r="D9" s="556"/>
      <c r="E9" s="556"/>
      <c r="F9" s="556"/>
      <c r="G9" s="556"/>
      <c r="H9" s="556"/>
      <c r="I9" s="12" t="s">
        <v>1674</v>
      </c>
      <c r="J9" s="12" t="s">
        <v>1675</v>
      </c>
      <c r="K9" s="556"/>
      <c r="L9" s="6" t="s">
        <v>1679</v>
      </c>
      <c r="M9" s="6" t="s">
        <v>1680</v>
      </c>
      <c r="N9" s="6" t="s">
        <v>1681</v>
      </c>
      <c r="O9" s="6" t="s">
        <v>1682</v>
      </c>
      <c r="P9" s="6" t="s">
        <v>1680</v>
      </c>
      <c r="Q9" s="6" t="s">
        <v>1683</v>
      </c>
      <c r="R9" s="6" t="s">
        <v>1680</v>
      </c>
      <c r="S9" s="6" t="s">
        <v>1682</v>
      </c>
      <c r="T9" s="6" t="s">
        <v>1679</v>
      </c>
      <c r="U9" s="6" t="s">
        <v>1680</v>
      </c>
      <c r="V9" s="6" t="s">
        <v>1682</v>
      </c>
      <c r="W9" s="6" t="s">
        <v>1679</v>
      </c>
      <c r="X9" s="6" t="s">
        <v>1680</v>
      </c>
      <c r="Y9" s="7" t="s">
        <v>1682</v>
      </c>
    </row>
    <row r="10" spans="1:25" ht="15.75" thickBot="1">
      <c r="A10" s="577"/>
      <c r="B10" s="3"/>
      <c r="C10" s="560"/>
      <c r="D10" s="3">
        <v>1</v>
      </c>
      <c r="E10" s="3">
        <v>2</v>
      </c>
      <c r="F10" s="3">
        <v>3</v>
      </c>
      <c r="G10" s="3">
        <v>4</v>
      </c>
      <c r="H10" s="3">
        <v>5</v>
      </c>
      <c r="I10" s="3">
        <v>6.1</v>
      </c>
      <c r="J10" s="3">
        <v>6.2</v>
      </c>
      <c r="K10" s="3">
        <v>7</v>
      </c>
      <c r="L10" s="3">
        <v>8</v>
      </c>
      <c r="M10" s="3">
        <v>9</v>
      </c>
      <c r="N10" s="3">
        <v>10</v>
      </c>
      <c r="O10" s="3">
        <v>11</v>
      </c>
      <c r="P10" s="3">
        <v>12</v>
      </c>
      <c r="Q10" s="3">
        <v>13</v>
      </c>
      <c r="R10" s="3">
        <v>14</v>
      </c>
      <c r="S10" s="3">
        <v>15</v>
      </c>
      <c r="T10" s="3">
        <v>16</v>
      </c>
      <c r="U10" s="3">
        <v>17</v>
      </c>
      <c r="V10" s="3">
        <v>18</v>
      </c>
      <c r="W10" s="3">
        <v>19</v>
      </c>
      <c r="X10" s="3">
        <v>20</v>
      </c>
      <c r="Y10" s="14">
        <v>21</v>
      </c>
    </row>
    <row r="11" spans="1:25">
      <c r="A11" s="20">
        <v>47</v>
      </c>
      <c r="B11" s="38">
        <v>2.5</v>
      </c>
      <c r="C11" s="41" t="s">
        <v>49</v>
      </c>
      <c r="D11" s="21">
        <v>1</v>
      </c>
      <c r="E11" s="41" t="s">
        <v>38</v>
      </c>
      <c r="F11" s="38">
        <v>0.1</v>
      </c>
      <c r="G11" s="21" t="s">
        <v>1700</v>
      </c>
      <c r="H11" s="38">
        <v>4.5</v>
      </c>
      <c r="I11" s="38">
        <v>3.5</v>
      </c>
      <c r="J11" s="38">
        <v>4</v>
      </c>
      <c r="K11" s="21">
        <v>1</v>
      </c>
      <c r="L11" s="21">
        <v>0</v>
      </c>
      <c r="M11" s="21"/>
      <c r="N11" s="21"/>
      <c r="O11" s="21"/>
      <c r="P11" s="21"/>
      <c r="Q11" s="21"/>
      <c r="R11" s="21"/>
      <c r="S11" s="21"/>
      <c r="T11" s="21"/>
      <c r="U11" s="21"/>
      <c r="V11" s="21"/>
      <c r="W11" s="21"/>
      <c r="X11" s="21"/>
      <c r="Y11" s="22"/>
    </row>
    <row r="12" spans="1:25">
      <c r="A12" s="23">
        <v>49</v>
      </c>
      <c r="B12" s="39">
        <v>3</v>
      </c>
      <c r="C12" s="33" t="s">
        <v>50</v>
      </c>
      <c r="D12" s="13">
        <v>1</v>
      </c>
      <c r="E12" s="33" t="s">
        <v>39</v>
      </c>
      <c r="F12" s="39">
        <v>0.1</v>
      </c>
      <c r="G12" s="13" t="s">
        <v>1700</v>
      </c>
      <c r="H12" s="39">
        <v>4</v>
      </c>
      <c r="I12" s="39">
        <v>4</v>
      </c>
      <c r="J12" s="39">
        <v>4.5</v>
      </c>
      <c r="K12" s="13">
        <v>1</v>
      </c>
      <c r="L12" s="13">
        <v>0</v>
      </c>
      <c r="M12" s="13"/>
      <c r="N12" s="13"/>
      <c r="O12" s="13"/>
      <c r="P12" s="13"/>
      <c r="Q12" s="13"/>
      <c r="R12" s="13"/>
      <c r="S12" s="13"/>
      <c r="T12" s="13"/>
      <c r="U12" s="13"/>
      <c r="V12" s="13"/>
      <c r="W12" s="13"/>
      <c r="X12" s="13"/>
      <c r="Y12" s="24"/>
    </row>
    <row r="13" spans="1:25">
      <c r="A13" s="23">
        <v>50</v>
      </c>
      <c r="B13" s="39">
        <v>3</v>
      </c>
      <c r="C13" s="33" t="s">
        <v>51</v>
      </c>
      <c r="D13" s="13">
        <v>1</v>
      </c>
      <c r="E13" s="33" t="s">
        <v>40</v>
      </c>
      <c r="F13" s="39">
        <v>0.55000000000000004</v>
      </c>
      <c r="G13" s="13" t="s">
        <v>1700</v>
      </c>
      <c r="H13" s="39">
        <v>3</v>
      </c>
      <c r="I13" s="39">
        <v>4</v>
      </c>
      <c r="J13" s="39">
        <v>4.5</v>
      </c>
      <c r="K13" s="13">
        <v>1</v>
      </c>
      <c r="L13" s="13">
        <v>0</v>
      </c>
      <c r="M13" s="13"/>
      <c r="N13" s="13"/>
      <c r="O13" s="13"/>
      <c r="P13" s="13"/>
      <c r="Q13" s="13"/>
      <c r="R13" s="13"/>
      <c r="S13" s="13"/>
      <c r="T13" s="13"/>
      <c r="U13" s="13"/>
      <c r="V13" s="13"/>
      <c r="W13" s="13"/>
      <c r="X13" s="13"/>
      <c r="Y13" s="24"/>
    </row>
    <row r="14" spans="1:25">
      <c r="A14" s="23">
        <v>52</v>
      </c>
      <c r="B14" s="39">
        <v>3.5</v>
      </c>
      <c r="C14" s="33" t="s">
        <v>52</v>
      </c>
      <c r="D14" s="13">
        <v>1</v>
      </c>
      <c r="E14" s="33" t="s">
        <v>1728</v>
      </c>
      <c r="F14" s="39">
        <v>0.15</v>
      </c>
      <c r="G14" s="13" t="s">
        <v>1700</v>
      </c>
      <c r="H14" s="39">
        <v>3</v>
      </c>
      <c r="I14" s="39">
        <v>4.5</v>
      </c>
      <c r="J14" s="39">
        <v>4</v>
      </c>
      <c r="K14" s="13">
        <v>1</v>
      </c>
      <c r="L14" s="13">
        <v>0</v>
      </c>
      <c r="M14" s="13"/>
      <c r="N14" s="13"/>
      <c r="O14" s="13"/>
      <c r="P14" s="13"/>
      <c r="Q14" s="13"/>
      <c r="R14" s="13"/>
      <c r="S14" s="13"/>
      <c r="T14" s="13"/>
      <c r="U14" s="13"/>
      <c r="V14" s="13"/>
      <c r="W14" s="13"/>
      <c r="X14" s="13"/>
      <c r="Y14" s="24"/>
    </row>
    <row r="15" spans="1:25">
      <c r="A15" s="23">
        <v>53</v>
      </c>
      <c r="B15" s="39">
        <v>2.2999999999999998</v>
      </c>
      <c r="C15" s="33" t="s">
        <v>53</v>
      </c>
      <c r="D15" s="13">
        <v>1</v>
      </c>
      <c r="E15" s="33" t="s">
        <v>41</v>
      </c>
      <c r="F15" s="39">
        <v>2.0499999999999998</v>
      </c>
      <c r="G15" s="13" t="s">
        <v>1700</v>
      </c>
      <c r="H15" s="39">
        <v>6</v>
      </c>
      <c r="I15" s="39">
        <v>3.5</v>
      </c>
      <c r="J15" s="39">
        <v>4</v>
      </c>
      <c r="K15" s="13">
        <v>2</v>
      </c>
      <c r="L15" s="13">
        <v>0</v>
      </c>
      <c r="M15" s="13"/>
      <c r="N15" s="13"/>
      <c r="O15" s="13"/>
      <c r="P15" s="13"/>
      <c r="Q15" s="13"/>
      <c r="R15" s="13"/>
      <c r="S15" s="13"/>
      <c r="T15" s="13"/>
      <c r="U15" s="13"/>
      <c r="V15" s="13"/>
      <c r="W15" s="13"/>
      <c r="X15" s="13"/>
      <c r="Y15" s="24"/>
    </row>
    <row r="16" spans="1:25">
      <c r="A16" s="23">
        <v>55</v>
      </c>
      <c r="B16" s="39">
        <v>2.8</v>
      </c>
      <c r="C16" s="33" t="s">
        <v>54</v>
      </c>
      <c r="D16" s="13">
        <v>1</v>
      </c>
      <c r="E16" s="33" t="s">
        <v>42</v>
      </c>
      <c r="F16" s="39">
        <v>0.13</v>
      </c>
      <c r="G16" s="13" t="s">
        <v>1700</v>
      </c>
      <c r="H16" s="39">
        <v>4</v>
      </c>
      <c r="I16" s="39">
        <v>3.1</v>
      </c>
      <c r="J16" s="39">
        <v>3.5</v>
      </c>
      <c r="K16" s="13">
        <v>1</v>
      </c>
      <c r="L16" s="13">
        <v>0</v>
      </c>
      <c r="M16" s="13"/>
      <c r="N16" s="13"/>
      <c r="O16" s="13"/>
      <c r="P16" s="13"/>
      <c r="Q16" s="13"/>
      <c r="R16" s="13"/>
      <c r="S16" s="13"/>
      <c r="T16" s="13"/>
      <c r="U16" s="13"/>
      <c r="V16" s="13"/>
      <c r="W16" s="13"/>
      <c r="X16" s="13"/>
      <c r="Y16" s="24"/>
    </row>
    <row r="17" spans="1:25">
      <c r="A17" s="23">
        <v>56</v>
      </c>
      <c r="B17" s="39">
        <v>1.7</v>
      </c>
      <c r="C17" s="33" t="s">
        <v>55</v>
      </c>
      <c r="D17" s="13">
        <v>1</v>
      </c>
      <c r="E17" s="33" t="s">
        <v>43</v>
      </c>
      <c r="F17" s="39">
        <v>0.2</v>
      </c>
      <c r="G17" s="13" t="s">
        <v>1700</v>
      </c>
      <c r="H17" s="39">
        <v>3</v>
      </c>
      <c r="I17" s="39">
        <v>2.5</v>
      </c>
      <c r="J17" s="39">
        <v>3</v>
      </c>
      <c r="K17" s="13">
        <v>1</v>
      </c>
      <c r="L17" s="13">
        <v>0</v>
      </c>
      <c r="M17" s="13"/>
      <c r="N17" s="13"/>
      <c r="O17" s="13"/>
      <c r="P17" s="13"/>
      <c r="Q17" s="13"/>
      <c r="R17" s="13"/>
      <c r="S17" s="13"/>
      <c r="T17" s="13"/>
      <c r="U17" s="13"/>
      <c r="V17" s="13"/>
      <c r="W17" s="13"/>
      <c r="X17" s="13"/>
      <c r="Y17" s="24"/>
    </row>
    <row r="18" spans="1:25">
      <c r="A18" s="23">
        <v>57</v>
      </c>
      <c r="B18" s="39">
        <v>2</v>
      </c>
      <c r="C18" s="33" t="s">
        <v>56</v>
      </c>
      <c r="D18" s="13">
        <v>1</v>
      </c>
      <c r="E18" s="33" t="s">
        <v>44</v>
      </c>
      <c r="F18" s="39">
        <v>0.8</v>
      </c>
      <c r="G18" s="13" t="s">
        <v>1700</v>
      </c>
      <c r="H18" s="39">
        <v>3</v>
      </c>
      <c r="I18" s="39">
        <v>3</v>
      </c>
      <c r="J18" s="39">
        <v>3.5</v>
      </c>
      <c r="K18" s="13">
        <v>1</v>
      </c>
      <c r="L18" s="13">
        <v>0</v>
      </c>
      <c r="M18" s="13"/>
      <c r="N18" s="13"/>
      <c r="O18" s="13"/>
      <c r="P18" s="13"/>
      <c r="Q18" s="13"/>
      <c r="R18" s="13"/>
      <c r="S18" s="13"/>
      <c r="T18" s="13"/>
      <c r="U18" s="13"/>
      <c r="V18" s="13"/>
      <c r="W18" s="13"/>
      <c r="X18" s="13"/>
      <c r="Y18" s="24"/>
    </row>
    <row r="19" spans="1:25">
      <c r="A19" s="23">
        <v>123</v>
      </c>
      <c r="B19" s="39">
        <v>4.3499999999999996</v>
      </c>
      <c r="C19" s="33" t="s">
        <v>73</v>
      </c>
      <c r="D19" s="13">
        <v>1</v>
      </c>
      <c r="E19" s="33" t="s">
        <v>38</v>
      </c>
      <c r="F19" s="39">
        <v>0.02</v>
      </c>
      <c r="G19" s="13" t="s">
        <v>1700</v>
      </c>
      <c r="H19" s="39">
        <v>10.5</v>
      </c>
      <c r="I19" s="39">
        <v>3</v>
      </c>
      <c r="J19" s="39">
        <v>3.5</v>
      </c>
      <c r="K19" s="13">
        <v>1</v>
      </c>
      <c r="L19" s="13">
        <v>0</v>
      </c>
      <c r="M19" s="13"/>
      <c r="N19" s="13"/>
      <c r="O19" s="13"/>
      <c r="P19" s="13"/>
      <c r="Q19" s="13"/>
      <c r="R19" s="13"/>
      <c r="S19" s="13"/>
      <c r="T19" s="13"/>
      <c r="U19" s="13"/>
      <c r="V19" s="13"/>
      <c r="W19" s="13"/>
      <c r="X19" s="13"/>
      <c r="Y19" s="24"/>
    </row>
    <row r="20" spans="1:25">
      <c r="A20" s="23">
        <v>142</v>
      </c>
      <c r="B20" s="39">
        <v>4</v>
      </c>
      <c r="C20" s="33" t="s">
        <v>74</v>
      </c>
      <c r="D20" s="13">
        <v>1</v>
      </c>
      <c r="E20" s="33" t="s">
        <v>42</v>
      </c>
      <c r="F20" s="39">
        <v>0.38</v>
      </c>
      <c r="G20" s="13" t="s">
        <v>1700</v>
      </c>
      <c r="H20" s="39">
        <v>2</v>
      </c>
      <c r="I20" s="39">
        <v>3</v>
      </c>
      <c r="J20" s="39">
        <v>3.5</v>
      </c>
      <c r="K20" s="13">
        <v>1</v>
      </c>
      <c r="L20" s="13">
        <v>0</v>
      </c>
      <c r="M20" s="13"/>
      <c r="N20" s="13"/>
      <c r="O20" s="13"/>
      <c r="P20" s="13"/>
      <c r="Q20" s="13"/>
      <c r="R20" s="13"/>
      <c r="S20" s="13"/>
      <c r="T20" s="13"/>
      <c r="U20" s="13"/>
      <c r="V20" s="13"/>
      <c r="W20" s="13"/>
      <c r="X20" s="13"/>
      <c r="Y20" s="24"/>
    </row>
    <row r="21" spans="1:25">
      <c r="A21" s="23">
        <v>175</v>
      </c>
      <c r="B21" s="39">
        <v>4.5999999999999996</v>
      </c>
      <c r="C21" s="33" t="s">
        <v>75</v>
      </c>
      <c r="D21" s="13">
        <v>1</v>
      </c>
      <c r="E21" s="33" t="s">
        <v>45</v>
      </c>
      <c r="F21" s="39">
        <v>0</v>
      </c>
      <c r="G21" s="13" t="s">
        <v>1700</v>
      </c>
      <c r="H21" s="39">
        <v>3.5</v>
      </c>
      <c r="I21" s="39">
        <v>2.5</v>
      </c>
      <c r="J21" s="39">
        <v>3</v>
      </c>
      <c r="K21" s="13">
        <v>1</v>
      </c>
      <c r="L21" s="13">
        <v>0</v>
      </c>
      <c r="M21" s="13"/>
      <c r="N21" s="13"/>
      <c r="O21" s="13"/>
      <c r="P21" s="13"/>
      <c r="Q21" s="13"/>
      <c r="R21" s="13"/>
      <c r="S21" s="13"/>
      <c r="T21" s="13"/>
      <c r="U21" s="13"/>
      <c r="V21" s="13"/>
      <c r="W21" s="13"/>
      <c r="X21" s="13"/>
      <c r="Y21" s="24"/>
    </row>
    <row r="22" spans="1:25">
      <c r="A22" s="23">
        <v>220</v>
      </c>
      <c r="B22" s="39">
        <v>4.8</v>
      </c>
      <c r="C22" s="33" t="s">
        <v>76</v>
      </c>
      <c r="D22" s="13">
        <v>1</v>
      </c>
      <c r="E22" s="33" t="s">
        <v>46</v>
      </c>
      <c r="F22" s="39">
        <v>0.9</v>
      </c>
      <c r="G22" s="13" t="s">
        <v>1700</v>
      </c>
      <c r="H22" s="39">
        <v>3.5</v>
      </c>
      <c r="I22" s="39">
        <v>2.5</v>
      </c>
      <c r="J22" s="39">
        <v>3</v>
      </c>
      <c r="K22" s="13">
        <v>1</v>
      </c>
      <c r="L22" s="13">
        <v>0</v>
      </c>
      <c r="M22" s="13"/>
      <c r="N22" s="13"/>
      <c r="O22" s="13"/>
      <c r="P22" s="13"/>
      <c r="Q22" s="13"/>
      <c r="R22" s="13"/>
      <c r="S22" s="13"/>
      <c r="T22" s="13"/>
      <c r="U22" s="13"/>
      <c r="V22" s="13"/>
      <c r="W22" s="13"/>
      <c r="X22" s="13"/>
      <c r="Y22" s="24"/>
    </row>
    <row r="23" spans="1:25">
      <c r="A23" s="23">
        <v>233</v>
      </c>
      <c r="B23" s="39">
        <v>4</v>
      </c>
      <c r="C23" s="33" t="s">
        <v>77</v>
      </c>
      <c r="D23" s="13">
        <v>1</v>
      </c>
      <c r="E23" s="33" t="s">
        <v>47</v>
      </c>
      <c r="F23" s="39">
        <v>0.15</v>
      </c>
      <c r="G23" s="13" t="s">
        <v>1700</v>
      </c>
      <c r="H23" s="39">
        <v>6</v>
      </c>
      <c r="I23" s="39">
        <v>2.5</v>
      </c>
      <c r="J23" s="39">
        <v>3</v>
      </c>
      <c r="K23" s="13">
        <v>1</v>
      </c>
      <c r="L23" s="13">
        <v>0</v>
      </c>
      <c r="M23" s="13"/>
      <c r="N23" s="13"/>
      <c r="O23" s="13"/>
      <c r="P23" s="13"/>
      <c r="Q23" s="13"/>
      <c r="R23" s="13"/>
      <c r="S23" s="13"/>
      <c r="T23" s="13"/>
      <c r="U23" s="13"/>
      <c r="V23" s="13"/>
      <c r="W23" s="13"/>
      <c r="X23" s="13"/>
      <c r="Y23" s="24"/>
    </row>
    <row r="24" spans="1:25">
      <c r="A24" s="23">
        <v>272</v>
      </c>
      <c r="B24" s="39">
        <v>3</v>
      </c>
      <c r="C24" s="33" t="s">
        <v>78</v>
      </c>
      <c r="D24" s="13">
        <v>1</v>
      </c>
      <c r="E24" s="33" t="s">
        <v>48</v>
      </c>
      <c r="F24" s="39">
        <v>1</v>
      </c>
      <c r="G24" s="13" t="s">
        <v>1700</v>
      </c>
      <c r="H24" s="39">
        <v>3</v>
      </c>
      <c r="I24" s="39">
        <v>2.5</v>
      </c>
      <c r="J24" s="39">
        <v>3</v>
      </c>
      <c r="K24" s="13">
        <v>1</v>
      </c>
      <c r="L24" s="13">
        <v>0</v>
      </c>
      <c r="M24" s="13"/>
      <c r="N24" s="13"/>
      <c r="O24" s="13"/>
      <c r="P24" s="13"/>
      <c r="Q24" s="13"/>
      <c r="R24" s="13"/>
      <c r="S24" s="13"/>
      <c r="T24" s="13"/>
      <c r="U24" s="13"/>
      <c r="V24" s="13"/>
      <c r="W24" s="13"/>
      <c r="X24" s="13"/>
      <c r="Y24" s="24"/>
    </row>
    <row r="25" spans="1:25">
      <c r="A25" s="23">
        <v>273</v>
      </c>
      <c r="B25" s="39">
        <v>2.2999999999999998</v>
      </c>
      <c r="C25" s="33" t="s">
        <v>79</v>
      </c>
      <c r="D25" s="13">
        <v>1</v>
      </c>
      <c r="E25" s="33" t="s">
        <v>1718</v>
      </c>
      <c r="F25" s="39">
        <v>0.35</v>
      </c>
      <c r="G25" s="13" t="s">
        <v>1700</v>
      </c>
      <c r="H25" s="39">
        <v>6</v>
      </c>
      <c r="I25" s="39">
        <v>2.2999999999999998</v>
      </c>
      <c r="J25" s="39">
        <v>2.5</v>
      </c>
      <c r="K25" s="13">
        <v>1</v>
      </c>
      <c r="L25" s="13">
        <v>0</v>
      </c>
      <c r="M25" s="13"/>
      <c r="N25" s="13"/>
      <c r="O25" s="13"/>
      <c r="P25" s="13"/>
      <c r="Q25" s="13"/>
      <c r="R25" s="13"/>
      <c r="S25" s="13"/>
      <c r="T25" s="13"/>
      <c r="U25" s="13"/>
      <c r="V25" s="13"/>
      <c r="W25" s="13"/>
      <c r="X25" s="13"/>
      <c r="Y25" s="24"/>
    </row>
    <row r="26" spans="1:25">
      <c r="A26" s="23">
        <v>274</v>
      </c>
      <c r="B26" s="39">
        <v>3.5</v>
      </c>
      <c r="C26" s="33" t="s">
        <v>80</v>
      </c>
      <c r="D26" s="13">
        <v>1</v>
      </c>
      <c r="E26" s="33" t="s">
        <v>19</v>
      </c>
      <c r="F26" s="39">
        <v>0.05</v>
      </c>
      <c r="G26" s="13" t="s">
        <v>1700</v>
      </c>
      <c r="H26" s="39">
        <v>2.5</v>
      </c>
      <c r="I26" s="39">
        <v>2.5</v>
      </c>
      <c r="J26" s="39">
        <v>3</v>
      </c>
      <c r="K26" s="13">
        <v>1</v>
      </c>
      <c r="L26" s="13">
        <v>0</v>
      </c>
      <c r="M26" s="13"/>
      <c r="N26" s="13"/>
      <c r="O26" s="13"/>
      <c r="P26" s="13"/>
      <c r="Q26" s="13"/>
      <c r="R26" s="13"/>
      <c r="S26" s="13"/>
      <c r="T26" s="13"/>
      <c r="U26" s="13"/>
      <c r="V26" s="13"/>
      <c r="W26" s="13"/>
      <c r="X26" s="13"/>
      <c r="Y26" s="24"/>
    </row>
    <row r="27" spans="1:25">
      <c r="A27" s="23">
        <v>92202</v>
      </c>
      <c r="B27" s="39">
        <v>3.5</v>
      </c>
      <c r="C27" s="33" t="s">
        <v>81</v>
      </c>
      <c r="D27" s="13">
        <v>1</v>
      </c>
      <c r="E27" s="33" t="s">
        <v>42</v>
      </c>
      <c r="F27" s="39">
        <v>0.85</v>
      </c>
      <c r="G27" s="13" t="s">
        <v>1700</v>
      </c>
      <c r="H27" s="39">
        <v>2</v>
      </c>
      <c r="I27" s="39">
        <v>2.5</v>
      </c>
      <c r="J27" s="39">
        <v>3</v>
      </c>
      <c r="K27" s="13">
        <v>1</v>
      </c>
      <c r="L27" s="13">
        <v>0</v>
      </c>
      <c r="M27" s="13"/>
      <c r="N27" s="13"/>
      <c r="O27" s="13"/>
      <c r="P27" s="13"/>
      <c r="Q27" s="13"/>
      <c r="R27" s="13"/>
      <c r="S27" s="13"/>
      <c r="T27" s="13"/>
      <c r="U27" s="13"/>
      <c r="V27" s="13"/>
      <c r="W27" s="13"/>
      <c r="X27" s="13"/>
      <c r="Y27" s="24"/>
    </row>
    <row r="28" spans="1:25" ht="15.75" thickBot="1">
      <c r="A28" s="25">
        <v>92205</v>
      </c>
      <c r="B28" s="40">
        <v>1.1000000000000001</v>
      </c>
      <c r="C28" s="35" t="s">
        <v>82</v>
      </c>
      <c r="D28" s="26">
        <v>1</v>
      </c>
      <c r="E28" s="35" t="s">
        <v>38</v>
      </c>
      <c r="F28" s="40">
        <v>0.7</v>
      </c>
      <c r="G28" s="26" t="s">
        <v>1700</v>
      </c>
      <c r="H28" s="40">
        <v>3</v>
      </c>
      <c r="I28" s="40">
        <v>3</v>
      </c>
      <c r="J28" s="40">
        <v>2.5</v>
      </c>
      <c r="K28" s="26">
        <v>1</v>
      </c>
      <c r="L28" s="26">
        <v>0</v>
      </c>
      <c r="M28" s="26"/>
      <c r="N28" s="26"/>
      <c r="O28" s="26"/>
      <c r="P28" s="26"/>
      <c r="Q28" s="26"/>
      <c r="R28" s="26"/>
      <c r="S28" s="26"/>
      <c r="T28" s="26"/>
      <c r="U28" s="26"/>
      <c r="V28" s="26"/>
      <c r="W28" s="26"/>
      <c r="X28" s="26"/>
      <c r="Y28" s="27"/>
    </row>
  </sheetData>
  <mergeCells count="17">
    <mergeCell ref="K8:K9"/>
    <mergeCell ref="L8:O8"/>
    <mergeCell ref="P8:Q8"/>
    <mergeCell ref="R8:S8"/>
    <mergeCell ref="T8:V8"/>
    <mergeCell ref="A1:Y1"/>
    <mergeCell ref="A7:A10"/>
    <mergeCell ref="C7:C10"/>
    <mergeCell ref="D7:D9"/>
    <mergeCell ref="E7:E9"/>
    <mergeCell ref="F7:F9"/>
    <mergeCell ref="G7:G9"/>
    <mergeCell ref="H7:K7"/>
    <mergeCell ref="L7:Y7"/>
    <mergeCell ref="H8:H9"/>
    <mergeCell ref="W8:Y8"/>
    <mergeCell ref="I8:J8"/>
  </mergeCells>
  <phoneticPr fontId="1" type="noConversion"/>
  <printOptions horizontalCentered="1"/>
  <pageMargins left="1" right="0.4" top="0.4" bottom="0.4" header="0.31496062992126" footer="0.31496062992126"/>
  <pageSetup paperSize="8" scale="80"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2"/>
  <dimension ref="A1:Y19"/>
  <sheetViews>
    <sheetView zoomScale="40" zoomScaleNormal="70" zoomScaleSheetLayoutView="40" workbookViewId="0">
      <selection activeCell="P2" sqref="P2"/>
    </sheetView>
  </sheetViews>
  <sheetFormatPr defaultRowHeight="15"/>
  <cols>
    <col min="3" max="3" width="26.42578125" customWidth="1"/>
    <col min="4" max="4" width="8.140625" customWidth="1"/>
    <col min="5" max="5" width="14.5703125" customWidth="1"/>
    <col min="7" max="7" width="11" customWidth="1"/>
    <col min="8" max="8" width="8.28515625" customWidth="1"/>
    <col min="9" max="9" width="7" customWidth="1"/>
    <col min="10" max="10" width="6.5703125" customWidth="1"/>
    <col min="12" max="12" width="6.140625" customWidth="1"/>
    <col min="13" max="14" width="6.85546875" customWidth="1"/>
    <col min="15" max="15" width="6" customWidth="1"/>
    <col min="16" max="16" width="7.28515625" customWidth="1"/>
    <col min="17" max="17" width="6.5703125" customWidth="1"/>
    <col min="18" max="18" width="6.28515625" customWidth="1"/>
    <col min="19" max="19" width="7" customWidth="1"/>
    <col min="20" max="20" width="6.5703125" customWidth="1"/>
    <col min="21" max="21" width="7.42578125" customWidth="1"/>
    <col min="22" max="22" width="7" customWidth="1"/>
    <col min="23" max="23" width="6.5703125" customWidth="1"/>
    <col min="24" max="25" width="7" customWidth="1"/>
  </cols>
  <sheetData>
    <row r="1" spans="1:25" ht="21">
      <c r="A1" s="549" t="s">
        <v>1690</v>
      </c>
      <c r="B1" s="549"/>
      <c r="C1" s="549"/>
      <c r="D1" s="549"/>
      <c r="E1" s="549"/>
      <c r="F1" s="549"/>
      <c r="G1" s="549"/>
      <c r="H1" s="549"/>
      <c r="I1" s="549"/>
      <c r="J1" s="549"/>
      <c r="K1" s="549"/>
      <c r="L1" s="549"/>
      <c r="M1" s="549"/>
      <c r="N1" s="549"/>
      <c r="O1" s="549"/>
      <c r="P1" s="549"/>
      <c r="Q1" s="549"/>
      <c r="R1" s="549"/>
      <c r="S1" s="549"/>
      <c r="T1" s="549"/>
      <c r="U1" s="549"/>
      <c r="V1" s="549"/>
      <c r="W1" s="549"/>
      <c r="X1" s="549"/>
      <c r="Y1" s="549"/>
    </row>
    <row r="2" spans="1:25">
      <c r="A2" s="53" t="s">
        <v>1691</v>
      </c>
      <c r="B2" s="54"/>
      <c r="C2" s="54" t="s">
        <v>1695</v>
      </c>
      <c r="D2" s="1"/>
      <c r="E2" s="1"/>
      <c r="F2" s="1"/>
      <c r="G2" s="1"/>
      <c r="H2" s="1"/>
      <c r="I2" s="1"/>
      <c r="J2" s="1"/>
      <c r="K2" s="1"/>
      <c r="L2" s="1"/>
      <c r="M2" s="1"/>
      <c r="N2" s="1"/>
      <c r="O2" s="1"/>
      <c r="P2" s="1"/>
      <c r="Q2" s="1"/>
      <c r="R2" s="1"/>
      <c r="S2" s="1"/>
      <c r="T2" s="1"/>
      <c r="U2" s="1"/>
      <c r="V2" s="1"/>
      <c r="W2" s="1"/>
      <c r="X2" s="1"/>
      <c r="Y2" s="1"/>
    </row>
    <row r="3" spans="1:25">
      <c r="A3" s="53" t="s">
        <v>1692</v>
      </c>
      <c r="B3" s="54"/>
      <c r="C3" s="54" t="s">
        <v>1694</v>
      </c>
      <c r="D3" s="1"/>
      <c r="E3" s="1"/>
      <c r="F3" s="1"/>
      <c r="G3" s="1"/>
      <c r="H3" s="1"/>
      <c r="I3" s="1"/>
      <c r="J3" s="1"/>
      <c r="K3" s="1"/>
      <c r="L3" s="1"/>
      <c r="M3" s="1"/>
      <c r="N3" s="1"/>
      <c r="O3" s="1"/>
      <c r="P3" s="1"/>
      <c r="Q3" s="1"/>
      <c r="R3" s="1"/>
      <c r="S3" s="1"/>
      <c r="T3" s="1"/>
      <c r="U3" s="1"/>
      <c r="V3" s="1"/>
      <c r="W3" s="1"/>
      <c r="X3" s="1"/>
      <c r="Y3" s="1"/>
    </row>
    <row r="4" spans="1:25">
      <c r="A4" s="53" t="s">
        <v>86</v>
      </c>
      <c r="B4" s="54"/>
      <c r="C4" s="54" t="s">
        <v>100</v>
      </c>
      <c r="D4" s="1"/>
      <c r="E4" s="1"/>
      <c r="F4" s="1"/>
      <c r="G4" s="1"/>
      <c r="H4" s="1"/>
      <c r="I4" s="1"/>
      <c r="J4" s="1"/>
      <c r="K4" s="1"/>
      <c r="L4" s="1"/>
      <c r="M4" s="1"/>
      <c r="N4" s="1"/>
      <c r="O4" s="1"/>
      <c r="P4" s="1"/>
      <c r="Q4" s="1"/>
      <c r="R4" s="1"/>
      <c r="S4" s="1"/>
      <c r="T4" s="1"/>
      <c r="U4" s="1"/>
      <c r="V4" s="1"/>
      <c r="W4" s="1"/>
      <c r="X4" s="1"/>
      <c r="Y4" s="1"/>
    </row>
    <row r="5" spans="1:25">
      <c r="A5" s="9"/>
      <c r="B5" s="10"/>
      <c r="C5" s="10"/>
      <c r="D5" s="1"/>
      <c r="E5" s="1"/>
      <c r="F5" s="1"/>
      <c r="G5" s="1"/>
      <c r="H5" s="1"/>
      <c r="I5" s="1"/>
      <c r="J5" s="1"/>
      <c r="K5" s="1"/>
      <c r="L5" s="1"/>
      <c r="M5" s="1"/>
      <c r="N5" s="1"/>
      <c r="O5" s="1"/>
      <c r="P5" s="1"/>
      <c r="Q5" s="1"/>
      <c r="R5" s="1"/>
      <c r="S5" s="1"/>
      <c r="T5" s="1"/>
      <c r="U5" s="1"/>
      <c r="V5" s="1"/>
      <c r="W5" s="1"/>
      <c r="X5" s="1"/>
      <c r="Y5" s="1"/>
    </row>
    <row r="6" spans="1:25" ht="15.75" thickBot="1">
      <c r="A6" s="8"/>
      <c r="B6" s="1"/>
      <c r="C6" s="1"/>
      <c r="D6" s="1"/>
      <c r="E6" s="1"/>
      <c r="F6" s="1"/>
      <c r="G6" s="1"/>
      <c r="H6" s="1"/>
      <c r="I6" s="1"/>
      <c r="J6" s="1"/>
      <c r="K6" s="1"/>
      <c r="L6" s="1"/>
      <c r="M6" s="1"/>
      <c r="N6" s="1"/>
      <c r="O6" s="1"/>
      <c r="P6" s="1"/>
      <c r="Q6" s="1"/>
      <c r="R6" s="1"/>
      <c r="S6" s="1"/>
      <c r="T6" s="1"/>
      <c r="U6" s="1"/>
      <c r="V6" s="1"/>
      <c r="W6" s="1"/>
      <c r="X6" s="1"/>
      <c r="Y6" s="1"/>
    </row>
    <row r="7" spans="1:25" ht="15" customHeight="1">
      <c r="A7" s="576" t="s">
        <v>1693</v>
      </c>
      <c r="B7" s="2" t="s">
        <v>1666</v>
      </c>
      <c r="C7" s="578" t="s">
        <v>1689</v>
      </c>
      <c r="D7" s="553" t="s">
        <v>1667</v>
      </c>
      <c r="E7" s="553" t="s">
        <v>1668</v>
      </c>
      <c r="F7" s="553" t="s">
        <v>1669</v>
      </c>
      <c r="G7" s="553" t="s">
        <v>87</v>
      </c>
      <c r="H7" s="557" t="s">
        <v>1671</v>
      </c>
      <c r="I7" s="557"/>
      <c r="J7" s="557"/>
      <c r="K7" s="557"/>
      <c r="L7" s="558" t="s">
        <v>88</v>
      </c>
      <c r="M7" s="558"/>
      <c r="N7" s="558"/>
      <c r="O7" s="558"/>
      <c r="P7" s="558"/>
      <c r="Q7" s="558"/>
      <c r="R7" s="558"/>
      <c r="S7" s="558"/>
      <c r="T7" s="558"/>
      <c r="U7" s="558"/>
      <c r="V7" s="558"/>
      <c r="W7" s="558"/>
      <c r="X7" s="558"/>
      <c r="Y7" s="559"/>
    </row>
    <row r="8" spans="1:25" ht="15" customHeight="1">
      <c r="A8" s="577"/>
      <c r="B8" s="3" t="s">
        <v>1688</v>
      </c>
      <c r="C8" s="560"/>
      <c r="D8" s="554"/>
      <c r="E8" s="554"/>
      <c r="F8" s="554"/>
      <c r="G8" s="554"/>
      <c r="H8" s="554" t="s">
        <v>1672</v>
      </c>
      <c r="I8" s="571" t="s">
        <v>1673</v>
      </c>
      <c r="J8" s="572"/>
      <c r="K8" s="554" t="s">
        <v>1676</v>
      </c>
      <c r="L8" s="548" t="s">
        <v>1678</v>
      </c>
      <c r="M8" s="548"/>
      <c r="N8" s="548"/>
      <c r="O8" s="548"/>
      <c r="P8" s="548" t="s">
        <v>1684</v>
      </c>
      <c r="Q8" s="548"/>
      <c r="R8" s="548" t="s">
        <v>1685</v>
      </c>
      <c r="S8" s="548"/>
      <c r="T8" s="548" t="s">
        <v>1686</v>
      </c>
      <c r="U8" s="548"/>
      <c r="V8" s="548"/>
      <c r="W8" s="548" t="s">
        <v>1687</v>
      </c>
      <c r="X8" s="548"/>
      <c r="Y8" s="561"/>
    </row>
    <row r="9" spans="1:25">
      <c r="A9" s="577"/>
      <c r="B9" s="3"/>
      <c r="C9" s="560"/>
      <c r="D9" s="556"/>
      <c r="E9" s="556"/>
      <c r="F9" s="556"/>
      <c r="G9" s="556"/>
      <c r="H9" s="556"/>
      <c r="I9" s="12" t="s">
        <v>1674</v>
      </c>
      <c r="J9" s="12" t="s">
        <v>1675</v>
      </c>
      <c r="K9" s="556"/>
      <c r="L9" s="6" t="s">
        <v>1679</v>
      </c>
      <c r="M9" s="6" t="s">
        <v>1680</v>
      </c>
      <c r="N9" s="6" t="s">
        <v>1681</v>
      </c>
      <c r="O9" s="6" t="s">
        <v>1682</v>
      </c>
      <c r="P9" s="6" t="s">
        <v>1680</v>
      </c>
      <c r="Q9" s="6" t="s">
        <v>1683</v>
      </c>
      <c r="R9" s="6" t="s">
        <v>1680</v>
      </c>
      <c r="S9" s="6" t="s">
        <v>1682</v>
      </c>
      <c r="T9" s="6" t="s">
        <v>1679</v>
      </c>
      <c r="U9" s="6" t="s">
        <v>1680</v>
      </c>
      <c r="V9" s="6" t="s">
        <v>1682</v>
      </c>
      <c r="W9" s="6" t="s">
        <v>1679</v>
      </c>
      <c r="X9" s="6" t="s">
        <v>1680</v>
      </c>
      <c r="Y9" s="7" t="s">
        <v>1682</v>
      </c>
    </row>
    <row r="10" spans="1:25" ht="15.75" thickBot="1">
      <c r="A10" s="577"/>
      <c r="B10" s="3"/>
      <c r="C10" s="560"/>
      <c r="D10" s="3">
        <v>1</v>
      </c>
      <c r="E10" s="3">
        <v>2</v>
      </c>
      <c r="F10" s="3">
        <v>3</v>
      </c>
      <c r="G10" s="3">
        <v>4</v>
      </c>
      <c r="H10" s="3">
        <v>5</v>
      </c>
      <c r="I10" s="3">
        <v>6.1</v>
      </c>
      <c r="J10" s="3">
        <v>6.2</v>
      </c>
      <c r="K10" s="3">
        <v>7</v>
      </c>
      <c r="L10" s="3">
        <v>8</v>
      </c>
      <c r="M10" s="3">
        <v>9</v>
      </c>
      <c r="N10" s="3">
        <v>10</v>
      </c>
      <c r="O10" s="3">
        <v>11</v>
      </c>
      <c r="P10" s="3">
        <v>12</v>
      </c>
      <c r="Q10" s="3">
        <v>13</v>
      </c>
      <c r="R10" s="3">
        <v>14</v>
      </c>
      <c r="S10" s="3">
        <v>15</v>
      </c>
      <c r="T10" s="3">
        <v>16</v>
      </c>
      <c r="U10" s="3">
        <v>17</v>
      </c>
      <c r="V10" s="3">
        <v>18</v>
      </c>
      <c r="W10" s="3">
        <v>19</v>
      </c>
      <c r="X10" s="3">
        <v>20</v>
      </c>
      <c r="Y10" s="14">
        <v>21</v>
      </c>
    </row>
    <row r="11" spans="1:25">
      <c r="A11" s="20">
        <v>51</v>
      </c>
      <c r="B11" s="38">
        <v>4.5</v>
      </c>
      <c r="C11" s="41" t="s">
        <v>83</v>
      </c>
      <c r="D11" s="21">
        <v>1</v>
      </c>
      <c r="E11" s="41" t="s">
        <v>85</v>
      </c>
      <c r="F11" s="38">
        <v>2.5105</v>
      </c>
      <c r="G11" s="21" t="s">
        <v>1700</v>
      </c>
      <c r="H11" s="38">
        <v>4.8</v>
      </c>
      <c r="I11" s="38">
        <v>2</v>
      </c>
      <c r="J11" s="38">
        <v>5.2</v>
      </c>
      <c r="K11" s="21">
        <v>1</v>
      </c>
      <c r="L11" s="21">
        <v>0</v>
      </c>
      <c r="M11" s="21"/>
      <c r="N11" s="21"/>
      <c r="O11" s="21"/>
      <c r="P11" s="21"/>
      <c r="Q11" s="21"/>
      <c r="R11" s="21"/>
      <c r="S11" s="21"/>
      <c r="T11" s="21"/>
      <c r="U11" s="21"/>
      <c r="V11" s="21"/>
      <c r="W11" s="21"/>
      <c r="X11" s="21"/>
      <c r="Y11" s="22"/>
    </row>
    <row r="12" spans="1:25">
      <c r="A12" s="23">
        <v>54</v>
      </c>
      <c r="B12" s="39"/>
      <c r="C12" s="13"/>
      <c r="D12" s="13">
        <v>1</v>
      </c>
      <c r="E12" s="33"/>
      <c r="F12" s="39">
        <v>2.7746</v>
      </c>
      <c r="G12" s="13" t="s">
        <v>1700</v>
      </c>
      <c r="H12" s="39">
        <v>2</v>
      </c>
      <c r="I12" s="39">
        <v>2</v>
      </c>
      <c r="J12" s="39">
        <v>3.8</v>
      </c>
      <c r="K12" s="13">
        <v>1</v>
      </c>
      <c r="L12" s="13">
        <v>0</v>
      </c>
      <c r="M12" s="13"/>
      <c r="N12" s="13"/>
      <c r="O12" s="13"/>
      <c r="P12" s="13"/>
      <c r="Q12" s="13"/>
      <c r="R12" s="13"/>
      <c r="S12" s="13"/>
      <c r="T12" s="13"/>
      <c r="U12" s="13"/>
      <c r="V12" s="13"/>
      <c r="W12" s="13"/>
      <c r="X12" s="13"/>
      <c r="Y12" s="24"/>
    </row>
    <row r="13" spans="1:25">
      <c r="A13" s="23">
        <v>59</v>
      </c>
      <c r="B13" s="39"/>
      <c r="C13" s="13"/>
      <c r="D13" s="13">
        <v>1</v>
      </c>
      <c r="E13" s="33"/>
      <c r="F13" s="39">
        <v>2.7824</v>
      </c>
      <c r="G13" s="13" t="s">
        <v>1700</v>
      </c>
      <c r="H13" s="39">
        <v>8</v>
      </c>
      <c r="I13" s="39">
        <v>2</v>
      </c>
      <c r="J13" s="39">
        <v>3</v>
      </c>
      <c r="K13" s="13">
        <v>1</v>
      </c>
      <c r="L13" s="13">
        <v>0</v>
      </c>
      <c r="M13" s="13"/>
      <c r="N13" s="13"/>
      <c r="O13" s="13"/>
      <c r="P13" s="13"/>
      <c r="Q13" s="13"/>
      <c r="R13" s="13"/>
      <c r="S13" s="13"/>
      <c r="T13" s="13"/>
      <c r="U13" s="13"/>
      <c r="V13" s="13"/>
      <c r="W13" s="13"/>
      <c r="X13" s="13"/>
      <c r="Y13" s="24"/>
    </row>
    <row r="14" spans="1:25">
      <c r="A14" s="23">
        <v>138</v>
      </c>
      <c r="B14" s="39"/>
      <c r="C14" s="13"/>
      <c r="D14" s="13">
        <v>1</v>
      </c>
      <c r="E14" s="33"/>
      <c r="F14" s="39">
        <v>2.7877999999999998</v>
      </c>
      <c r="G14" s="13" t="s">
        <v>1700</v>
      </c>
      <c r="H14" s="39">
        <v>11</v>
      </c>
      <c r="I14" s="39">
        <v>2</v>
      </c>
      <c r="J14" s="39">
        <v>2.8</v>
      </c>
      <c r="K14" s="13">
        <v>1</v>
      </c>
      <c r="L14" s="13">
        <v>0</v>
      </c>
      <c r="M14" s="13"/>
      <c r="N14" s="13"/>
      <c r="O14" s="13"/>
      <c r="P14" s="13"/>
      <c r="Q14" s="13"/>
      <c r="R14" s="13"/>
      <c r="S14" s="13"/>
      <c r="T14" s="13"/>
      <c r="U14" s="13"/>
      <c r="V14" s="13"/>
      <c r="W14" s="13"/>
      <c r="X14" s="13"/>
      <c r="Y14" s="24"/>
    </row>
    <row r="15" spans="1:25">
      <c r="A15" s="23">
        <v>139</v>
      </c>
      <c r="B15" s="39"/>
      <c r="C15" s="13"/>
      <c r="D15" s="13">
        <v>1</v>
      </c>
      <c r="E15" s="33"/>
      <c r="F15" s="39">
        <v>2.7862</v>
      </c>
      <c r="G15" s="13" t="s">
        <v>1700</v>
      </c>
      <c r="H15" s="39">
        <v>17.5</v>
      </c>
      <c r="I15" s="39">
        <v>2</v>
      </c>
      <c r="J15" s="39">
        <v>5.2</v>
      </c>
      <c r="K15" s="13">
        <v>2</v>
      </c>
      <c r="L15" s="13">
        <v>0</v>
      </c>
      <c r="M15" s="13"/>
      <c r="N15" s="13"/>
      <c r="O15" s="13"/>
      <c r="P15" s="13"/>
      <c r="Q15" s="13"/>
      <c r="R15" s="13"/>
      <c r="S15" s="13"/>
      <c r="T15" s="13"/>
      <c r="U15" s="13"/>
      <c r="V15" s="13"/>
      <c r="W15" s="13"/>
      <c r="X15" s="13"/>
      <c r="Y15" s="24"/>
    </row>
    <row r="16" spans="1:25">
      <c r="A16" s="23">
        <v>161</v>
      </c>
      <c r="B16" s="39">
        <v>3</v>
      </c>
      <c r="C16" s="33" t="s">
        <v>84</v>
      </c>
      <c r="D16" s="13">
        <v>1</v>
      </c>
      <c r="E16" s="33" t="s">
        <v>85</v>
      </c>
      <c r="F16" s="39">
        <v>2.7837000000000001</v>
      </c>
      <c r="G16" s="13" t="s">
        <v>1700</v>
      </c>
      <c r="H16" s="39">
        <v>2</v>
      </c>
      <c r="I16" s="39">
        <v>2</v>
      </c>
      <c r="J16" s="39">
        <v>5.2</v>
      </c>
      <c r="K16" s="13">
        <v>1</v>
      </c>
      <c r="L16" s="13">
        <v>0</v>
      </c>
      <c r="M16" s="13"/>
      <c r="N16" s="13"/>
      <c r="O16" s="13"/>
      <c r="P16" s="13"/>
      <c r="Q16" s="13"/>
      <c r="R16" s="13"/>
      <c r="S16" s="13"/>
      <c r="T16" s="13"/>
      <c r="U16" s="13"/>
      <c r="V16" s="13"/>
      <c r="W16" s="13"/>
      <c r="X16" s="13"/>
      <c r="Y16" s="24"/>
    </row>
    <row r="17" spans="1:25">
      <c r="A17" s="23">
        <v>179</v>
      </c>
      <c r="B17" s="39"/>
      <c r="C17" s="13"/>
      <c r="D17" s="13">
        <v>1</v>
      </c>
      <c r="E17" s="13"/>
      <c r="F17" s="39">
        <v>2.7946</v>
      </c>
      <c r="G17" s="13" t="s">
        <v>1700</v>
      </c>
      <c r="H17" s="39">
        <v>6</v>
      </c>
      <c r="I17" s="39">
        <v>2</v>
      </c>
      <c r="J17" s="39">
        <v>5.2</v>
      </c>
      <c r="K17" s="13">
        <v>1</v>
      </c>
      <c r="L17" s="13">
        <v>0</v>
      </c>
      <c r="M17" s="13"/>
      <c r="N17" s="13"/>
      <c r="O17" s="13"/>
      <c r="P17" s="13"/>
      <c r="Q17" s="13"/>
      <c r="R17" s="13"/>
      <c r="S17" s="13"/>
      <c r="T17" s="13"/>
      <c r="U17" s="13"/>
      <c r="V17" s="13"/>
      <c r="W17" s="13"/>
      <c r="X17" s="13"/>
      <c r="Y17" s="24"/>
    </row>
    <row r="18" spans="1:25">
      <c r="A18" s="23">
        <v>6030</v>
      </c>
      <c r="B18" s="39"/>
      <c r="C18" s="13"/>
      <c r="D18" s="13">
        <v>1</v>
      </c>
      <c r="E18" s="13"/>
      <c r="F18" s="39">
        <v>2.7919999999999998</v>
      </c>
      <c r="G18" s="13" t="s">
        <v>1700</v>
      </c>
      <c r="H18" s="39">
        <v>4</v>
      </c>
      <c r="I18" s="39">
        <v>2</v>
      </c>
      <c r="J18" s="39">
        <v>5.5</v>
      </c>
      <c r="K18" s="13">
        <v>1</v>
      </c>
      <c r="L18" s="13">
        <v>0</v>
      </c>
      <c r="M18" s="13"/>
      <c r="N18" s="13"/>
      <c r="O18" s="13"/>
      <c r="P18" s="13"/>
      <c r="Q18" s="13"/>
      <c r="R18" s="13"/>
      <c r="S18" s="13"/>
      <c r="T18" s="13"/>
      <c r="U18" s="13"/>
      <c r="V18" s="13"/>
      <c r="W18" s="13"/>
      <c r="X18" s="13"/>
      <c r="Y18" s="24"/>
    </row>
    <row r="19" spans="1:25" ht="15.75" thickBot="1">
      <c r="A19" s="25">
        <v>92403</v>
      </c>
      <c r="B19" s="40"/>
      <c r="C19" s="26"/>
      <c r="D19" s="26">
        <v>1</v>
      </c>
      <c r="E19" s="26"/>
      <c r="F19" s="40">
        <v>2.8862999999999999</v>
      </c>
      <c r="G19" s="26" t="s">
        <v>1700</v>
      </c>
      <c r="H19" s="40">
        <v>5.6</v>
      </c>
      <c r="I19" s="40">
        <v>2</v>
      </c>
      <c r="J19" s="40">
        <v>3.8</v>
      </c>
      <c r="K19" s="26">
        <v>2</v>
      </c>
      <c r="L19" s="26">
        <v>0</v>
      </c>
      <c r="M19" s="26"/>
      <c r="N19" s="26"/>
      <c r="O19" s="26"/>
      <c r="P19" s="26"/>
      <c r="Q19" s="26"/>
      <c r="R19" s="26"/>
      <c r="S19" s="26"/>
      <c r="T19" s="26"/>
      <c r="U19" s="26"/>
      <c r="V19" s="26"/>
      <c r="W19" s="26"/>
      <c r="X19" s="26"/>
      <c r="Y19" s="27"/>
    </row>
  </sheetData>
  <mergeCells count="17">
    <mergeCell ref="K8:K9"/>
    <mergeCell ref="L8:O8"/>
    <mergeCell ref="P8:Q8"/>
    <mergeCell ref="R8:S8"/>
    <mergeCell ref="T8:V8"/>
    <mergeCell ref="A1:Y1"/>
    <mergeCell ref="A7:A10"/>
    <mergeCell ref="C7:C10"/>
    <mergeCell ref="D7:D9"/>
    <mergeCell ref="E7:E9"/>
    <mergeCell ref="F7:F9"/>
    <mergeCell ref="G7:G9"/>
    <mergeCell ref="H7:K7"/>
    <mergeCell ref="L7:Y7"/>
    <mergeCell ref="H8:H9"/>
    <mergeCell ref="W8:Y8"/>
    <mergeCell ref="I8:J8"/>
  </mergeCells>
  <phoneticPr fontId="1" type="noConversion"/>
  <printOptions horizontalCentered="1"/>
  <pageMargins left="1" right="0.4" top="0.4" bottom="0.4" header="0.31496062992126" footer="0.31496062992126"/>
  <pageSetup paperSize="8" scale="81"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3">
    <tabColor indexed="10"/>
  </sheetPr>
  <dimension ref="A1:AE85"/>
  <sheetViews>
    <sheetView view="pageBreakPreview" topLeftCell="A50" zoomScale="75" zoomScaleNormal="25" zoomScaleSheetLayoutView="40" workbookViewId="0">
      <selection activeCell="D30" sqref="D30:D36"/>
    </sheetView>
  </sheetViews>
  <sheetFormatPr defaultColWidth="9" defaultRowHeight="15"/>
  <cols>
    <col min="1" max="2" width="9" style="67"/>
    <col min="3" max="3" width="10" style="67" customWidth="1"/>
    <col min="4" max="4" width="9.140625" style="105" customWidth="1"/>
    <col min="5" max="5" width="24.7109375" style="67" customWidth="1"/>
    <col min="6" max="6" width="9.140625" style="83" bestFit="1" customWidth="1"/>
    <col min="7" max="7" width="30.7109375" style="83" customWidth="1"/>
    <col min="8" max="8" width="27.42578125" style="67" customWidth="1"/>
    <col min="9" max="9" width="8.85546875" style="107" bestFit="1" customWidth="1"/>
    <col min="10" max="10" width="10.42578125" style="67" customWidth="1"/>
    <col min="11" max="11" width="9.28515625" style="83" customWidth="1"/>
    <col min="12" max="13" width="5.5703125" style="83" customWidth="1"/>
    <col min="14" max="14" width="9.140625" style="83" customWidth="1"/>
    <col min="15" max="15" width="6" style="83" customWidth="1"/>
    <col min="16" max="16" width="6.7109375" style="83" customWidth="1"/>
    <col min="17" max="17" width="5.140625" style="83" customWidth="1"/>
    <col min="18" max="18" width="6.28515625" style="83" customWidth="1"/>
    <col min="19" max="19" width="7.140625" style="83" customWidth="1"/>
    <col min="20" max="20" width="6" style="83" customWidth="1"/>
    <col min="21" max="21" width="6.85546875" style="83" customWidth="1"/>
    <col min="22" max="22" width="6.28515625" style="83" customWidth="1"/>
    <col min="23" max="23" width="5.5703125" style="83" customWidth="1"/>
    <col min="24" max="24" width="7" style="83" customWidth="1"/>
    <col min="25" max="25" width="6.28515625" style="83" customWidth="1"/>
    <col min="26" max="26" width="5.7109375" style="83" customWidth="1"/>
    <col min="27" max="27" width="6.85546875" style="83" customWidth="1"/>
    <col min="28" max="28" width="6.28515625" style="83" customWidth="1"/>
    <col min="29" max="29" width="10.5703125" style="67" hidden="1" customWidth="1"/>
    <col min="30" max="30" width="11.5703125" style="67" hidden="1" customWidth="1"/>
    <col min="31" max="31" width="0" style="67" hidden="1" customWidth="1"/>
    <col min="32" max="16384" width="9" style="67"/>
  </cols>
  <sheetData>
    <row r="1" spans="1:31" ht="21">
      <c r="C1" s="609" t="s">
        <v>1690</v>
      </c>
      <c r="D1" s="609"/>
      <c r="E1" s="609"/>
      <c r="F1" s="609"/>
      <c r="G1" s="609"/>
      <c r="H1" s="609"/>
      <c r="I1" s="609"/>
      <c r="J1" s="609"/>
      <c r="K1" s="609"/>
      <c r="L1" s="609"/>
      <c r="M1" s="609"/>
      <c r="N1" s="609"/>
      <c r="O1" s="609"/>
      <c r="P1" s="609"/>
      <c r="Q1" s="609"/>
      <c r="R1" s="609"/>
      <c r="S1" s="609"/>
      <c r="T1" s="609"/>
      <c r="U1" s="609"/>
      <c r="V1" s="609"/>
      <c r="W1" s="609"/>
      <c r="X1" s="609"/>
      <c r="Y1" s="609"/>
      <c r="Z1" s="609"/>
      <c r="AA1" s="609"/>
      <c r="AB1" s="609"/>
    </row>
    <row r="2" spans="1:31">
      <c r="C2" s="68" t="s">
        <v>1691</v>
      </c>
      <c r="D2" s="69"/>
      <c r="E2" s="70" t="s">
        <v>1695</v>
      </c>
      <c r="F2" s="71"/>
      <c r="G2" s="71"/>
      <c r="H2" s="71"/>
      <c r="I2" s="106"/>
      <c r="J2" s="71"/>
      <c r="K2" s="71"/>
      <c r="L2" s="71"/>
      <c r="M2" s="71"/>
      <c r="N2" s="71"/>
      <c r="O2" s="71"/>
      <c r="P2" s="71"/>
      <c r="Q2" s="71"/>
      <c r="R2" s="71"/>
      <c r="S2" s="71"/>
      <c r="T2" s="71"/>
      <c r="U2" s="71"/>
      <c r="V2" s="71"/>
      <c r="W2" s="71"/>
      <c r="X2" s="71"/>
      <c r="Y2" s="71"/>
      <c r="Z2" s="71"/>
      <c r="AA2" s="71"/>
      <c r="AB2" s="71"/>
    </row>
    <row r="3" spans="1:31">
      <c r="C3" s="68" t="s">
        <v>1692</v>
      </c>
      <c r="D3" s="69"/>
      <c r="E3" s="70" t="s">
        <v>325</v>
      </c>
      <c r="F3" s="71"/>
      <c r="G3" s="71"/>
      <c r="H3" s="71"/>
      <c r="I3" s="106"/>
      <c r="J3" s="71"/>
      <c r="K3" s="71"/>
      <c r="L3" s="71"/>
      <c r="M3" s="71"/>
      <c r="N3" s="71"/>
      <c r="O3" s="71"/>
      <c r="P3" s="71"/>
      <c r="Q3" s="71"/>
      <c r="R3" s="71"/>
      <c r="S3" s="71"/>
      <c r="T3" s="71"/>
      <c r="U3" s="71"/>
      <c r="V3" s="71"/>
      <c r="W3" s="71"/>
      <c r="X3" s="71"/>
      <c r="Y3" s="71"/>
      <c r="Z3" s="71"/>
      <c r="AA3" s="71"/>
      <c r="AB3" s="71"/>
    </row>
    <row r="4" spans="1:31">
      <c r="C4" s="68" t="s">
        <v>86</v>
      </c>
      <c r="D4" s="69"/>
      <c r="E4" s="70" t="s">
        <v>444</v>
      </c>
      <c r="F4" s="71"/>
      <c r="G4" s="71"/>
      <c r="H4" s="71"/>
      <c r="I4" s="106"/>
      <c r="J4" s="71"/>
      <c r="K4" s="71"/>
      <c r="L4" s="71"/>
      <c r="M4" s="71"/>
      <c r="N4" s="71"/>
      <c r="O4" s="71"/>
      <c r="P4" s="71"/>
      <c r="Q4" s="71"/>
      <c r="R4" s="71"/>
      <c r="S4" s="71"/>
      <c r="T4" s="71"/>
      <c r="U4" s="71"/>
      <c r="V4" s="71"/>
      <c r="W4" s="71"/>
      <c r="X4" s="71"/>
      <c r="Y4" s="71"/>
      <c r="Z4" s="71"/>
      <c r="AA4" s="71"/>
      <c r="AB4" s="71"/>
    </row>
    <row r="5" spans="1:31" ht="15.75" thickBot="1">
      <c r="C5" s="73"/>
      <c r="D5" s="74"/>
      <c r="E5" s="72"/>
      <c r="F5" s="71"/>
      <c r="G5" s="71"/>
      <c r="H5" s="71"/>
      <c r="I5" s="106"/>
      <c r="J5" s="71"/>
      <c r="K5" s="71"/>
      <c r="L5" s="71"/>
      <c r="M5" s="71"/>
      <c r="N5" s="71"/>
      <c r="O5" s="71"/>
      <c r="P5" s="71"/>
      <c r="Q5" s="71"/>
      <c r="R5" s="71"/>
      <c r="S5" s="71"/>
      <c r="T5" s="71"/>
      <c r="U5" s="71"/>
      <c r="V5" s="71"/>
      <c r="W5" s="71"/>
      <c r="X5" s="71"/>
      <c r="Y5" s="71"/>
      <c r="Z5" s="71"/>
      <c r="AA5" s="71"/>
      <c r="AB5" s="71"/>
    </row>
    <row r="6" spans="1:31" ht="15" customHeight="1">
      <c r="C6" s="610" t="s">
        <v>1693</v>
      </c>
      <c r="D6" s="613" t="s">
        <v>106</v>
      </c>
      <c r="E6" s="614" t="s">
        <v>1689</v>
      </c>
      <c r="F6" s="614" t="s">
        <v>1667</v>
      </c>
      <c r="G6" s="605" t="s">
        <v>1725</v>
      </c>
      <c r="H6" s="614" t="s">
        <v>1668</v>
      </c>
      <c r="I6" s="616" t="s">
        <v>1669</v>
      </c>
      <c r="J6" s="614" t="s">
        <v>87</v>
      </c>
      <c r="K6" s="614" t="s">
        <v>1671</v>
      </c>
      <c r="L6" s="614"/>
      <c r="M6" s="614"/>
      <c r="N6" s="614"/>
      <c r="O6" s="614" t="s">
        <v>1677</v>
      </c>
      <c r="P6" s="614"/>
      <c r="Q6" s="614"/>
      <c r="R6" s="614"/>
      <c r="S6" s="614"/>
      <c r="T6" s="614"/>
      <c r="U6" s="614"/>
      <c r="V6" s="614"/>
      <c r="W6" s="614"/>
      <c r="X6" s="614"/>
      <c r="Y6" s="614"/>
      <c r="Z6" s="614"/>
      <c r="AA6" s="614"/>
      <c r="AB6" s="618"/>
    </row>
    <row r="7" spans="1:31" ht="15" customHeight="1">
      <c r="C7" s="611"/>
      <c r="D7" s="585"/>
      <c r="E7" s="599"/>
      <c r="F7" s="599"/>
      <c r="G7" s="602"/>
      <c r="H7" s="599"/>
      <c r="I7" s="617"/>
      <c r="J7" s="599"/>
      <c r="K7" s="599" t="s">
        <v>1672</v>
      </c>
      <c r="L7" s="599" t="s">
        <v>1673</v>
      </c>
      <c r="M7" s="599"/>
      <c r="N7" s="599" t="s">
        <v>1676</v>
      </c>
      <c r="O7" s="599" t="s">
        <v>1678</v>
      </c>
      <c r="P7" s="599"/>
      <c r="Q7" s="599"/>
      <c r="R7" s="599"/>
      <c r="S7" s="599" t="s">
        <v>1684</v>
      </c>
      <c r="T7" s="599"/>
      <c r="U7" s="599" t="s">
        <v>1685</v>
      </c>
      <c r="V7" s="599"/>
      <c r="W7" s="599" t="s">
        <v>1686</v>
      </c>
      <c r="X7" s="599"/>
      <c r="Y7" s="599"/>
      <c r="Z7" s="599" t="s">
        <v>1687</v>
      </c>
      <c r="AA7" s="599"/>
      <c r="AB7" s="600"/>
    </row>
    <row r="8" spans="1:31">
      <c r="B8" s="67" t="s">
        <v>578</v>
      </c>
      <c r="C8" s="611"/>
      <c r="D8" s="585"/>
      <c r="E8" s="599"/>
      <c r="F8" s="599"/>
      <c r="G8" s="603"/>
      <c r="H8" s="599"/>
      <c r="I8" s="617"/>
      <c r="J8" s="599"/>
      <c r="K8" s="599"/>
      <c r="L8" s="64" t="s">
        <v>1674</v>
      </c>
      <c r="M8" s="64" t="s">
        <v>1675</v>
      </c>
      <c r="N8" s="599"/>
      <c r="O8" s="64" t="s">
        <v>1679</v>
      </c>
      <c r="P8" s="64" t="s">
        <v>1680</v>
      </c>
      <c r="Q8" s="64" t="s">
        <v>1681</v>
      </c>
      <c r="R8" s="64" t="s">
        <v>1682</v>
      </c>
      <c r="S8" s="64" t="s">
        <v>1680</v>
      </c>
      <c r="T8" s="64" t="s">
        <v>1682</v>
      </c>
      <c r="U8" s="64" t="s">
        <v>1680</v>
      </c>
      <c r="V8" s="64" t="s">
        <v>1682</v>
      </c>
      <c r="W8" s="64" t="s">
        <v>1679</v>
      </c>
      <c r="X8" s="64" t="s">
        <v>1680</v>
      </c>
      <c r="Y8" s="64" t="s">
        <v>1682</v>
      </c>
      <c r="Z8" s="64" t="s">
        <v>1679</v>
      </c>
      <c r="AA8" s="64" t="s">
        <v>1680</v>
      </c>
      <c r="AB8" s="65" t="s">
        <v>1682</v>
      </c>
    </row>
    <row r="9" spans="1:31" s="104" customFormat="1" ht="15.75" thickBot="1">
      <c r="C9" s="612"/>
      <c r="D9" s="592"/>
      <c r="E9" s="615"/>
      <c r="F9" s="81">
        <v>1</v>
      </c>
      <c r="G9" s="81"/>
      <c r="H9" s="81">
        <v>2</v>
      </c>
      <c r="I9" s="80">
        <v>3</v>
      </c>
      <c r="J9" s="81">
        <v>4</v>
      </c>
      <c r="K9" s="81">
        <v>5</v>
      </c>
      <c r="L9" s="81">
        <v>6.1</v>
      </c>
      <c r="M9" s="81">
        <v>6.2</v>
      </c>
      <c r="N9" s="81">
        <v>7</v>
      </c>
      <c r="O9" s="81">
        <v>8</v>
      </c>
      <c r="P9" s="81">
        <v>9</v>
      </c>
      <c r="Q9" s="81">
        <v>10</v>
      </c>
      <c r="R9" s="81">
        <v>11</v>
      </c>
      <c r="S9" s="81">
        <v>12</v>
      </c>
      <c r="T9" s="81">
        <v>13</v>
      </c>
      <c r="U9" s="81">
        <v>14</v>
      </c>
      <c r="V9" s="81">
        <v>15</v>
      </c>
      <c r="W9" s="81">
        <v>16</v>
      </c>
      <c r="X9" s="81">
        <v>17</v>
      </c>
      <c r="Y9" s="81">
        <v>18</v>
      </c>
      <c r="Z9" s="81">
        <v>19</v>
      </c>
      <c r="AA9" s="81">
        <v>20</v>
      </c>
      <c r="AB9" s="82">
        <v>21</v>
      </c>
    </row>
    <row r="10" spans="1:31" s="66" customFormat="1" ht="15" customHeight="1">
      <c r="A10" s="97">
        <v>9021</v>
      </c>
      <c r="B10" s="94">
        <v>108</v>
      </c>
      <c r="C10" s="97">
        <v>64.099999999999994</v>
      </c>
      <c r="D10" s="98">
        <v>0.6</v>
      </c>
      <c r="E10" s="96" t="s">
        <v>925</v>
      </c>
      <c r="F10" s="95">
        <v>1</v>
      </c>
      <c r="G10" s="95" t="s">
        <v>624</v>
      </c>
      <c r="H10" s="60" t="s">
        <v>342</v>
      </c>
      <c r="I10" s="59">
        <f>AE10-AD10</f>
        <v>0</v>
      </c>
      <c r="J10" s="64" t="s">
        <v>1700</v>
      </c>
      <c r="K10" s="59">
        <v>2.6</v>
      </c>
      <c r="L10" s="59">
        <v>3</v>
      </c>
      <c r="M10" s="59">
        <v>3</v>
      </c>
      <c r="N10" s="64">
        <v>1</v>
      </c>
      <c r="O10" s="64" t="s">
        <v>1703</v>
      </c>
      <c r="P10" s="64" t="s">
        <v>1701</v>
      </c>
      <c r="Q10" s="64" t="s">
        <v>1709</v>
      </c>
      <c r="R10" s="64">
        <v>0</v>
      </c>
      <c r="S10" s="64" t="s">
        <v>1701</v>
      </c>
      <c r="T10" s="64">
        <v>0</v>
      </c>
      <c r="U10" s="64" t="s">
        <v>1707</v>
      </c>
      <c r="V10" s="64">
        <v>0</v>
      </c>
      <c r="W10" s="64" t="s">
        <v>1704</v>
      </c>
      <c r="X10" s="64" t="s">
        <v>1703</v>
      </c>
      <c r="Y10" s="64">
        <v>0</v>
      </c>
      <c r="Z10" s="64" t="s">
        <v>1705</v>
      </c>
      <c r="AA10" s="64" t="s">
        <v>1703</v>
      </c>
      <c r="AB10" s="65">
        <v>0</v>
      </c>
      <c r="AD10" s="61"/>
      <c r="AE10" s="85"/>
    </row>
    <row r="11" spans="1:31" s="66" customFormat="1" ht="15" customHeight="1">
      <c r="A11" s="97"/>
      <c r="B11" s="94"/>
      <c r="C11" s="97"/>
      <c r="D11" s="98"/>
      <c r="E11" s="96"/>
      <c r="F11" s="95"/>
      <c r="G11" s="95"/>
      <c r="H11" s="60"/>
      <c r="I11" s="59"/>
      <c r="J11" s="64"/>
      <c r="K11" s="59"/>
      <c r="L11" s="59"/>
      <c r="M11" s="59"/>
      <c r="N11" s="64"/>
      <c r="O11" s="64"/>
      <c r="P11" s="64"/>
      <c r="Q11" s="64"/>
      <c r="R11" s="64"/>
      <c r="S11" s="64"/>
      <c r="T11" s="64"/>
      <c r="U11" s="64"/>
      <c r="V11" s="64"/>
      <c r="W11" s="64"/>
      <c r="X11" s="64"/>
      <c r="Y11" s="64"/>
      <c r="Z11" s="64"/>
      <c r="AA11" s="64"/>
      <c r="AB11" s="65"/>
      <c r="AD11" s="61"/>
      <c r="AE11" s="85"/>
    </row>
    <row r="12" spans="1:31" s="66" customFormat="1" ht="15" customHeight="1">
      <c r="A12" s="62">
        <v>136</v>
      </c>
      <c r="B12" s="62">
        <v>138</v>
      </c>
      <c r="C12" s="62">
        <v>76</v>
      </c>
      <c r="D12" s="63">
        <v>2.5</v>
      </c>
      <c r="E12" s="78" t="s">
        <v>926</v>
      </c>
      <c r="F12" s="64">
        <v>1</v>
      </c>
      <c r="G12" s="64" t="s">
        <v>638</v>
      </c>
      <c r="H12" s="60" t="s">
        <v>535</v>
      </c>
      <c r="I12" s="59">
        <f>AE12-AD12</f>
        <v>2.5999999999999659</v>
      </c>
      <c r="J12" s="64" t="s">
        <v>1700</v>
      </c>
      <c r="K12" s="59">
        <v>8</v>
      </c>
      <c r="L12" s="59">
        <v>4</v>
      </c>
      <c r="M12" s="59">
        <v>4</v>
      </c>
      <c r="N12" s="64">
        <v>4</v>
      </c>
      <c r="O12" s="64" t="s">
        <v>1703</v>
      </c>
      <c r="P12" s="64" t="s">
        <v>1701</v>
      </c>
      <c r="Q12" s="64" t="s">
        <v>1709</v>
      </c>
      <c r="R12" s="64">
        <v>0</v>
      </c>
      <c r="S12" s="64" t="s">
        <v>1701</v>
      </c>
      <c r="T12" s="64">
        <v>1</v>
      </c>
      <c r="U12" s="64" t="s">
        <v>1707</v>
      </c>
      <c r="V12" s="64">
        <v>0</v>
      </c>
      <c r="W12" s="64" t="s">
        <v>1704</v>
      </c>
      <c r="X12" s="64" t="s">
        <v>1703</v>
      </c>
      <c r="Y12" s="64">
        <v>0</v>
      </c>
      <c r="Z12" s="64" t="s">
        <v>1705</v>
      </c>
      <c r="AA12" s="64" t="s">
        <v>1703</v>
      </c>
      <c r="AB12" s="65">
        <v>0</v>
      </c>
      <c r="AD12" s="61">
        <f>'[1]NGANJUK''Z'!$L$253</f>
        <v>426.1</v>
      </c>
      <c r="AE12" s="87">
        <v>428.7</v>
      </c>
    </row>
    <row r="13" spans="1:31" s="66" customFormat="1" ht="15" customHeight="1">
      <c r="A13" s="62"/>
      <c r="B13" s="62"/>
      <c r="C13" s="62"/>
      <c r="D13" s="63"/>
      <c r="E13" s="126"/>
      <c r="F13" s="64"/>
      <c r="G13" s="64"/>
      <c r="H13" s="60"/>
      <c r="I13" s="59"/>
      <c r="J13" s="64"/>
      <c r="K13" s="59"/>
      <c r="L13" s="59"/>
      <c r="M13" s="59"/>
      <c r="N13" s="64"/>
      <c r="O13" s="64"/>
      <c r="P13" s="64"/>
      <c r="Q13" s="64"/>
      <c r="R13" s="64"/>
      <c r="S13" s="64"/>
      <c r="T13" s="64"/>
      <c r="U13" s="64"/>
      <c r="V13" s="64"/>
      <c r="W13" s="64"/>
      <c r="X13" s="64"/>
      <c r="Y13" s="64"/>
      <c r="Z13" s="64"/>
      <c r="AA13" s="64"/>
      <c r="AB13" s="65"/>
      <c r="AD13" s="61"/>
      <c r="AE13" s="87"/>
    </row>
    <row r="14" spans="1:31" s="66" customFormat="1" ht="15" customHeight="1">
      <c r="A14" s="586">
        <v>9020</v>
      </c>
      <c r="B14" s="62">
        <v>140</v>
      </c>
      <c r="C14" s="586">
        <v>78</v>
      </c>
      <c r="D14" s="585">
        <v>1.38</v>
      </c>
      <c r="E14" s="594" t="s">
        <v>339</v>
      </c>
      <c r="F14" s="64">
        <v>1</v>
      </c>
      <c r="G14" s="64" t="s">
        <v>639</v>
      </c>
      <c r="H14" s="60" t="s">
        <v>340</v>
      </c>
      <c r="I14" s="59">
        <f>AE14-AD14</f>
        <v>0</v>
      </c>
      <c r="J14" s="64" t="s">
        <v>1700</v>
      </c>
      <c r="K14" s="59">
        <v>4</v>
      </c>
      <c r="L14" s="59">
        <v>5</v>
      </c>
      <c r="M14" s="59">
        <v>5</v>
      </c>
      <c r="N14" s="64">
        <v>1</v>
      </c>
      <c r="O14" s="64" t="s">
        <v>1703</v>
      </c>
      <c r="P14" s="64" t="s">
        <v>1701</v>
      </c>
      <c r="Q14" s="64" t="s">
        <v>1709</v>
      </c>
      <c r="R14" s="64">
        <v>0</v>
      </c>
      <c r="S14" s="64" t="s">
        <v>1701</v>
      </c>
      <c r="T14" s="64">
        <v>0</v>
      </c>
      <c r="U14" s="64" t="s">
        <v>1707</v>
      </c>
      <c r="V14" s="64">
        <v>0</v>
      </c>
      <c r="W14" s="64" t="s">
        <v>1704</v>
      </c>
      <c r="X14" s="64" t="s">
        <v>1703</v>
      </c>
      <c r="Y14" s="64">
        <v>0</v>
      </c>
      <c r="Z14" s="64" t="s">
        <v>1705</v>
      </c>
      <c r="AA14" s="64" t="s">
        <v>1703</v>
      </c>
      <c r="AB14" s="65">
        <v>0</v>
      </c>
      <c r="AD14" s="61">
        <f>'[1]NGANJUK''Z'!$L$35</f>
        <v>273.2</v>
      </c>
      <c r="AE14" s="85">
        <v>273.2</v>
      </c>
    </row>
    <row r="15" spans="1:31" s="66" customFormat="1" ht="15" customHeight="1">
      <c r="A15" s="586"/>
      <c r="B15" s="97"/>
      <c r="C15" s="586"/>
      <c r="D15" s="585"/>
      <c r="E15" s="597"/>
      <c r="F15" s="64"/>
      <c r="G15" s="64"/>
      <c r="H15" s="60"/>
      <c r="I15" s="59"/>
      <c r="J15" s="64"/>
      <c r="K15" s="59"/>
      <c r="L15" s="59"/>
      <c r="M15" s="59"/>
      <c r="N15" s="64"/>
      <c r="O15" s="64"/>
      <c r="P15" s="64"/>
      <c r="Q15" s="64"/>
      <c r="R15" s="64"/>
      <c r="S15" s="64"/>
      <c r="T15" s="64"/>
      <c r="U15" s="64"/>
      <c r="V15" s="64"/>
      <c r="W15" s="64"/>
      <c r="X15" s="64"/>
      <c r="Y15" s="64"/>
      <c r="Z15" s="64"/>
      <c r="AA15" s="64"/>
      <c r="AB15" s="65"/>
      <c r="AD15" s="61"/>
      <c r="AE15" s="85"/>
    </row>
    <row r="16" spans="1:31" s="66" customFormat="1" ht="15" customHeight="1">
      <c r="A16" s="586"/>
      <c r="B16" s="97">
        <v>141</v>
      </c>
      <c r="C16" s="586"/>
      <c r="D16" s="585"/>
      <c r="E16" s="598"/>
      <c r="F16" s="64">
        <v>2</v>
      </c>
      <c r="G16" s="64" t="s">
        <v>640</v>
      </c>
      <c r="H16" s="60" t="s">
        <v>341</v>
      </c>
      <c r="I16" s="59">
        <f>AE16-AD14</f>
        <v>1.1000000000000227</v>
      </c>
      <c r="J16" s="64" t="s">
        <v>1700</v>
      </c>
      <c r="K16" s="59">
        <v>3.5</v>
      </c>
      <c r="L16" s="59">
        <v>3</v>
      </c>
      <c r="M16" s="59">
        <v>7.2</v>
      </c>
      <c r="N16" s="64">
        <v>1</v>
      </c>
      <c r="O16" s="64" t="s">
        <v>1703</v>
      </c>
      <c r="P16" s="64" t="s">
        <v>1701</v>
      </c>
      <c r="Q16" s="64" t="s">
        <v>1709</v>
      </c>
      <c r="R16" s="64">
        <v>0</v>
      </c>
      <c r="S16" s="64" t="s">
        <v>1701</v>
      </c>
      <c r="T16" s="64">
        <v>0</v>
      </c>
      <c r="U16" s="64" t="s">
        <v>1707</v>
      </c>
      <c r="V16" s="64">
        <v>0</v>
      </c>
      <c r="W16" s="64" t="s">
        <v>1704</v>
      </c>
      <c r="X16" s="64" t="s">
        <v>1703</v>
      </c>
      <c r="Y16" s="64">
        <v>0</v>
      </c>
      <c r="Z16" s="64" t="s">
        <v>1705</v>
      </c>
      <c r="AA16" s="64" t="s">
        <v>1703</v>
      </c>
      <c r="AB16" s="65">
        <v>0</v>
      </c>
      <c r="AE16" s="85">
        <v>274.3</v>
      </c>
    </row>
    <row r="17" spans="1:31" s="66" customFormat="1" ht="15" customHeight="1">
      <c r="A17" s="184"/>
      <c r="B17" s="97"/>
      <c r="C17" s="109"/>
      <c r="D17" s="122"/>
      <c r="E17" s="215"/>
      <c r="F17" s="64"/>
      <c r="G17" s="64"/>
      <c r="H17" s="60"/>
      <c r="I17" s="59"/>
      <c r="J17" s="64"/>
      <c r="K17" s="59"/>
      <c r="L17" s="59"/>
      <c r="M17" s="59"/>
      <c r="N17" s="64"/>
      <c r="O17" s="64"/>
      <c r="P17" s="64"/>
      <c r="Q17" s="64"/>
      <c r="R17" s="64"/>
      <c r="S17" s="64"/>
      <c r="T17" s="64"/>
      <c r="U17" s="64"/>
      <c r="V17" s="64"/>
      <c r="W17" s="64"/>
      <c r="X17" s="64"/>
      <c r="Y17" s="64"/>
      <c r="Z17" s="64"/>
      <c r="AA17" s="64"/>
      <c r="AB17" s="65"/>
      <c r="AE17" s="85"/>
    </row>
    <row r="18" spans="1:31" s="66" customFormat="1" ht="15" customHeight="1">
      <c r="A18" s="587">
        <v>103</v>
      </c>
      <c r="B18" s="62">
        <v>142</v>
      </c>
      <c r="C18" s="589">
        <v>79.099999999999994</v>
      </c>
      <c r="D18" s="591">
        <v>1.7</v>
      </c>
      <c r="E18" s="594" t="s">
        <v>518</v>
      </c>
      <c r="F18" s="64">
        <v>1</v>
      </c>
      <c r="G18" s="64" t="s">
        <v>1446</v>
      </c>
      <c r="H18" s="60" t="s">
        <v>519</v>
      </c>
      <c r="I18" s="59">
        <f t="shared" ref="I18:I30" si="0">AE18-AD18</f>
        <v>0</v>
      </c>
      <c r="J18" s="64" t="s">
        <v>1700</v>
      </c>
      <c r="K18" s="59">
        <v>13</v>
      </c>
      <c r="L18" s="59">
        <v>4</v>
      </c>
      <c r="M18" s="59">
        <v>4</v>
      </c>
      <c r="N18" s="64">
        <v>2</v>
      </c>
      <c r="O18" s="64" t="s">
        <v>286</v>
      </c>
      <c r="P18" s="64" t="s">
        <v>1701</v>
      </c>
      <c r="Q18" s="64" t="s">
        <v>1709</v>
      </c>
      <c r="R18" s="64">
        <v>0</v>
      </c>
      <c r="S18" s="64" t="s">
        <v>1701</v>
      </c>
      <c r="T18" s="64">
        <v>0</v>
      </c>
      <c r="U18" s="64" t="s">
        <v>1707</v>
      </c>
      <c r="V18" s="64">
        <v>0</v>
      </c>
      <c r="W18" s="64" t="s">
        <v>1704</v>
      </c>
      <c r="X18" s="64" t="s">
        <v>1703</v>
      </c>
      <c r="Y18" s="64">
        <v>0</v>
      </c>
      <c r="Z18" s="64" t="s">
        <v>1705</v>
      </c>
      <c r="AA18" s="64" t="s">
        <v>1703</v>
      </c>
      <c r="AB18" s="65">
        <v>0</v>
      </c>
      <c r="AD18" s="61">
        <f>'[1]NGANJUK''Z'!$L$234</f>
        <v>440.5</v>
      </c>
      <c r="AE18" s="87">
        <v>440.5</v>
      </c>
    </row>
    <row r="19" spans="1:31" s="66" customFormat="1" ht="15" customHeight="1">
      <c r="A19" s="588"/>
      <c r="B19" s="97"/>
      <c r="C19" s="590"/>
      <c r="D19" s="604"/>
      <c r="E19" s="597"/>
      <c r="F19" s="64"/>
      <c r="G19" s="64"/>
      <c r="H19" s="60"/>
      <c r="I19" s="59"/>
      <c r="J19" s="64"/>
      <c r="K19" s="59"/>
      <c r="L19" s="59"/>
      <c r="M19" s="59"/>
      <c r="N19" s="64"/>
      <c r="O19" s="64"/>
      <c r="P19" s="64"/>
      <c r="Q19" s="64"/>
      <c r="R19" s="64"/>
      <c r="S19" s="64"/>
      <c r="T19" s="64"/>
      <c r="U19" s="64"/>
      <c r="V19" s="64"/>
      <c r="W19" s="64"/>
      <c r="X19" s="64"/>
      <c r="Y19" s="64"/>
      <c r="Z19" s="64"/>
      <c r="AA19" s="64"/>
      <c r="AB19" s="65"/>
      <c r="AD19" s="61"/>
      <c r="AE19" s="87"/>
    </row>
    <row r="20" spans="1:31" s="66" customFormat="1" ht="15" customHeight="1">
      <c r="A20" s="588"/>
      <c r="B20" s="97">
        <v>143</v>
      </c>
      <c r="C20" s="590"/>
      <c r="D20" s="604"/>
      <c r="E20" s="597"/>
      <c r="F20" s="64">
        <v>2</v>
      </c>
      <c r="G20" s="64" t="s">
        <v>1447</v>
      </c>
      <c r="H20" s="60" t="s">
        <v>520</v>
      </c>
      <c r="I20" s="59">
        <f t="shared" si="0"/>
        <v>0.30000000000001137</v>
      </c>
      <c r="J20" s="64" t="s">
        <v>1700</v>
      </c>
      <c r="K20" s="59">
        <v>52</v>
      </c>
      <c r="L20" s="59">
        <v>2.5</v>
      </c>
      <c r="M20" s="59">
        <v>2.5</v>
      </c>
      <c r="N20" s="64">
        <v>2</v>
      </c>
      <c r="O20" s="64" t="s">
        <v>1722</v>
      </c>
      <c r="P20" s="64" t="s">
        <v>1701</v>
      </c>
      <c r="Q20" s="64" t="s">
        <v>1709</v>
      </c>
      <c r="R20" s="64">
        <v>0</v>
      </c>
      <c r="S20" s="64" t="s">
        <v>1701</v>
      </c>
      <c r="T20" s="64">
        <v>0</v>
      </c>
      <c r="U20" s="64" t="s">
        <v>1707</v>
      </c>
      <c r="V20" s="64">
        <v>0</v>
      </c>
      <c r="W20" s="64" t="s">
        <v>1704</v>
      </c>
      <c r="X20" s="64" t="s">
        <v>1703</v>
      </c>
      <c r="Y20" s="64">
        <v>0</v>
      </c>
      <c r="Z20" s="64" t="s">
        <v>1705</v>
      </c>
      <c r="AA20" s="64" t="s">
        <v>1703</v>
      </c>
      <c r="AB20" s="65">
        <v>0</v>
      </c>
      <c r="AD20" s="61">
        <f>'[1]NGANJUK''Z'!$L$234</f>
        <v>440.5</v>
      </c>
      <c r="AE20" s="87">
        <v>440.8</v>
      </c>
    </row>
    <row r="21" spans="1:31" s="66" customFormat="1" ht="15" customHeight="1">
      <c r="A21" s="588"/>
      <c r="B21" s="97"/>
      <c r="C21" s="590"/>
      <c r="D21" s="604"/>
      <c r="E21" s="597"/>
      <c r="F21" s="64"/>
      <c r="G21" s="64"/>
      <c r="H21" s="60"/>
      <c r="I21" s="59"/>
      <c r="J21" s="64"/>
      <c r="K21" s="59"/>
      <c r="L21" s="59"/>
      <c r="M21" s="59"/>
      <c r="N21" s="64"/>
      <c r="O21" s="64"/>
      <c r="P21" s="64"/>
      <c r="Q21" s="64"/>
      <c r="R21" s="64"/>
      <c r="S21" s="64"/>
      <c r="T21" s="64"/>
      <c r="U21" s="64"/>
      <c r="V21" s="64"/>
      <c r="W21" s="64"/>
      <c r="X21" s="64"/>
      <c r="Y21" s="64"/>
      <c r="Z21" s="64"/>
      <c r="AA21" s="64"/>
      <c r="AB21" s="65"/>
      <c r="AD21" s="61"/>
      <c r="AE21" s="87"/>
    </row>
    <row r="22" spans="1:31" s="66" customFormat="1" ht="15" customHeight="1">
      <c r="A22" s="588"/>
      <c r="B22" s="62">
        <v>144</v>
      </c>
      <c r="C22" s="590"/>
      <c r="D22" s="604"/>
      <c r="E22" s="598"/>
      <c r="F22" s="64">
        <v>3</v>
      </c>
      <c r="G22" s="64" t="s">
        <v>1448</v>
      </c>
      <c r="H22" s="60" t="s">
        <v>521</v>
      </c>
      <c r="I22" s="59">
        <f t="shared" si="0"/>
        <v>0.39999999999997726</v>
      </c>
      <c r="J22" s="64" t="s">
        <v>1700</v>
      </c>
      <c r="K22" s="59">
        <v>11</v>
      </c>
      <c r="L22" s="59">
        <v>3</v>
      </c>
      <c r="M22" s="59">
        <v>4</v>
      </c>
      <c r="N22" s="64">
        <v>1</v>
      </c>
      <c r="O22" s="64" t="s">
        <v>1703</v>
      </c>
      <c r="P22" s="64" t="s">
        <v>1701</v>
      </c>
      <c r="Q22" s="64" t="s">
        <v>1709</v>
      </c>
      <c r="R22" s="64">
        <v>0</v>
      </c>
      <c r="S22" s="64" t="s">
        <v>1701</v>
      </c>
      <c r="T22" s="64">
        <v>0</v>
      </c>
      <c r="U22" s="64" t="s">
        <v>1707</v>
      </c>
      <c r="V22" s="64">
        <v>0</v>
      </c>
      <c r="W22" s="64" t="s">
        <v>1704</v>
      </c>
      <c r="X22" s="64" t="s">
        <v>1703</v>
      </c>
      <c r="Y22" s="64">
        <v>0</v>
      </c>
      <c r="Z22" s="64" t="s">
        <v>1705</v>
      </c>
      <c r="AA22" s="64" t="s">
        <v>1703</v>
      </c>
      <c r="AB22" s="65">
        <v>0</v>
      </c>
      <c r="AD22" s="61">
        <f>'[1]NGANJUK''Z'!$L$234</f>
        <v>440.5</v>
      </c>
      <c r="AE22" s="87">
        <v>440.9</v>
      </c>
    </row>
    <row r="23" spans="1:31" s="66" customFormat="1" ht="15" customHeight="1">
      <c r="A23" s="216"/>
      <c r="B23" s="62"/>
      <c r="C23" s="110"/>
      <c r="D23" s="111"/>
      <c r="E23" s="215"/>
      <c r="F23" s="64"/>
      <c r="G23" s="64"/>
      <c r="H23" s="60"/>
      <c r="I23" s="59"/>
      <c r="J23" s="64"/>
      <c r="K23" s="59"/>
      <c r="L23" s="59"/>
      <c r="M23" s="59"/>
      <c r="N23" s="64"/>
      <c r="O23" s="64"/>
      <c r="P23" s="64"/>
      <c r="Q23" s="64"/>
      <c r="R23" s="64"/>
      <c r="S23" s="64"/>
      <c r="T23" s="64"/>
      <c r="U23" s="64"/>
      <c r="V23" s="64"/>
      <c r="W23" s="64"/>
      <c r="X23" s="64"/>
      <c r="Y23" s="64"/>
      <c r="Z23" s="64"/>
      <c r="AA23" s="64"/>
      <c r="AB23" s="65"/>
      <c r="AD23" s="61"/>
      <c r="AE23" s="87"/>
    </row>
    <row r="24" spans="1:31" s="66" customFormat="1" ht="15" customHeight="1">
      <c r="A24" s="587">
        <v>156</v>
      </c>
      <c r="B24" s="62">
        <v>152</v>
      </c>
      <c r="C24" s="589">
        <v>91.2</v>
      </c>
      <c r="D24" s="591">
        <v>3.4</v>
      </c>
      <c r="E24" s="601" t="s">
        <v>927</v>
      </c>
      <c r="F24" s="64">
        <v>3</v>
      </c>
      <c r="G24" s="64" t="s">
        <v>1443</v>
      </c>
      <c r="H24" s="60" t="s">
        <v>539</v>
      </c>
      <c r="I24" s="59">
        <f t="shared" si="0"/>
        <v>3.1999999999999886</v>
      </c>
      <c r="J24" s="64" t="s">
        <v>1700</v>
      </c>
      <c r="K24" s="59">
        <v>9</v>
      </c>
      <c r="L24" s="59">
        <v>3</v>
      </c>
      <c r="M24" s="59">
        <v>3</v>
      </c>
      <c r="N24" s="64">
        <v>1</v>
      </c>
      <c r="O24" s="64" t="s">
        <v>1703</v>
      </c>
      <c r="P24" s="64" t="s">
        <v>1701</v>
      </c>
      <c r="Q24" s="64" t="s">
        <v>1709</v>
      </c>
      <c r="R24" s="64">
        <v>0</v>
      </c>
      <c r="S24" s="64" t="s">
        <v>1701</v>
      </c>
      <c r="T24" s="64">
        <v>0</v>
      </c>
      <c r="U24" s="64" t="s">
        <v>1707</v>
      </c>
      <c r="V24" s="64">
        <v>0</v>
      </c>
      <c r="W24" s="64" t="s">
        <v>1704</v>
      </c>
      <c r="X24" s="64" t="s">
        <v>1703</v>
      </c>
      <c r="Y24" s="64">
        <v>0</v>
      </c>
      <c r="Z24" s="64" t="s">
        <v>1705</v>
      </c>
      <c r="AA24" s="64" t="s">
        <v>1703</v>
      </c>
      <c r="AB24" s="65">
        <v>0</v>
      </c>
      <c r="AD24" s="61">
        <f>'[1]NGANJUK''Z'!$L$259</f>
        <v>448</v>
      </c>
      <c r="AE24" s="87">
        <v>451.2</v>
      </c>
    </row>
    <row r="25" spans="1:31" s="66" customFormat="1" ht="15" customHeight="1">
      <c r="A25" s="588"/>
      <c r="B25" s="97"/>
      <c r="C25" s="590"/>
      <c r="D25" s="604"/>
      <c r="E25" s="602"/>
      <c r="F25" s="64"/>
      <c r="G25" s="64"/>
      <c r="H25" s="60"/>
      <c r="I25" s="59"/>
      <c r="J25" s="64"/>
      <c r="K25" s="59"/>
      <c r="L25" s="59"/>
      <c r="M25" s="59"/>
      <c r="N25" s="64"/>
      <c r="O25" s="64"/>
      <c r="P25" s="64"/>
      <c r="Q25" s="64"/>
      <c r="R25" s="64"/>
      <c r="S25" s="64"/>
      <c r="T25" s="64"/>
      <c r="U25" s="64"/>
      <c r="V25" s="64"/>
      <c r="W25" s="64"/>
      <c r="X25" s="64"/>
      <c r="Y25" s="64"/>
      <c r="Z25" s="64"/>
      <c r="AA25" s="64"/>
      <c r="AB25" s="65"/>
      <c r="AD25" s="61"/>
      <c r="AE25" s="87"/>
    </row>
    <row r="26" spans="1:31" s="66" customFormat="1" ht="15" customHeight="1">
      <c r="A26" s="588"/>
      <c r="B26" s="97">
        <v>153</v>
      </c>
      <c r="C26" s="590"/>
      <c r="D26" s="604"/>
      <c r="E26" s="602"/>
      <c r="F26" s="64">
        <v>4</v>
      </c>
      <c r="G26" s="64" t="s">
        <v>1444</v>
      </c>
      <c r="H26" s="60" t="s">
        <v>540</v>
      </c>
      <c r="I26" s="59">
        <f t="shared" si="0"/>
        <v>3.6000000000000227</v>
      </c>
      <c r="J26" s="64" t="s">
        <v>1700</v>
      </c>
      <c r="K26" s="59">
        <v>15</v>
      </c>
      <c r="L26" s="59">
        <v>3</v>
      </c>
      <c r="M26" s="59">
        <v>3</v>
      </c>
      <c r="N26" s="64">
        <v>1</v>
      </c>
      <c r="O26" s="64" t="s">
        <v>1703</v>
      </c>
      <c r="P26" s="64" t="s">
        <v>1701</v>
      </c>
      <c r="Q26" s="64" t="s">
        <v>1709</v>
      </c>
      <c r="R26" s="64">
        <v>0</v>
      </c>
      <c r="S26" s="64" t="s">
        <v>1701</v>
      </c>
      <c r="T26" s="64">
        <v>0</v>
      </c>
      <c r="U26" s="64" t="s">
        <v>1707</v>
      </c>
      <c r="V26" s="64">
        <v>0</v>
      </c>
      <c r="W26" s="64" t="s">
        <v>1704</v>
      </c>
      <c r="X26" s="64" t="s">
        <v>1703</v>
      </c>
      <c r="Y26" s="64">
        <v>0</v>
      </c>
      <c r="Z26" s="64" t="s">
        <v>1705</v>
      </c>
      <c r="AA26" s="64" t="s">
        <v>1703</v>
      </c>
      <c r="AB26" s="65">
        <v>0</v>
      </c>
      <c r="AD26" s="61">
        <f>'[1]NGANJUK''Z'!$L$259</f>
        <v>448</v>
      </c>
      <c r="AE26" s="87">
        <v>451.6</v>
      </c>
    </row>
    <row r="27" spans="1:31" s="66" customFormat="1" ht="15" customHeight="1">
      <c r="A27" s="588"/>
      <c r="B27" s="97"/>
      <c r="C27" s="590"/>
      <c r="D27" s="604"/>
      <c r="E27" s="602"/>
      <c r="F27" s="64"/>
      <c r="G27" s="64"/>
      <c r="H27" s="60"/>
      <c r="I27" s="59"/>
      <c r="J27" s="64"/>
      <c r="K27" s="59"/>
      <c r="L27" s="59"/>
      <c r="M27" s="59"/>
      <c r="N27" s="64"/>
      <c r="O27" s="64"/>
      <c r="P27" s="64"/>
      <c r="Q27" s="64"/>
      <c r="R27" s="64"/>
      <c r="S27" s="64"/>
      <c r="T27" s="64"/>
      <c r="U27" s="64"/>
      <c r="V27" s="64"/>
      <c r="W27" s="64"/>
      <c r="X27" s="64"/>
      <c r="Y27" s="64"/>
      <c r="Z27" s="64"/>
      <c r="AA27" s="64"/>
      <c r="AB27" s="65"/>
      <c r="AD27" s="61"/>
      <c r="AE27" s="87"/>
    </row>
    <row r="28" spans="1:31" s="66" customFormat="1" ht="15" customHeight="1">
      <c r="A28" s="607"/>
      <c r="B28" s="62">
        <v>154</v>
      </c>
      <c r="C28" s="606"/>
      <c r="D28" s="608"/>
      <c r="E28" s="603"/>
      <c r="F28" s="64">
        <v>5</v>
      </c>
      <c r="G28" s="64" t="s">
        <v>1445</v>
      </c>
      <c r="H28" s="60" t="s">
        <v>541</v>
      </c>
      <c r="I28" s="59">
        <v>5.35</v>
      </c>
      <c r="J28" s="64" t="s">
        <v>1700</v>
      </c>
      <c r="K28" s="59">
        <v>15</v>
      </c>
      <c r="L28" s="59">
        <v>3.5</v>
      </c>
      <c r="M28" s="59">
        <v>3.5</v>
      </c>
      <c r="N28" s="64">
        <v>1</v>
      </c>
      <c r="O28" s="64" t="s">
        <v>1703</v>
      </c>
      <c r="P28" s="64" t="s">
        <v>1701</v>
      </c>
      <c r="Q28" s="64" t="s">
        <v>1709</v>
      </c>
      <c r="R28" s="64">
        <v>0</v>
      </c>
      <c r="S28" s="64" t="s">
        <v>1701</v>
      </c>
      <c r="T28" s="64">
        <v>0</v>
      </c>
      <c r="U28" s="64" t="s">
        <v>1707</v>
      </c>
      <c r="V28" s="64">
        <v>0</v>
      </c>
      <c r="W28" s="64" t="s">
        <v>1704</v>
      </c>
      <c r="X28" s="64" t="s">
        <v>1703</v>
      </c>
      <c r="Y28" s="64">
        <v>0</v>
      </c>
      <c r="Z28" s="64" t="s">
        <v>1705</v>
      </c>
      <c r="AA28" s="64" t="s">
        <v>1703</v>
      </c>
      <c r="AB28" s="65">
        <v>0</v>
      </c>
      <c r="AD28" s="61"/>
      <c r="AE28" s="87"/>
    </row>
    <row r="29" spans="1:31" s="66" customFormat="1" ht="15" customHeight="1">
      <c r="A29" s="167"/>
      <c r="B29" s="97"/>
      <c r="C29" s="97"/>
      <c r="D29" s="98"/>
      <c r="E29" s="95"/>
      <c r="F29" s="64"/>
      <c r="G29" s="64"/>
      <c r="H29" s="60"/>
      <c r="I29" s="59"/>
      <c r="J29" s="64"/>
      <c r="K29" s="59"/>
      <c r="L29" s="59"/>
      <c r="M29" s="59"/>
      <c r="N29" s="64"/>
      <c r="O29" s="64"/>
      <c r="P29" s="64"/>
      <c r="Q29" s="64"/>
      <c r="R29" s="64"/>
      <c r="S29" s="64"/>
      <c r="T29" s="64"/>
      <c r="U29" s="64"/>
      <c r="V29" s="64"/>
      <c r="W29" s="64"/>
      <c r="X29" s="64"/>
      <c r="Y29" s="64"/>
      <c r="Z29" s="64"/>
      <c r="AA29" s="64"/>
      <c r="AB29" s="65"/>
      <c r="AD29" s="61"/>
      <c r="AE29" s="87"/>
    </row>
    <row r="30" spans="1:31" s="66" customFormat="1" ht="30" customHeight="1">
      <c r="A30" s="62">
        <v>101</v>
      </c>
      <c r="B30" s="97">
        <v>161</v>
      </c>
      <c r="C30" s="62" t="s">
        <v>1441</v>
      </c>
      <c r="D30" s="63">
        <v>1.2</v>
      </c>
      <c r="E30" s="99" t="s">
        <v>865</v>
      </c>
      <c r="F30" s="64">
        <v>3</v>
      </c>
      <c r="G30" s="64" t="s">
        <v>1442</v>
      </c>
      <c r="H30" s="60" t="s">
        <v>517</v>
      </c>
      <c r="I30" s="59">
        <f t="shared" si="0"/>
        <v>3.5</v>
      </c>
      <c r="J30" s="64" t="s">
        <v>1700</v>
      </c>
      <c r="K30" s="59">
        <v>9</v>
      </c>
      <c r="L30" s="59">
        <v>4</v>
      </c>
      <c r="M30" s="59">
        <v>3.5</v>
      </c>
      <c r="N30" s="64">
        <v>1</v>
      </c>
      <c r="O30" s="64" t="s">
        <v>1703</v>
      </c>
      <c r="P30" s="64" t="s">
        <v>1701</v>
      </c>
      <c r="Q30" s="64" t="s">
        <v>1709</v>
      </c>
      <c r="R30" s="64">
        <v>0</v>
      </c>
      <c r="S30" s="64" t="s">
        <v>1701</v>
      </c>
      <c r="T30" s="64">
        <v>0</v>
      </c>
      <c r="U30" s="64" t="s">
        <v>1707</v>
      </c>
      <c r="V30" s="64">
        <v>0</v>
      </c>
      <c r="W30" s="64" t="s">
        <v>1704</v>
      </c>
      <c r="X30" s="64" t="s">
        <v>1703</v>
      </c>
      <c r="Y30" s="64">
        <v>0</v>
      </c>
      <c r="Z30" s="64" t="s">
        <v>1705</v>
      </c>
      <c r="AA30" s="64" t="s">
        <v>1703</v>
      </c>
      <c r="AB30" s="65">
        <v>0</v>
      </c>
      <c r="AD30" s="61">
        <f>'[1]NGANJUK''Z'!$L$231</f>
        <v>503.2</v>
      </c>
      <c r="AE30" s="87">
        <v>506.7</v>
      </c>
    </row>
    <row r="31" spans="1:31" s="66" customFormat="1" ht="30" customHeight="1">
      <c r="A31" s="62"/>
      <c r="B31" s="97"/>
      <c r="C31" s="62"/>
      <c r="D31" s="63"/>
      <c r="E31" s="215"/>
      <c r="F31" s="64"/>
      <c r="G31" s="64"/>
      <c r="H31" s="60"/>
      <c r="I31" s="59"/>
      <c r="J31" s="64"/>
      <c r="K31" s="59"/>
      <c r="L31" s="59"/>
      <c r="M31" s="59"/>
      <c r="N31" s="64"/>
      <c r="O31" s="64"/>
      <c r="P31" s="64"/>
      <c r="Q31" s="64"/>
      <c r="R31" s="64"/>
      <c r="S31" s="64"/>
      <c r="T31" s="64"/>
      <c r="U31" s="64"/>
      <c r="V31" s="64"/>
      <c r="W31" s="64"/>
      <c r="X31" s="64"/>
      <c r="Y31" s="64"/>
      <c r="Z31" s="64"/>
      <c r="AA31" s="64"/>
      <c r="AB31" s="65"/>
      <c r="AD31" s="61"/>
      <c r="AE31" s="87"/>
    </row>
    <row r="32" spans="1:31" s="66" customFormat="1" ht="15" customHeight="1">
      <c r="A32" s="586">
        <v>9011</v>
      </c>
      <c r="B32" s="62">
        <v>536</v>
      </c>
      <c r="C32" s="586" t="s">
        <v>1463</v>
      </c>
      <c r="D32" s="585">
        <v>3.15</v>
      </c>
      <c r="E32" s="597" t="s">
        <v>866</v>
      </c>
      <c r="F32" s="64">
        <v>4</v>
      </c>
      <c r="G32" s="113" t="s">
        <v>1464</v>
      </c>
      <c r="H32" s="60" t="s">
        <v>116</v>
      </c>
      <c r="I32" s="59">
        <v>10</v>
      </c>
      <c r="J32" s="64" t="s">
        <v>1700</v>
      </c>
      <c r="K32" s="59">
        <v>14.4</v>
      </c>
      <c r="L32" s="59">
        <v>6</v>
      </c>
      <c r="M32" s="59">
        <v>7.8</v>
      </c>
      <c r="N32" s="64">
        <v>1</v>
      </c>
      <c r="O32" s="64" t="s">
        <v>1703</v>
      </c>
      <c r="P32" s="64" t="s">
        <v>1701</v>
      </c>
      <c r="Q32" s="64" t="s">
        <v>1709</v>
      </c>
      <c r="R32" s="64">
        <v>0</v>
      </c>
      <c r="S32" s="64" t="s">
        <v>1701</v>
      </c>
      <c r="T32" s="64">
        <v>0</v>
      </c>
      <c r="U32" s="64" t="s">
        <v>1708</v>
      </c>
      <c r="V32" s="64">
        <v>0</v>
      </c>
      <c r="W32" s="64" t="s">
        <v>1704</v>
      </c>
      <c r="X32" s="64" t="s">
        <v>1703</v>
      </c>
      <c r="Y32" s="64">
        <v>0</v>
      </c>
      <c r="Z32" s="64" t="s">
        <v>1699</v>
      </c>
      <c r="AA32" s="64" t="s">
        <v>1703</v>
      </c>
      <c r="AB32" s="65">
        <v>0</v>
      </c>
      <c r="AD32" s="61" t="e">
        <f>I32-#REF!</f>
        <v>#REF!</v>
      </c>
    </row>
    <row r="33" spans="1:30" s="66" customFormat="1" ht="15" customHeight="1">
      <c r="A33" s="586"/>
      <c r="B33" s="62"/>
      <c r="C33" s="586"/>
      <c r="D33" s="585"/>
      <c r="E33" s="597"/>
      <c r="F33" s="64"/>
      <c r="G33" s="113"/>
      <c r="H33" s="60"/>
      <c r="I33" s="59"/>
      <c r="J33" s="64"/>
      <c r="K33" s="59"/>
      <c r="L33" s="59"/>
      <c r="M33" s="59"/>
      <c r="N33" s="64"/>
      <c r="O33" s="64"/>
      <c r="P33" s="64"/>
      <c r="Q33" s="64"/>
      <c r="R33" s="64"/>
      <c r="S33" s="64"/>
      <c r="T33" s="64"/>
      <c r="U33" s="64"/>
      <c r="V33" s="64"/>
      <c r="W33" s="64"/>
      <c r="X33" s="64"/>
      <c r="Y33" s="64"/>
      <c r="Z33" s="64"/>
      <c r="AA33" s="64"/>
      <c r="AB33" s="65"/>
      <c r="AD33" s="61"/>
    </row>
    <row r="34" spans="1:30" s="66" customFormat="1" ht="15" customHeight="1">
      <c r="A34" s="586"/>
      <c r="B34" s="62">
        <v>537</v>
      </c>
      <c r="C34" s="586"/>
      <c r="D34" s="585"/>
      <c r="E34" s="598"/>
      <c r="F34" s="64">
        <v>5</v>
      </c>
      <c r="G34" s="113" t="s">
        <v>1465</v>
      </c>
      <c r="H34" s="60" t="s">
        <v>140</v>
      </c>
      <c r="I34" s="59">
        <v>11.3</v>
      </c>
      <c r="J34" s="64" t="s">
        <v>1700</v>
      </c>
      <c r="K34" s="59">
        <v>4.7</v>
      </c>
      <c r="L34" s="59">
        <v>6</v>
      </c>
      <c r="M34" s="59">
        <v>6.4</v>
      </c>
      <c r="N34" s="64">
        <v>1</v>
      </c>
      <c r="O34" s="64" t="s">
        <v>1703</v>
      </c>
      <c r="P34" s="64" t="s">
        <v>1701</v>
      </c>
      <c r="Q34" s="64" t="s">
        <v>1709</v>
      </c>
      <c r="R34" s="64">
        <v>0</v>
      </c>
      <c r="S34" s="64" t="s">
        <v>1701</v>
      </c>
      <c r="T34" s="64">
        <v>0</v>
      </c>
      <c r="U34" s="64" t="s">
        <v>1708</v>
      </c>
      <c r="V34" s="64">
        <v>0</v>
      </c>
      <c r="W34" s="64" t="s">
        <v>1704</v>
      </c>
      <c r="X34" s="64" t="s">
        <v>1703</v>
      </c>
      <c r="Y34" s="64">
        <v>0</v>
      </c>
      <c r="Z34" s="64" t="s">
        <v>1699</v>
      </c>
      <c r="AA34" s="64" t="s">
        <v>1703</v>
      </c>
      <c r="AB34" s="65">
        <v>0</v>
      </c>
      <c r="AD34" s="61" t="e">
        <f>I34-#REF!</f>
        <v>#REF!</v>
      </c>
    </row>
    <row r="35" spans="1:30" s="66" customFormat="1" ht="15" customHeight="1">
      <c r="A35" s="62"/>
      <c r="B35" s="62"/>
      <c r="C35" s="62"/>
      <c r="D35" s="63"/>
      <c r="E35" s="99"/>
      <c r="F35" s="64"/>
      <c r="G35" s="113"/>
      <c r="H35" s="60"/>
      <c r="I35" s="59"/>
      <c r="J35" s="64"/>
      <c r="K35" s="59"/>
      <c r="L35" s="59"/>
      <c r="M35" s="59"/>
      <c r="N35" s="64"/>
      <c r="O35" s="64"/>
      <c r="P35" s="64"/>
      <c r="Q35" s="64"/>
      <c r="R35" s="64"/>
      <c r="S35" s="64"/>
      <c r="T35" s="64"/>
      <c r="U35" s="64"/>
      <c r="V35" s="64"/>
      <c r="W35" s="64"/>
      <c r="X35" s="64"/>
      <c r="Y35" s="64"/>
      <c r="Z35" s="64"/>
      <c r="AA35" s="64"/>
      <c r="AB35" s="65"/>
      <c r="AD35" s="61"/>
    </row>
    <row r="36" spans="1:30" s="66" customFormat="1" ht="15" customHeight="1">
      <c r="A36" s="62">
        <v>4065</v>
      </c>
      <c r="B36" s="62">
        <v>665</v>
      </c>
      <c r="C36" s="62">
        <v>441</v>
      </c>
      <c r="D36" s="63">
        <v>1.8</v>
      </c>
      <c r="E36" s="99" t="s">
        <v>867</v>
      </c>
      <c r="F36" s="64">
        <v>1</v>
      </c>
      <c r="G36" s="113" t="s">
        <v>1458</v>
      </c>
      <c r="H36" s="60" t="s">
        <v>1426</v>
      </c>
      <c r="I36" s="59">
        <v>0</v>
      </c>
      <c r="J36" s="64" t="s">
        <v>1700</v>
      </c>
      <c r="K36" s="59">
        <v>2.6</v>
      </c>
      <c r="L36" s="59">
        <v>5</v>
      </c>
      <c r="M36" s="59"/>
      <c r="N36" s="64">
        <v>1</v>
      </c>
      <c r="O36" s="64" t="s">
        <v>1706</v>
      </c>
      <c r="P36" s="64" t="s">
        <v>1703</v>
      </c>
      <c r="Q36" s="64" t="s">
        <v>1709</v>
      </c>
      <c r="R36" s="64">
        <v>0</v>
      </c>
      <c r="S36" s="64" t="s">
        <v>1703</v>
      </c>
      <c r="T36" s="64">
        <v>0</v>
      </c>
      <c r="U36" s="64" t="s">
        <v>1703</v>
      </c>
      <c r="V36" s="64">
        <v>0</v>
      </c>
      <c r="W36" s="64" t="s">
        <v>1704</v>
      </c>
      <c r="X36" s="64" t="s">
        <v>1703</v>
      </c>
      <c r="Y36" s="64">
        <v>0</v>
      </c>
      <c r="Z36" s="64" t="s">
        <v>1699</v>
      </c>
      <c r="AA36" s="64" t="s">
        <v>1703</v>
      </c>
      <c r="AB36" s="65">
        <v>0</v>
      </c>
      <c r="AD36" s="61"/>
    </row>
    <row r="37" spans="1:30" s="66" customFormat="1" ht="15" customHeight="1">
      <c r="A37" s="62"/>
      <c r="B37" s="62"/>
      <c r="C37" s="62"/>
      <c r="D37" s="63"/>
      <c r="E37" s="99"/>
      <c r="F37" s="64"/>
      <c r="G37" s="113"/>
      <c r="H37" s="60"/>
      <c r="I37" s="59"/>
      <c r="J37" s="64"/>
      <c r="K37" s="59"/>
      <c r="L37" s="59"/>
      <c r="M37" s="59"/>
      <c r="N37" s="64"/>
      <c r="O37" s="64"/>
      <c r="P37" s="64"/>
      <c r="Q37" s="64"/>
      <c r="R37" s="64"/>
      <c r="S37" s="64"/>
      <c r="T37" s="64"/>
      <c r="U37" s="64"/>
      <c r="V37" s="64"/>
      <c r="W37" s="64"/>
      <c r="X37" s="64"/>
      <c r="Y37" s="64"/>
      <c r="Z37" s="64"/>
      <c r="AA37" s="64"/>
      <c r="AB37" s="65"/>
      <c r="AD37" s="61"/>
    </row>
    <row r="38" spans="1:30" s="66" customFormat="1" ht="15" customHeight="1">
      <c r="A38" s="62">
        <v>9012</v>
      </c>
      <c r="B38" s="62">
        <v>605</v>
      </c>
      <c r="C38" s="62">
        <v>442</v>
      </c>
      <c r="D38" s="63">
        <v>2.8</v>
      </c>
      <c r="E38" s="60" t="s">
        <v>928</v>
      </c>
      <c r="F38" s="64">
        <v>1</v>
      </c>
      <c r="G38" s="113" t="s">
        <v>1459</v>
      </c>
      <c r="H38" s="60" t="s">
        <v>117</v>
      </c>
      <c r="I38" s="59">
        <v>0.80000000000006821</v>
      </c>
      <c r="J38" s="64" t="s">
        <v>1700</v>
      </c>
      <c r="K38" s="59">
        <v>3</v>
      </c>
      <c r="L38" s="59">
        <v>3.7</v>
      </c>
      <c r="M38" s="59">
        <v>4.0999999999999996</v>
      </c>
      <c r="N38" s="64">
        <v>1</v>
      </c>
      <c r="O38" s="64" t="s">
        <v>1706</v>
      </c>
      <c r="P38" s="64" t="s">
        <v>1703</v>
      </c>
      <c r="Q38" s="64" t="s">
        <v>1709</v>
      </c>
      <c r="R38" s="64">
        <v>0</v>
      </c>
      <c r="S38" s="64" t="s">
        <v>1703</v>
      </c>
      <c r="T38" s="64">
        <v>0</v>
      </c>
      <c r="U38" s="64" t="s">
        <v>1703</v>
      </c>
      <c r="V38" s="64">
        <v>0</v>
      </c>
      <c r="W38" s="64" t="s">
        <v>1704</v>
      </c>
      <c r="X38" s="64" t="s">
        <v>1703</v>
      </c>
      <c r="Y38" s="64">
        <v>0</v>
      </c>
      <c r="Z38" s="64" t="s">
        <v>1699</v>
      </c>
      <c r="AA38" s="64" t="s">
        <v>1703</v>
      </c>
      <c r="AB38" s="65">
        <v>0</v>
      </c>
      <c r="AC38" s="61">
        <f>[2]nganjuk!$L$26</f>
        <v>971.3</v>
      </c>
      <c r="AD38" s="61">
        <f>I38-AC38</f>
        <v>-970.49999999999989</v>
      </c>
    </row>
    <row r="39" spans="1:30" s="66" customFormat="1" ht="15" customHeight="1">
      <c r="A39" s="62"/>
      <c r="B39" s="62"/>
      <c r="C39" s="62"/>
      <c r="D39" s="63"/>
      <c r="E39" s="60"/>
      <c r="F39" s="64"/>
      <c r="G39" s="113"/>
      <c r="H39" s="60"/>
      <c r="I39" s="59"/>
      <c r="J39" s="64"/>
      <c r="K39" s="59"/>
      <c r="L39" s="59"/>
      <c r="M39" s="59"/>
      <c r="N39" s="64"/>
      <c r="O39" s="64"/>
      <c r="P39" s="64"/>
      <c r="Q39" s="64"/>
      <c r="R39" s="64"/>
      <c r="S39" s="64"/>
      <c r="T39" s="64"/>
      <c r="U39" s="64"/>
      <c r="V39" s="64"/>
      <c r="W39" s="64"/>
      <c r="X39" s="64"/>
      <c r="Y39" s="64"/>
      <c r="Z39" s="64"/>
      <c r="AA39" s="64"/>
      <c r="AB39" s="65"/>
      <c r="AC39" s="61"/>
      <c r="AD39" s="61"/>
    </row>
    <row r="40" spans="1:30" s="66" customFormat="1" ht="15" customHeight="1">
      <c r="A40" s="586">
        <v>9017</v>
      </c>
      <c r="B40" s="62">
        <v>606</v>
      </c>
      <c r="C40" s="586">
        <v>443</v>
      </c>
      <c r="D40" s="585">
        <v>2.1</v>
      </c>
      <c r="E40" s="593" t="s">
        <v>929</v>
      </c>
      <c r="F40" s="64">
        <v>1</v>
      </c>
      <c r="G40" s="113" t="s">
        <v>1460</v>
      </c>
      <c r="H40" s="60" t="s">
        <v>119</v>
      </c>
      <c r="I40" s="59">
        <v>0.70000000000004547</v>
      </c>
      <c r="J40" s="64" t="s">
        <v>1700</v>
      </c>
      <c r="K40" s="59">
        <v>3</v>
      </c>
      <c r="L40" s="59">
        <v>3</v>
      </c>
      <c r="M40" s="59">
        <v>4</v>
      </c>
      <c r="N40" s="64">
        <v>2</v>
      </c>
      <c r="O40" s="64" t="s">
        <v>1706</v>
      </c>
      <c r="P40" s="64" t="s">
        <v>1703</v>
      </c>
      <c r="Q40" s="64" t="s">
        <v>1709</v>
      </c>
      <c r="R40" s="64">
        <v>0</v>
      </c>
      <c r="S40" s="64" t="s">
        <v>1703</v>
      </c>
      <c r="T40" s="64">
        <v>0</v>
      </c>
      <c r="U40" s="64" t="s">
        <v>1703</v>
      </c>
      <c r="V40" s="64">
        <v>0</v>
      </c>
      <c r="W40" s="64" t="s">
        <v>1704</v>
      </c>
      <c r="X40" s="64" t="s">
        <v>1703</v>
      </c>
      <c r="Y40" s="64">
        <v>0</v>
      </c>
      <c r="Z40" s="64" t="s">
        <v>1699</v>
      </c>
      <c r="AA40" s="64" t="s">
        <v>1703</v>
      </c>
      <c r="AB40" s="65">
        <v>0</v>
      </c>
      <c r="AC40" s="61">
        <f>[2]nganjuk!$L$36</f>
        <v>986.9</v>
      </c>
      <c r="AD40" s="61" t="e">
        <f>I40-#REF!</f>
        <v>#REF!</v>
      </c>
    </row>
    <row r="41" spans="1:30" s="66" customFormat="1" ht="15" customHeight="1">
      <c r="A41" s="586"/>
      <c r="B41" s="62"/>
      <c r="C41" s="586"/>
      <c r="D41" s="585"/>
      <c r="E41" s="593"/>
      <c r="F41" s="64"/>
      <c r="G41" s="113"/>
      <c r="H41" s="60"/>
      <c r="I41" s="59"/>
      <c r="J41" s="64"/>
      <c r="K41" s="59"/>
      <c r="L41" s="59"/>
      <c r="M41" s="59"/>
      <c r="N41" s="64"/>
      <c r="O41" s="64"/>
      <c r="P41" s="64"/>
      <c r="Q41" s="64"/>
      <c r="R41" s="64"/>
      <c r="S41" s="64"/>
      <c r="T41" s="64"/>
      <c r="U41" s="64"/>
      <c r="V41" s="64"/>
      <c r="W41" s="64"/>
      <c r="X41" s="64"/>
      <c r="Y41" s="64"/>
      <c r="Z41" s="64"/>
      <c r="AA41" s="64"/>
      <c r="AB41" s="65"/>
      <c r="AC41" s="61"/>
      <c r="AD41" s="61"/>
    </row>
    <row r="42" spans="1:30" s="66" customFormat="1" ht="15" customHeight="1">
      <c r="A42" s="586"/>
      <c r="B42" s="62">
        <v>607</v>
      </c>
      <c r="C42" s="586"/>
      <c r="D42" s="585"/>
      <c r="E42" s="593"/>
      <c r="F42" s="64">
        <v>2</v>
      </c>
      <c r="G42" s="113" t="s">
        <v>1460</v>
      </c>
      <c r="H42" s="60" t="s">
        <v>120</v>
      </c>
      <c r="I42" s="59">
        <v>1</v>
      </c>
      <c r="J42" s="64" t="s">
        <v>1700</v>
      </c>
      <c r="K42" s="59">
        <v>5.5</v>
      </c>
      <c r="L42" s="59">
        <v>4</v>
      </c>
      <c r="M42" s="59">
        <v>4</v>
      </c>
      <c r="N42" s="64">
        <v>1</v>
      </c>
      <c r="O42" s="64" t="s">
        <v>1703</v>
      </c>
      <c r="P42" s="64" t="s">
        <v>1701</v>
      </c>
      <c r="Q42" s="64" t="s">
        <v>1709</v>
      </c>
      <c r="R42" s="64">
        <v>0</v>
      </c>
      <c r="S42" s="64" t="s">
        <v>1701</v>
      </c>
      <c r="T42" s="64">
        <v>0</v>
      </c>
      <c r="U42" s="64" t="s">
        <v>1708</v>
      </c>
      <c r="V42" s="64">
        <v>0</v>
      </c>
      <c r="W42" s="64" t="s">
        <v>1704</v>
      </c>
      <c r="X42" s="64" t="s">
        <v>1703</v>
      </c>
      <c r="Y42" s="64">
        <v>0</v>
      </c>
      <c r="Z42" s="64" t="s">
        <v>1699</v>
      </c>
      <c r="AA42" s="64" t="s">
        <v>1703</v>
      </c>
      <c r="AB42" s="65">
        <v>0</v>
      </c>
      <c r="AD42" s="61" t="e">
        <f>I42-#REF!</f>
        <v>#REF!</v>
      </c>
    </row>
    <row r="43" spans="1:30" s="66" customFormat="1" ht="15" customHeight="1">
      <c r="A43" s="62"/>
      <c r="B43" s="62"/>
      <c r="C43" s="62"/>
      <c r="D43" s="63"/>
      <c r="E43" s="60"/>
      <c r="F43" s="64"/>
      <c r="G43" s="113"/>
      <c r="H43" s="60"/>
      <c r="I43" s="59"/>
      <c r="J43" s="64"/>
      <c r="K43" s="59"/>
      <c r="L43" s="59"/>
      <c r="M43" s="59"/>
      <c r="N43" s="64"/>
      <c r="O43" s="64"/>
      <c r="P43" s="64"/>
      <c r="Q43" s="64"/>
      <c r="R43" s="64"/>
      <c r="S43" s="64"/>
      <c r="T43" s="64"/>
      <c r="U43" s="64"/>
      <c r="V43" s="64"/>
      <c r="W43" s="64"/>
      <c r="X43" s="64"/>
      <c r="Y43" s="64"/>
      <c r="Z43" s="64"/>
      <c r="AA43" s="64"/>
      <c r="AB43" s="65"/>
      <c r="AD43" s="61"/>
    </row>
    <row r="44" spans="1:30" s="66" customFormat="1" ht="15" customHeight="1">
      <c r="A44" s="62">
        <v>9013</v>
      </c>
      <c r="B44" s="62">
        <v>608</v>
      </c>
      <c r="C44" s="62">
        <v>447</v>
      </c>
      <c r="D44" s="63">
        <v>0.6</v>
      </c>
      <c r="E44" s="60" t="s">
        <v>930</v>
      </c>
      <c r="F44" s="64">
        <v>1</v>
      </c>
      <c r="G44" s="113" t="s">
        <v>1461</v>
      </c>
      <c r="H44" s="60" t="s">
        <v>118</v>
      </c>
      <c r="I44" s="59">
        <v>0.69999999999993179</v>
      </c>
      <c r="J44" s="64" t="s">
        <v>1700</v>
      </c>
      <c r="K44" s="59">
        <v>6</v>
      </c>
      <c r="L44" s="59">
        <v>2.6</v>
      </c>
      <c r="M44" s="59">
        <v>3</v>
      </c>
      <c r="N44" s="64">
        <v>1</v>
      </c>
      <c r="O44" s="64" t="s">
        <v>1703</v>
      </c>
      <c r="P44" s="64" t="s">
        <v>1701</v>
      </c>
      <c r="Q44" s="64" t="s">
        <v>1709</v>
      </c>
      <c r="R44" s="64">
        <v>0</v>
      </c>
      <c r="S44" s="64" t="s">
        <v>1701</v>
      </c>
      <c r="T44" s="64">
        <v>0</v>
      </c>
      <c r="U44" s="64" t="s">
        <v>1703</v>
      </c>
      <c r="V44" s="64">
        <v>0</v>
      </c>
      <c r="W44" s="64" t="s">
        <v>1704</v>
      </c>
      <c r="X44" s="64" t="s">
        <v>1703</v>
      </c>
      <c r="Y44" s="64">
        <v>0</v>
      </c>
      <c r="Z44" s="64" t="s">
        <v>1699</v>
      </c>
      <c r="AA44" s="64" t="s">
        <v>1703</v>
      </c>
      <c r="AB44" s="65">
        <v>0</v>
      </c>
      <c r="AC44" s="61">
        <f>[2]nganjuk!$L$28</f>
        <v>975.2</v>
      </c>
      <c r="AD44" s="61">
        <f>I44-AC44</f>
        <v>-974.50000000000011</v>
      </c>
    </row>
    <row r="45" spans="1:30" s="66" customFormat="1" ht="15" customHeight="1">
      <c r="A45" s="62"/>
      <c r="B45" s="62"/>
      <c r="C45" s="62"/>
      <c r="D45" s="63"/>
      <c r="E45" s="60"/>
      <c r="F45" s="64"/>
      <c r="G45" s="113"/>
      <c r="H45" s="60"/>
      <c r="I45" s="59"/>
      <c r="J45" s="64"/>
      <c r="K45" s="59"/>
      <c r="L45" s="59"/>
      <c r="M45" s="59"/>
      <c r="N45" s="64"/>
      <c r="O45" s="64"/>
      <c r="P45" s="64"/>
      <c r="Q45" s="64"/>
      <c r="R45" s="64"/>
      <c r="S45" s="64"/>
      <c r="T45" s="64"/>
      <c r="U45" s="64"/>
      <c r="V45" s="64"/>
      <c r="W45" s="64"/>
      <c r="X45" s="64"/>
      <c r="Y45" s="64"/>
      <c r="Z45" s="64"/>
      <c r="AA45" s="64"/>
      <c r="AB45" s="65"/>
      <c r="AC45" s="61"/>
      <c r="AD45" s="61"/>
    </row>
    <row r="46" spans="1:30" s="66" customFormat="1" ht="15" customHeight="1">
      <c r="A46" s="586">
        <v>9018</v>
      </c>
      <c r="B46" s="62">
        <v>609</v>
      </c>
      <c r="C46" s="586">
        <v>448</v>
      </c>
      <c r="D46" s="585">
        <v>10.8</v>
      </c>
      <c r="E46" s="593" t="s">
        <v>931</v>
      </c>
      <c r="F46" s="64">
        <v>1</v>
      </c>
      <c r="G46" s="113" t="s">
        <v>1452</v>
      </c>
      <c r="H46" s="60" t="s">
        <v>121</v>
      </c>
      <c r="I46" s="59">
        <v>0</v>
      </c>
      <c r="J46" s="64" t="s">
        <v>1700</v>
      </c>
      <c r="K46" s="59">
        <v>13</v>
      </c>
      <c r="L46" s="59">
        <v>6</v>
      </c>
      <c r="M46" s="59">
        <v>6</v>
      </c>
      <c r="N46" s="64">
        <v>1</v>
      </c>
      <c r="O46" s="64" t="s">
        <v>1697</v>
      </c>
      <c r="P46" s="64" t="s">
        <v>1699</v>
      </c>
      <c r="Q46" s="64" t="s">
        <v>1709</v>
      </c>
      <c r="R46" s="64">
        <v>0</v>
      </c>
      <c r="S46" s="64" t="s">
        <v>1701</v>
      </c>
      <c r="T46" s="64">
        <v>0</v>
      </c>
      <c r="U46" s="64" t="s">
        <v>1708</v>
      </c>
      <c r="V46" s="64">
        <v>0</v>
      </c>
      <c r="W46" s="64" t="s">
        <v>1704</v>
      </c>
      <c r="X46" s="64" t="s">
        <v>1703</v>
      </c>
      <c r="Y46" s="64">
        <v>0</v>
      </c>
      <c r="Z46" s="64" t="s">
        <v>1699</v>
      </c>
      <c r="AA46" s="64" t="s">
        <v>1703</v>
      </c>
      <c r="AB46" s="65">
        <v>0</v>
      </c>
      <c r="AC46" s="61">
        <f>[2]nganjuk!$L$37</f>
        <v>990.3</v>
      </c>
      <c r="AD46" s="61" t="e">
        <f>I46-#REF!</f>
        <v>#REF!</v>
      </c>
    </row>
    <row r="47" spans="1:30" s="66" customFormat="1" ht="15" customHeight="1">
      <c r="A47" s="586"/>
      <c r="B47" s="62"/>
      <c r="C47" s="586"/>
      <c r="D47" s="585"/>
      <c r="E47" s="593"/>
      <c r="F47" s="64"/>
      <c r="G47" s="113"/>
      <c r="H47" s="60"/>
      <c r="I47" s="59"/>
      <c r="J47" s="64"/>
      <c r="K47" s="59"/>
      <c r="L47" s="59"/>
      <c r="M47" s="59"/>
      <c r="N47" s="64"/>
      <c r="O47" s="64"/>
      <c r="P47" s="64"/>
      <c r="Q47" s="64"/>
      <c r="R47" s="64"/>
      <c r="S47" s="64"/>
      <c r="T47" s="64"/>
      <c r="U47" s="64"/>
      <c r="V47" s="64"/>
      <c r="W47" s="64"/>
      <c r="X47" s="64"/>
      <c r="Y47" s="64"/>
      <c r="Z47" s="64"/>
      <c r="AA47" s="64"/>
      <c r="AB47" s="65"/>
      <c r="AC47" s="61"/>
      <c r="AD47" s="61"/>
    </row>
    <row r="48" spans="1:30" s="66" customFormat="1" ht="15" customHeight="1">
      <c r="A48" s="586"/>
      <c r="B48" s="62">
        <v>610</v>
      </c>
      <c r="C48" s="586"/>
      <c r="D48" s="585"/>
      <c r="E48" s="593"/>
      <c r="F48" s="64">
        <v>2</v>
      </c>
      <c r="G48" s="113" t="s">
        <v>1453</v>
      </c>
      <c r="H48" s="60" t="s">
        <v>122</v>
      </c>
      <c r="I48" s="59">
        <v>0.40000000000009095</v>
      </c>
      <c r="J48" s="64" t="s">
        <v>1700</v>
      </c>
      <c r="K48" s="59">
        <v>22.5</v>
      </c>
      <c r="L48" s="59">
        <v>3.8</v>
      </c>
      <c r="M48" s="59">
        <v>5.5</v>
      </c>
      <c r="N48" s="64">
        <v>2</v>
      </c>
      <c r="O48" s="64" t="s">
        <v>1703</v>
      </c>
      <c r="P48" s="64" t="s">
        <v>1701</v>
      </c>
      <c r="Q48" s="64" t="s">
        <v>1709</v>
      </c>
      <c r="R48" s="64">
        <v>0</v>
      </c>
      <c r="S48" s="64" t="s">
        <v>1701</v>
      </c>
      <c r="T48" s="64">
        <v>0</v>
      </c>
      <c r="U48" s="64" t="s">
        <v>1708</v>
      </c>
      <c r="V48" s="64">
        <v>0</v>
      </c>
      <c r="W48" s="64" t="s">
        <v>1704</v>
      </c>
      <c r="X48" s="64" t="s">
        <v>1703</v>
      </c>
      <c r="Y48" s="64">
        <v>0</v>
      </c>
      <c r="Z48" s="64" t="s">
        <v>1699</v>
      </c>
      <c r="AA48" s="64" t="s">
        <v>1703</v>
      </c>
      <c r="AB48" s="65">
        <v>0</v>
      </c>
      <c r="AD48" s="61" t="e">
        <f>I48-#REF!</f>
        <v>#REF!</v>
      </c>
    </row>
    <row r="49" spans="1:30" s="66" customFormat="1" ht="15" customHeight="1">
      <c r="A49" s="586"/>
      <c r="B49" s="62"/>
      <c r="C49" s="586"/>
      <c r="D49" s="585"/>
      <c r="E49" s="593"/>
      <c r="F49" s="64"/>
      <c r="G49" s="113"/>
      <c r="H49" s="60"/>
      <c r="I49" s="59"/>
      <c r="J49" s="64"/>
      <c r="K49" s="59"/>
      <c r="L49" s="59"/>
      <c r="M49" s="59"/>
      <c r="N49" s="64"/>
      <c r="O49" s="64"/>
      <c r="P49" s="64"/>
      <c r="Q49" s="64"/>
      <c r="R49" s="64"/>
      <c r="S49" s="64"/>
      <c r="T49" s="64"/>
      <c r="U49" s="64"/>
      <c r="V49" s="64"/>
      <c r="W49" s="64"/>
      <c r="X49" s="64"/>
      <c r="Y49" s="64"/>
      <c r="Z49" s="64"/>
      <c r="AA49" s="64"/>
      <c r="AB49" s="65"/>
      <c r="AD49" s="61"/>
    </row>
    <row r="50" spans="1:30" s="66" customFormat="1" ht="15" customHeight="1">
      <c r="A50" s="586"/>
      <c r="B50" s="62">
        <v>611</v>
      </c>
      <c r="C50" s="586"/>
      <c r="D50" s="585"/>
      <c r="E50" s="593"/>
      <c r="F50" s="64">
        <v>3</v>
      </c>
      <c r="G50" s="113" t="s">
        <v>1454</v>
      </c>
      <c r="H50" s="60" t="s">
        <v>141</v>
      </c>
      <c r="I50" s="59">
        <v>1.7000000000000455</v>
      </c>
      <c r="J50" s="64" t="s">
        <v>1700</v>
      </c>
      <c r="K50" s="59">
        <v>6.1</v>
      </c>
      <c r="L50" s="59">
        <v>3.5</v>
      </c>
      <c r="M50" s="59">
        <v>5.5</v>
      </c>
      <c r="N50" s="64">
        <v>1</v>
      </c>
      <c r="O50" s="64" t="s">
        <v>1703</v>
      </c>
      <c r="P50" s="64" t="s">
        <v>1701</v>
      </c>
      <c r="Q50" s="64" t="s">
        <v>1709</v>
      </c>
      <c r="R50" s="64">
        <v>0</v>
      </c>
      <c r="S50" s="64" t="s">
        <v>1701</v>
      </c>
      <c r="T50" s="64">
        <v>0</v>
      </c>
      <c r="U50" s="64" t="s">
        <v>1708</v>
      </c>
      <c r="V50" s="64">
        <v>0</v>
      </c>
      <c r="W50" s="64" t="s">
        <v>1704</v>
      </c>
      <c r="X50" s="64" t="s">
        <v>1703</v>
      </c>
      <c r="Y50" s="64">
        <v>0</v>
      </c>
      <c r="Z50" s="64" t="s">
        <v>1699</v>
      </c>
      <c r="AA50" s="64" t="s">
        <v>1703</v>
      </c>
      <c r="AB50" s="65">
        <v>0</v>
      </c>
      <c r="AD50" s="61" t="e">
        <f>I50-#REF!</f>
        <v>#REF!</v>
      </c>
    </row>
    <row r="51" spans="1:30" s="66" customFormat="1" ht="15" customHeight="1">
      <c r="A51" s="586"/>
      <c r="B51" s="62"/>
      <c r="C51" s="586"/>
      <c r="D51" s="585"/>
      <c r="E51" s="593"/>
      <c r="F51" s="64"/>
      <c r="G51" s="113"/>
      <c r="H51" s="60"/>
      <c r="I51" s="59"/>
      <c r="J51" s="64"/>
      <c r="K51" s="59"/>
      <c r="L51" s="59"/>
      <c r="M51" s="59"/>
      <c r="N51" s="64"/>
      <c r="O51" s="64"/>
      <c r="P51" s="64"/>
      <c r="Q51" s="64"/>
      <c r="R51" s="64"/>
      <c r="S51" s="64"/>
      <c r="T51" s="64"/>
      <c r="U51" s="64"/>
      <c r="V51" s="64"/>
      <c r="W51" s="64"/>
      <c r="X51" s="64"/>
      <c r="Y51" s="64"/>
      <c r="Z51" s="64"/>
      <c r="AA51" s="64"/>
      <c r="AB51" s="65"/>
      <c r="AD51" s="61"/>
    </row>
    <row r="52" spans="1:30" s="66" customFormat="1" ht="15" customHeight="1">
      <c r="A52" s="586"/>
      <c r="B52" s="62">
        <v>612</v>
      </c>
      <c r="C52" s="586"/>
      <c r="D52" s="585"/>
      <c r="E52" s="593"/>
      <c r="F52" s="64">
        <v>4</v>
      </c>
      <c r="G52" s="113" t="s">
        <v>1455</v>
      </c>
      <c r="H52" s="60" t="s">
        <v>142</v>
      </c>
      <c r="I52" s="59">
        <v>7</v>
      </c>
      <c r="J52" s="64" t="s">
        <v>1700</v>
      </c>
      <c r="K52" s="59">
        <v>10</v>
      </c>
      <c r="L52" s="59">
        <v>6</v>
      </c>
      <c r="M52" s="59">
        <v>6</v>
      </c>
      <c r="N52" s="64">
        <v>1</v>
      </c>
      <c r="O52" s="64" t="s">
        <v>1703</v>
      </c>
      <c r="P52" s="64" t="s">
        <v>1701</v>
      </c>
      <c r="Q52" s="64" t="s">
        <v>1709</v>
      </c>
      <c r="R52" s="64">
        <v>0</v>
      </c>
      <c r="S52" s="64" t="s">
        <v>1701</v>
      </c>
      <c r="T52" s="64">
        <v>0</v>
      </c>
      <c r="U52" s="64" t="s">
        <v>1708</v>
      </c>
      <c r="V52" s="64">
        <v>0</v>
      </c>
      <c r="W52" s="64" t="s">
        <v>1704</v>
      </c>
      <c r="X52" s="64" t="s">
        <v>1703</v>
      </c>
      <c r="Y52" s="64">
        <v>0</v>
      </c>
      <c r="Z52" s="64" t="s">
        <v>1699</v>
      </c>
      <c r="AA52" s="64" t="s">
        <v>1703</v>
      </c>
      <c r="AB52" s="65">
        <v>0</v>
      </c>
      <c r="AD52" s="61" t="e">
        <f>I52-#REF!</f>
        <v>#REF!</v>
      </c>
    </row>
    <row r="53" spans="1:30" s="66" customFormat="1" ht="15" customHeight="1">
      <c r="A53" s="586"/>
      <c r="B53" s="62"/>
      <c r="C53" s="586"/>
      <c r="D53" s="585"/>
      <c r="E53" s="593"/>
      <c r="F53" s="64"/>
      <c r="G53" s="113"/>
      <c r="H53" s="60"/>
      <c r="I53" s="59"/>
      <c r="J53" s="64"/>
      <c r="K53" s="59"/>
      <c r="L53" s="59"/>
      <c r="M53" s="59"/>
      <c r="N53" s="64"/>
      <c r="O53" s="64"/>
      <c r="P53" s="64"/>
      <c r="Q53" s="64"/>
      <c r="R53" s="64"/>
      <c r="S53" s="64"/>
      <c r="T53" s="64"/>
      <c r="U53" s="64"/>
      <c r="V53" s="64"/>
      <c r="W53" s="64"/>
      <c r="X53" s="64"/>
      <c r="Y53" s="64"/>
      <c r="Z53" s="64"/>
      <c r="AA53" s="64"/>
      <c r="AB53" s="65"/>
      <c r="AD53" s="61"/>
    </row>
    <row r="54" spans="1:30" s="66" customFormat="1" ht="15" customHeight="1">
      <c r="A54" s="586"/>
      <c r="B54" s="62">
        <v>613</v>
      </c>
      <c r="C54" s="586"/>
      <c r="D54" s="585"/>
      <c r="E54" s="593"/>
      <c r="F54" s="64">
        <v>5</v>
      </c>
      <c r="G54" s="113" t="s">
        <v>1456</v>
      </c>
      <c r="H54" s="60" t="s">
        <v>123</v>
      </c>
      <c r="I54" s="59">
        <v>9.5</v>
      </c>
      <c r="J54" s="64" t="s">
        <v>1700</v>
      </c>
      <c r="K54" s="59">
        <v>11</v>
      </c>
      <c r="L54" s="59">
        <v>3.5</v>
      </c>
      <c r="M54" s="59">
        <v>4.0999999999999996</v>
      </c>
      <c r="N54" s="64">
        <v>4</v>
      </c>
      <c r="O54" s="64" t="s">
        <v>1703</v>
      </c>
      <c r="P54" s="64" t="s">
        <v>1701</v>
      </c>
      <c r="Q54" s="64" t="s">
        <v>1709</v>
      </c>
      <c r="R54" s="64">
        <v>0</v>
      </c>
      <c r="S54" s="64" t="s">
        <v>1701</v>
      </c>
      <c r="T54" s="64">
        <v>0</v>
      </c>
      <c r="U54" s="64" t="s">
        <v>1708</v>
      </c>
      <c r="V54" s="64">
        <v>0</v>
      </c>
      <c r="W54" s="64" t="s">
        <v>1704</v>
      </c>
      <c r="X54" s="64" t="s">
        <v>1703</v>
      </c>
      <c r="Y54" s="64">
        <v>0</v>
      </c>
      <c r="Z54" s="64" t="s">
        <v>1699</v>
      </c>
      <c r="AA54" s="64" t="s">
        <v>1703</v>
      </c>
      <c r="AB54" s="65">
        <v>0</v>
      </c>
      <c r="AD54" s="61" t="e">
        <f>I54-#REF!</f>
        <v>#REF!</v>
      </c>
    </row>
    <row r="55" spans="1:30" s="66" customFormat="1" ht="15" customHeight="1">
      <c r="A55" s="586"/>
      <c r="B55" s="62"/>
      <c r="C55" s="586"/>
      <c r="D55" s="585"/>
      <c r="E55" s="593"/>
      <c r="F55" s="64"/>
      <c r="G55" s="113"/>
      <c r="H55" s="60"/>
      <c r="I55" s="59"/>
      <c r="J55" s="64"/>
      <c r="K55" s="59"/>
      <c r="L55" s="59"/>
      <c r="M55" s="59"/>
      <c r="N55" s="64"/>
      <c r="O55" s="64"/>
      <c r="P55" s="64"/>
      <c r="Q55" s="64"/>
      <c r="R55" s="64"/>
      <c r="S55" s="64"/>
      <c r="T55" s="64"/>
      <c r="U55" s="64"/>
      <c r="V55" s="64"/>
      <c r="W55" s="64"/>
      <c r="X55" s="64"/>
      <c r="Y55" s="64"/>
      <c r="Z55" s="64"/>
      <c r="AA55" s="64"/>
      <c r="AB55" s="65"/>
      <c r="AD55" s="61"/>
    </row>
    <row r="56" spans="1:30" s="66" customFormat="1" ht="15" customHeight="1">
      <c r="A56" s="586"/>
      <c r="B56" s="62">
        <v>614</v>
      </c>
      <c r="C56" s="586"/>
      <c r="D56" s="585"/>
      <c r="E56" s="593"/>
      <c r="F56" s="64">
        <v>6</v>
      </c>
      <c r="G56" s="113" t="s">
        <v>1457</v>
      </c>
      <c r="H56" s="60" t="s">
        <v>124</v>
      </c>
      <c r="I56" s="59">
        <v>10.199999999999999</v>
      </c>
      <c r="J56" s="64" t="s">
        <v>1700</v>
      </c>
      <c r="K56" s="59">
        <v>3.1</v>
      </c>
      <c r="L56" s="59">
        <v>3</v>
      </c>
      <c r="M56" s="59">
        <v>6.6</v>
      </c>
      <c r="N56" s="64"/>
      <c r="O56" s="64" t="s">
        <v>1706</v>
      </c>
      <c r="P56" s="64" t="s">
        <v>1703</v>
      </c>
      <c r="Q56" s="64" t="s">
        <v>1709</v>
      </c>
      <c r="R56" s="64">
        <v>0</v>
      </c>
      <c r="S56" s="64" t="s">
        <v>1703</v>
      </c>
      <c r="T56" s="64">
        <v>0</v>
      </c>
      <c r="U56" s="64" t="s">
        <v>1703</v>
      </c>
      <c r="V56" s="64">
        <v>0</v>
      </c>
      <c r="W56" s="64" t="s">
        <v>1704</v>
      </c>
      <c r="X56" s="64" t="s">
        <v>1703</v>
      </c>
      <c r="Y56" s="64">
        <v>0</v>
      </c>
      <c r="Z56" s="64" t="s">
        <v>1699</v>
      </c>
      <c r="AA56" s="64" t="s">
        <v>1703</v>
      </c>
      <c r="AB56" s="65">
        <v>0</v>
      </c>
      <c r="AD56" s="61" t="e">
        <f>I56-#REF!</f>
        <v>#REF!</v>
      </c>
    </row>
    <row r="57" spans="1:30" s="66" customFormat="1" ht="15" customHeight="1">
      <c r="A57" s="62"/>
      <c r="B57" s="62"/>
      <c r="C57" s="62"/>
      <c r="D57" s="63"/>
      <c r="E57" s="60"/>
      <c r="F57" s="64"/>
      <c r="G57" s="113"/>
      <c r="H57" s="60"/>
      <c r="I57" s="59"/>
      <c r="J57" s="64"/>
      <c r="K57" s="59"/>
      <c r="L57" s="59"/>
      <c r="M57" s="59"/>
      <c r="N57" s="64"/>
      <c r="O57" s="64"/>
      <c r="P57" s="64"/>
      <c r="Q57" s="64"/>
      <c r="R57" s="64"/>
      <c r="S57" s="64"/>
      <c r="T57" s="64"/>
      <c r="U57" s="64"/>
      <c r="V57" s="64"/>
      <c r="W57" s="64"/>
      <c r="X57" s="64"/>
      <c r="Y57" s="64"/>
      <c r="Z57" s="64"/>
      <c r="AA57" s="64"/>
      <c r="AB57" s="65"/>
      <c r="AD57" s="61"/>
    </row>
    <row r="58" spans="1:30" s="66" customFormat="1" ht="15" customHeight="1">
      <c r="A58" s="62">
        <v>9020</v>
      </c>
      <c r="B58" s="62">
        <v>615</v>
      </c>
      <c r="C58" s="62">
        <v>449</v>
      </c>
      <c r="D58" s="63">
        <v>1.3</v>
      </c>
      <c r="E58" s="60" t="s">
        <v>932</v>
      </c>
      <c r="F58" s="64">
        <v>1</v>
      </c>
      <c r="G58" s="113" t="s">
        <v>1451</v>
      </c>
      <c r="H58" s="60" t="s">
        <v>127</v>
      </c>
      <c r="I58" s="59">
        <v>1.2</v>
      </c>
      <c r="J58" s="64" t="s">
        <v>1700</v>
      </c>
      <c r="K58" s="59">
        <v>14</v>
      </c>
      <c r="L58" s="59">
        <v>3</v>
      </c>
      <c r="M58" s="59">
        <v>3</v>
      </c>
      <c r="N58" s="64">
        <v>2</v>
      </c>
      <c r="O58" s="64" t="s">
        <v>1705</v>
      </c>
      <c r="P58" s="64" t="s">
        <v>1701</v>
      </c>
      <c r="Q58" s="64" t="s">
        <v>1709</v>
      </c>
      <c r="R58" s="64">
        <v>2</v>
      </c>
      <c r="S58" s="64" t="s">
        <v>1702</v>
      </c>
      <c r="T58" s="64">
        <v>2</v>
      </c>
      <c r="U58" s="64" t="s">
        <v>1699</v>
      </c>
      <c r="V58" s="64">
        <v>2</v>
      </c>
      <c r="W58" s="64" t="s">
        <v>1704</v>
      </c>
      <c r="X58" s="64" t="s">
        <v>1703</v>
      </c>
      <c r="Y58" s="64">
        <v>0</v>
      </c>
      <c r="Z58" s="64" t="s">
        <v>1699</v>
      </c>
      <c r="AA58" s="64" t="s">
        <v>1714</v>
      </c>
      <c r="AB58" s="65">
        <v>0</v>
      </c>
      <c r="AC58" s="61">
        <f>[2]nganjuk!$L$40</f>
        <v>13.6</v>
      </c>
      <c r="AD58" s="61">
        <f>I58-AC58</f>
        <v>-12.4</v>
      </c>
    </row>
    <row r="59" spans="1:30" s="66" customFormat="1" ht="15" customHeight="1">
      <c r="A59" s="62"/>
      <c r="B59" s="62"/>
      <c r="C59" s="62"/>
      <c r="D59" s="63"/>
      <c r="E59" s="60"/>
      <c r="F59" s="64"/>
      <c r="G59" s="113"/>
      <c r="H59" s="60"/>
      <c r="I59" s="59"/>
      <c r="J59" s="64"/>
      <c r="K59" s="59"/>
      <c r="L59" s="59"/>
      <c r="M59" s="59"/>
      <c r="N59" s="64"/>
      <c r="O59" s="64"/>
      <c r="P59" s="64"/>
      <c r="Q59" s="64"/>
      <c r="R59" s="64"/>
      <c r="S59" s="64"/>
      <c r="T59" s="64"/>
      <c r="U59" s="64"/>
      <c r="V59" s="64"/>
      <c r="W59" s="64"/>
      <c r="X59" s="64"/>
      <c r="Y59" s="64"/>
      <c r="Z59" s="64"/>
      <c r="AA59" s="64"/>
      <c r="AB59" s="65"/>
      <c r="AC59" s="61"/>
      <c r="AD59" s="61"/>
    </row>
    <row r="60" spans="1:30" s="66" customFormat="1" ht="15" customHeight="1">
      <c r="A60" s="586">
        <v>9019</v>
      </c>
      <c r="B60" s="62">
        <v>616</v>
      </c>
      <c r="C60" s="586">
        <v>450</v>
      </c>
      <c r="D60" s="585">
        <v>3.2</v>
      </c>
      <c r="E60" s="593" t="s">
        <v>933</v>
      </c>
      <c r="F60" s="64">
        <v>1</v>
      </c>
      <c r="G60" s="113" t="s">
        <v>1449</v>
      </c>
      <c r="H60" s="60" t="s">
        <v>125</v>
      </c>
      <c r="I60" s="59">
        <v>0.41</v>
      </c>
      <c r="J60" s="64" t="s">
        <v>1700</v>
      </c>
      <c r="K60" s="59">
        <v>10</v>
      </c>
      <c r="L60" s="59">
        <v>5.2</v>
      </c>
      <c r="M60" s="59">
        <v>5.8</v>
      </c>
      <c r="N60" s="64">
        <v>2</v>
      </c>
      <c r="O60" s="64" t="s">
        <v>1703</v>
      </c>
      <c r="P60" s="64" t="s">
        <v>1701</v>
      </c>
      <c r="Q60" s="64" t="s">
        <v>1709</v>
      </c>
      <c r="R60" s="64">
        <v>0</v>
      </c>
      <c r="S60" s="64" t="s">
        <v>1701</v>
      </c>
      <c r="T60" s="64">
        <v>0</v>
      </c>
      <c r="U60" s="64" t="s">
        <v>1708</v>
      </c>
      <c r="V60" s="64">
        <v>0</v>
      </c>
      <c r="W60" s="64" t="s">
        <v>1704</v>
      </c>
      <c r="X60" s="64" t="s">
        <v>1703</v>
      </c>
      <c r="Y60" s="64">
        <v>0</v>
      </c>
      <c r="Z60" s="64" t="s">
        <v>1699</v>
      </c>
      <c r="AA60" s="64" t="s">
        <v>1703</v>
      </c>
      <c r="AB60" s="65">
        <v>0</v>
      </c>
      <c r="AC60" s="61">
        <f>[2]nganjuk!$L$39</f>
        <v>8.6999999999999993</v>
      </c>
      <c r="AD60" s="61" t="e">
        <f>I60-#REF!</f>
        <v>#REF!</v>
      </c>
    </row>
    <row r="61" spans="1:30" s="66" customFormat="1" ht="15" customHeight="1">
      <c r="A61" s="586"/>
      <c r="B61" s="62"/>
      <c r="C61" s="586"/>
      <c r="D61" s="585"/>
      <c r="E61" s="593"/>
      <c r="F61" s="64"/>
      <c r="G61" s="113"/>
      <c r="H61" s="60"/>
      <c r="I61" s="59"/>
      <c r="J61" s="64"/>
      <c r="K61" s="59"/>
      <c r="L61" s="59"/>
      <c r="M61" s="59"/>
      <c r="N61" s="64"/>
      <c r="O61" s="64"/>
      <c r="P61" s="64"/>
      <c r="Q61" s="64"/>
      <c r="R61" s="64"/>
      <c r="S61" s="64"/>
      <c r="T61" s="64"/>
      <c r="U61" s="64"/>
      <c r="V61" s="64"/>
      <c r="W61" s="64"/>
      <c r="X61" s="64"/>
      <c r="Y61" s="64"/>
      <c r="Z61" s="64"/>
      <c r="AA61" s="64"/>
      <c r="AB61" s="65"/>
      <c r="AC61" s="61"/>
      <c r="AD61" s="61"/>
    </row>
    <row r="62" spans="1:30" s="66" customFormat="1" ht="15" customHeight="1">
      <c r="A62" s="586"/>
      <c r="B62" s="62">
        <v>617</v>
      </c>
      <c r="C62" s="586"/>
      <c r="D62" s="585"/>
      <c r="E62" s="593"/>
      <c r="F62" s="64">
        <v>2</v>
      </c>
      <c r="G62" s="113" t="s">
        <v>1450</v>
      </c>
      <c r="H62" s="60" t="s">
        <v>126</v>
      </c>
      <c r="I62" s="59">
        <v>2.7</v>
      </c>
      <c r="J62" s="64" t="s">
        <v>1700</v>
      </c>
      <c r="K62" s="59">
        <v>11.5</v>
      </c>
      <c r="L62" s="59">
        <v>5.2</v>
      </c>
      <c r="M62" s="59">
        <v>5.8</v>
      </c>
      <c r="N62" s="64">
        <v>1</v>
      </c>
      <c r="O62" s="64" t="s">
        <v>1703</v>
      </c>
      <c r="P62" s="64" t="s">
        <v>1701</v>
      </c>
      <c r="Q62" s="64" t="s">
        <v>1709</v>
      </c>
      <c r="R62" s="64">
        <v>0</v>
      </c>
      <c r="S62" s="64" t="s">
        <v>1701</v>
      </c>
      <c r="T62" s="64">
        <v>0</v>
      </c>
      <c r="U62" s="64" t="s">
        <v>1708</v>
      </c>
      <c r="V62" s="64">
        <v>0</v>
      </c>
      <c r="W62" s="64" t="s">
        <v>1704</v>
      </c>
      <c r="X62" s="64" t="s">
        <v>1703</v>
      </c>
      <c r="Y62" s="64">
        <v>0</v>
      </c>
      <c r="Z62" s="64" t="s">
        <v>1699</v>
      </c>
      <c r="AA62" s="64" t="s">
        <v>1703</v>
      </c>
      <c r="AB62" s="65">
        <v>0</v>
      </c>
      <c r="AD62" s="61" t="e">
        <f>I62-#REF!</f>
        <v>#REF!</v>
      </c>
    </row>
    <row r="63" spans="1:30" s="66" customFormat="1" ht="15" customHeight="1">
      <c r="A63" s="62"/>
      <c r="B63" s="62"/>
      <c r="C63" s="62"/>
      <c r="D63" s="63"/>
      <c r="E63" s="60"/>
      <c r="F63" s="64"/>
      <c r="G63" s="113"/>
      <c r="H63" s="60"/>
      <c r="I63" s="59"/>
      <c r="J63" s="64"/>
      <c r="K63" s="59"/>
      <c r="L63" s="59"/>
      <c r="M63" s="59"/>
      <c r="N63" s="64"/>
      <c r="O63" s="64"/>
      <c r="P63" s="64"/>
      <c r="Q63" s="64"/>
      <c r="R63" s="64"/>
      <c r="S63" s="64"/>
      <c r="T63" s="64"/>
      <c r="U63" s="64"/>
      <c r="V63" s="64"/>
      <c r="W63" s="64"/>
      <c r="X63" s="64"/>
      <c r="Y63" s="64"/>
      <c r="Z63" s="64"/>
      <c r="AA63" s="64"/>
      <c r="AB63" s="65"/>
      <c r="AD63" s="61"/>
    </row>
    <row r="64" spans="1:30" s="66" customFormat="1" ht="15" customHeight="1">
      <c r="A64" s="586">
        <v>9022</v>
      </c>
      <c r="B64" s="62">
        <v>90</v>
      </c>
      <c r="C64" s="586">
        <v>9038.1</v>
      </c>
      <c r="D64" s="585">
        <v>0.4</v>
      </c>
      <c r="E64" s="593" t="s">
        <v>934</v>
      </c>
      <c r="F64" s="64">
        <v>1</v>
      </c>
      <c r="G64" s="113" t="s">
        <v>935</v>
      </c>
      <c r="H64" s="60" t="s">
        <v>128</v>
      </c>
      <c r="I64" s="59">
        <v>9.9</v>
      </c>
      <c r="J64" s="64" t="s">
        <v>1700</v>
      </c>
      <c r="K64" s="59">
        <v>2.2999999999999998</v>
      </c>
      <c r="L64" s="59">
        <v>3</v>
      </c>
      <c r="M64" s="59">
        <v>3</v>
      </c>
      <c r="N64" s="64">
        <v>1</v>
      </c>
      <c r="O64" s="64" t="s">
        <v>1706</v>
      </c>
      <c r="P64" s="64" t="s">
        <v>1703</v>
      </c>
      <c r="Q64" s="64" t="s">
        <v>1709</v>
      </c>
      <c r="R64" s="64">
        <v>0</v>
      </c>
      <c r="S64" s="64" t="s">
        <v>1703</v>
      </c>
      <c r="T64" s="64">
        <v>0</v>
      </c>
      <c r="U64" s="64" t="s">
        <v>1703</v>
      </c>
      <c r="V64" s="64">
        <v>0</v>
      </c>
      <c r="W64" s="64" t="s">
        <v>1704</v>
      </c>
      <c r="X64" s="64" t="s">
        <v>1703</v>
      </c>
      <c r="Y64" s="64">
        <v>0</v>
      </c>
      <c r="Z64" s="64" t="s">
        <v>1699</v>
      </c>
      <c r="AA64" s="64" t="s">
        <v>1703</v>
      </c>
      <c r="AB64" s="65">
        <v>0</v>
      </c>
      <c r="AC64" s="61">
        <f>[2]nganjuk!$L$42</f>
        <v>45.2</v>
      </c>
      <c r="AD64" s="61" t="e">
        <f>I64-#REF!</f>
        <v>#REF!</v>
      </c>
    </row>
    <row r="65" spans="1:31" s="66" customFormat="1" ht="15" customHeight="1">
      <c r="A65" s="586"/>
      <c r="B65" s="62"/>
      <c r="C65" s="589"/>
      <c r="D65" s="591"/>
      <c r="E65" s="594"/>
      <c r="F65" s="177"/>
      <c r="G65" s="224"/>
      <c r="H65" s="124"/>
      <c r="I65" s="192"/>
      <c r="J65" s="177"/>
      <c r="K65" s="192"/>
      <c r="L65" s="192"/>
      <c r="M65" s="192"/>
      <c r="N65" s="177"/>
      <c r="O65" s="177"/>
      <c r="P65" s="177"/>
      <c r="Q65" s="177"/>
      <c r="R65" s="177"/>
      <c r="S65" s="177"/>
      <c r="T65" s="177"/>
      <c r="U65" s="177"/>
      <c r="V65" s="177"/>
      <c r="W65" s="177"/>
      <c r="X65" s="177"/>
      <c r="Y65" s="177"/>
      <c r="Z65" s="177"/>
      <c r="AA65" s="177"/>
      <c r="AB65" s="187"/>
      <c r="AC65" s="61"/>
      <c r="AD65" s="61"/>
    </row>
    <row r="66" spans="1:31" s="66" customFormat="1" ht="15" customHeight="1" thickBot="1">
      <c r="A66" s="586"/>
      <c r="B66" s="62">
        <v>91</v>
      </c>
      <c r="C66" s="596"/>
      <c r="D66" s="592"/>
      <c r="E66" s="595"/>
      <c r="F66" s="81">
        <v>2</v>
      </c>
      <c r="G66" s="200" t="s">
        <v>936</v>
      </c>
      <c r="H66" s="197" t="s">
        <v>143</v>
      </c>
      <c r="I66" s="80">
        <v>10.7</v>
      </c>
      <c r="J66" s="81" t="s">
        <v>1700</v>
      </c>
      <c r="K66" s="80">
        <v>2</v>
      </c>
      <c r="L66" s="80">
        <v>4</v>
      </c>
      <c r="M66" s="80">
        <v>4</v>
      </c>
      <c r="N66" s="81">
        <v>1</v>
      </c>
      <c r="O66" s="81" t="s">
        <v>1706</v>
      </c>
      <c r="P66" s="81" t="s">
        <v>1703</v>
      </c>
      <c r="Q66" s="81" t="s">
        <v>1709</v>
      </c>
      <c r="R66" s="81">
        <v>0</v>
      </c>
      <c r="S66" s="81" t="s">
        <v>1703</v>
      </c>
      <c r="T66" s="81">
        <v>0</v>
      </c>
      <c r="U66" s="81" t="s">
        <v>1703</v>
      </c>
      <c r="V66" s="81">
        <v>0</v>
      </c>
      <c r="W66" s="81" t="s">
        <v>1704</v>
      </c>
      <c r="X66" s="81" t="s">
        <v>1703</v>
      </c>
      <c r="Y66" s="81">
        <v>0</v>
      </c>
      <c r="Z66" s="81" t="s">
        <v>1699</v>
      </c>
      <c r="AA66" s="81" t="s">
        <v>1703</v>
      </c>
      <c r="AB66" s="82">
        <v>0</v>
      </c>
      <c r="AD66" s="61" t="e">
        <f>I66-#REF!</f>
        <v>#REF!</v>
      </c>
    </row>
    <row r="67" spans="1:31" s="66" customFormat="1" ht="15" customHeight="1">
      <c r="A67" s="94"/>
      <c r="B67" s="94"/>
      <c r="C67" s="94"/>
      <c r="D67" s="178"/>
      <c r="E67" s="180"/>
      <c r="F67" s="94"/>
      <c r="G67" s="179"/>
      <c r="H67" s="180"/>
      <c r="I67" s="181"/>
      <c r="J67" s="94"/>
      <c r="K67" s="181"/>
      <c r="L67" s="181"/>
      <c r="M67" s="181"/>
      <c r="N67" s="94"/>
      <c r="O67" s="94"/>
      <c r="P67" s="94"/>
      <c r="Q67" s="94"/>
      <c r="R67" s="94"/>
      <c r="S67" s="94"/>
      <c r="T67" s="94"/>
      <c r="U67" s="94"/>
      <c r="V67" s="94"/>
      <c r="W67" s="94"/>
      <c r="X67" s="94"/>
      <c r="Y67" s="94"/>
      <c r="Z67" s="94"/>
      <c r="AA67" s="94"/>
      <c r="AB67" s="94"/>
      <c r="AD67" s="61"/>
    </row>
    <row r="68" spans="1:31">
      <c r="C68" s="160"/>
      <c r="D68" s="159"/>
      <c r="E68" s="159"/>
      <c r="F68" s="159"/>
      <c r="G68" s="159"/>
      <c r="H68" s="159"/>
      <c r="I68" s="159"/>
      <c r="J68" s="159"/>
      <c r="K68" s="188"/>
      <c r="L68" s="160"/>
      <c r="M68" s="160"/>
      <c r="N68" s="160"/>
      <c r="O68" s="161"/>
      <c r="P68" s="161"/>
      <c r="Q68" s="161"/>
      <c r="R68" s="162"/>
      <c r="S68" s="160"/>
      <c r="T68" s="160"/>
      <c r="U68" s="163"/>
      <c r="V68" s="163"/>
      <c r="W68" s="163"/>
      <c r="X68" s="163"/>
      <c r="Y68" s="163"/>
      <c r="Z68" s="163"/>
      <c r="AA68" s="163"/>
      <c r="AB68" s="163"/>
      <c r="AC68" s="163"/>
      <c r="AD68" s="163"/>
      <c r="AE68" s="163"/>
    </row>
    <row r="69" spans="1:31">
      <c r="C69" s="127" t="s">
        <v>984</v>
      </c>
      <c r="D69"/>
      <c r="E69"/>
      <c r="F69" s="127" t="s">
        <v>985</v>
      </c>
      <c r="G69"/>
      <c r="H69"/>
      <c r="I69" s="127" t="s">
        <v>986</v>
      </c>
      <c r="J69"/>
      <c r="K69" s="11"/>
      <c r="L69" s="190" t="s">
        <v>987</v>
      </c>
      <c r="M69"/>
      <c r="N69"/>
      <c r="O69" s="127" t="s">
        <v>988</v>
      </c>
      <c r="P69"/>
      <c r="Q69"/>
      <c r="R69"/>
      <c r="S69"/>
      <c r="T69" s="127" t="s">
        <v>989</v>
      </c>
      <c r="U69"/>
      <c r="V69"/>
      <c r="W69"/>
      <c r="X69"/>
      <c r="Y69"/>
      <c r="Z69"/>
      <c r="AC69" s="163"/>
      <c r="AD69" s="163"/>
      <c r="AE69" s="163"/>
    </row>
    <row r="70" spans="1:31">
      <c r="C70" s="128" t="s">
        <v>990</v>
      </c>
      <c r="D70" s="129" t="s">
        <v>991</v>
      </c>
      <c r="E70"/>
      <c r="F70" s="130" t="s">
        <v>992</v>
      </c>
      <c r="G70" s="130" t="s">
        <v>993</v>
      </c>
      <c r="H70"/>
      <c r="I70" s="130" t="s">
        <v>994</v>
      </c>
      <c r="J70" s="130" t="s">
        <v>995</v>
      </c>
      <c r="K70" s="189"/>
      <c r="L70" s="191" t="s">
        <v>996</v>
      </c>
      <c r="M70" s="130" t="s">
        <v>997</v>
      </c>
      <c r="N70" s="131"/>
      <c r="O70" s="131"/>
      <c r="P70" s="130"/>
      <c r="Q70" s="130"/>
      <c r="R70" s="131"/>
      <c r="S70" s="131"/>
      <c r="T70" s="130" t="s">
        <v>998</v>
      </c>
      <c r="U70" s="130" t="s">
        <v>999</v>
      </c>
      <c r="V70" s="131"/>
      <c r="W70" s="131"/>
      <c r="X70" s="131"/>
      <c r="Y70" s="130" t="s">
        <v>1122</v>
      </c>
      <c r="Z70" s="130" t="s">
        <v>441</v>
      </c>
      <c r="AC70" s="163"/>
      <c r="AD70" s="163"/>
      <c r="AE70" s="163"/>
    </row>
    <row r="71" spans="1:31">
      <c r="C71" s="128" t="s">
        <v>1000</v>
      </c>
      <c r="D71" s="129" t="s">
        <v>1001</v>
      </c>
      <c r="E71"/>
      <c r="F71" s="130" t="s">
        <v>1002</v>
      </c>
      <c r="G71" s="130" t="s">
        <v>1003</v>
      </c>
      <c r="H71"/>
      <c r="I71" s="130" t="s">
        <v>1004</v>
      </c>
      <c r="J71" s="130" t="s">
        <v>1005</v>
      </c>
      <c r="K71" s="189"/>
      <c r="L71" s="191" t="s">
        <v>1006</v>
      </c>
      <c r="M71" s="130" t="s">
        <v>1007</v>
      </c>
      <c r="N71" s="131"/>
      <c r="O71" s="130" t="s">
        <v>1008</v>
      </c>
      <c r="P71" s="130"/>
      <c r="Q71" s="130"/>
      <c r="R71" s="131"/>
      <c r="S71" s="131"/>
      <c r="T71" s="130" t="s">
        <v>1009</v>
      </c>
      <c r="U71" s="130" t="s">
        <v>1010</v>
      </c>
      <c r="V71" s="131"/>
      <c r="W71" s="131"/>
      <c r="X71" s="131"/>
      <c r="Y71" s="130" t="s">
        <v>1004</v>
      </c>
      <c r="Z71" s="130" t="s">
        <v>1124</v>
      </c>
      <c r="AC71" s="163"/>
      <c r="AD71" s="163"/>
      <c r="AE71" s="163"/>
    </row>
    <row r="72" spans="1:31">
      <c r="C72" s="128" t="s">
        <v>1011</v>
      </c>
      <c r="D72" s="129" t="s">
        <v>1012</v>
      </c>
      <c r="E72"/>
      <c r="F72" s="130" t="s">
        <v>1013</v>
      </c>
      <c r="G72" s="130" t="s">
        <v>1014</v>
      </c>
      <c r="H72"/>
      <c r="I72" s="130" t="s">
        <v>1015</v>
      </c>
      <c r="J72" s="130" t="s">
        <v>1016</v>
      </c>
      <c r="K72" s="189"/>
      <c r="L72" s="191" t="s">
        <v>1017</v>
      </c>
      <c r="M72" s="130" t="s">
        <v>1018</v>
      </c>
      <c r="N72" s="131"/>
      <c r="O72" s="130" t="s">
        <v>1019</v>
      </c>
      <c r="P72" s="130" t="s">
        <v>1020</v>
      </c>
      <c r="Q72" s="130"/>
      <c r="R72" s="131"/>
      <c r="S72" s="131"/>
      <c r="T72" s="130" t="s">
        <v>1021</v>
      </c>
      <c r="U72" s="130" t="s">
        <v>1022</v>
      </c>
      <c r="V72" s="131"/>
      <c r="W72" s="131"/>
      <c r="X72" s="131"/>
      <c r="Y72" s="130" t="s">
        <v>1091</v>
      </c>
      <c r="Z72" s="130" t="s">
        <v>1125</v>
      </c>
      <c r="AC72" s="163"/>
      <c r="AD72" s="163"/>
      <c r="AE72" s="163"/>
    </row>
    <row r="73" spans="1:31">
      <c r="C73" s="128" t="s">
        <v>1023</v>
      </c>
      <c r="D73" s="129" t="s">
        <v>1024</v>
      </c>
      <c r="E73"/>
      <c r="F73" s="130" t="s">
        <v>1025</v>
      </c>
      <c r="G73" s="130" t="s">
        <v>1026</v>
      </c>
      <c r="H73"/>
      <c r="I73" s="130" t="s">
        <v>1027</v>
      </c>
      <c r="J73" s="130" t="s">
        <v>1028</v>
      </c>
      <c r="K73" s="189"/>
      <c r="L73" s="191" t="s">
        <v>1029</v>
      </c>
      <c r="M73" s="130" t="s">
        <v>1030</v>
      </c>
      <c r="N73" s="131"/>
      <c r="O73" s="130" t="s">
        <v>1015</v>
      </c>
      <c r="P73" s="130" t="s">
        <v>1031</v>
      </c>
      <c r="Q73" s="130"/>
      <c r="R73" s="131"/>
      <c r="S73" s="131"/>
      <c r="T73" s="130" t="s">
        <v>1032</v>
      </c>
      <c r="U73" s="130" t="s">
        <v>1033</v>
      </c>
      <c r="V73" s="131"/>
      <c r="W73" s="131"/>
      <c r="X73" s="131"/>
      <c r="Y73" s="130" t="s">
        <v>994</v>
      </c>
      <c r="Z73" s="130" t="s">
        <v>1126</v>
      </c>
      <c r="AC73" s="163"/>
      <c r="AD73" s="163"/>
      <c r="AE73" s="163"/>
    </row>
    <row r="74" spans="1:31">
      <c r="C74"/>
      <c r="D74" s="132"/>
      <c r="E74"/>
      <c r="F74" s="130" t="s">
        <v>1034</v>
      </c>
      <c r="G74" s="130" t="s">
        <v>1035</v>
      </c>
      <c r="H74"/>
      <c r="I74" s="130" t="s">
        <v>1036</v>
      </c>
      <c r="J74" s="130" t="s">
        <v>1037</v>
      </c>
      <c r="K74" s="189"/>
      <c r="L74" s="191" t="s">
        <v>1038</v>
      </c>
      <c r="M74" s="130" t="s">
        <v>1039</v>
      </c>
      <c r="N74" s="131"/>
      <c r="O74" s="131"/>
      <c r="P74" s="131"/>
      <c r="Q74" s="131"/>
      <c r="R74" s="131"/>
      <c r="S74" s="131"/>
      <c r="T74" s="130" t="s">
        <v>1040</v>
      </c>
      <c r="U74" s="130" t="s">
        <v>1041</v>
      </c>
      <c r="V74" s="131"/>
      <c r="W74" s="131"/>
      <c r="X74" s="131"/>
      <c r="Y74" s="130" t="s">
        <v>1052</v>
      </c>
      <c r="Z74" s="130" t="s">
        <v>1068</v>
      </c>
      <c r="AC74" s="163"/>
      <c r="AD74" s="163"/>
      <c r="AE74" s="163"/>
    </row>
    <row r="75" spans="1:31">
      <c r="C75" s="133" t="s">
        <v>1042</v>
      </c>
      <c r="D75" s="132"/>
      <c r="E75"/>
      <c r="F75" s="130" t="s">
        <v>1021</v>
      </c>
      <c r="G75" s="130" t="s">
        <v>1043</v>
      </c>
      <c r="H75"/>
      <c r="I75" s="130" t="s">
        <v>1044</v>
      </c>
      <c r="J75" s="130" t="s">
        <v>1045</v>
      </c>
      <c r="K75" s="189"/>
      <c r="L75" s="191" t="s">
        <v>1046</v>
      </c>
      <c r="M75" s="130" t="s">
        <v>1047</v>
      </c>
      <c r="N75" s="131"/>
      <c r="O75" s="130" t="s">
        <v>1048</v>
      </c>
      <c r="P75" s="130"/>
      <c r="Q75" s="130"/>
      <c r="R75" s="131"/>
      <c r="S75" s="131"/>
      <c r="T75" s="130" t="s">
        <v>1027</v>
      </c>
      <c r="U75" s="130" t="s">
        <v>1049</v>
      </c>
      <c r="V75" s="131"/>
      <c r="W75" s="131"/>
      <c r="X75" s="131"/>
      <c r="Y75" s="131"/>
      <c r="Z75" s="131"/>
      <c r="AC75" s="163"/>
      <c r="AD75" s="163"/>
      <c r="AE75" s="163"/>
    </row>
    <row r="76" spans="1:31">
      <c r="C76" s="128" t="s">
        <v>1050</v>
      </c>
      <c r="D76" s="134" t="s">
        <v>1051</v>
      </c>
      <c r="E76" s="135"/>
      <c r="F76" s="130" t="s">
        <v>1052</v>
      </c>
      <c r="G76" s="130" t="s">
        <v>1053</v>
      </c>
      <c r="H76"/>
      <c r="I76" s="130" t="s">
        <v>1054</v>
      </c>
      <c r="J76" s="130" t="s">
        <v>1055</v>
      </c>
      <c r="K76" s="189"/>
      <c r="L76" s="191" t="s">
        <v>1056</v>
      </c>
      <c r="M76" s="130" t="s">
        <v>1057</v>
      </c>
      <c r="N76" s="131"/>
      <c r="O76" s="130" t="s">
        <v>1058</v>
      </c>
      <c r="P76" s="130" t="s">
        <v>1059</v>
      </c>
      <c r="Q76" s="130"/>
      <c r="R76" s="131"/>
      <c r="S76" s="131"/>
      <c r="T76" s="130" t="s">
        <v>1060</v>
      </c>
      <c r="U76" s="130" t="s">
        <v>1061</v>
      </c>
      <c r="V76" s="131"/>
      <c r="W76" s="131"/>
      <c r="X76" s="131"/>
      <c r="Y76" s="131"/>
      <c r="Z76" s="131"/>
      <c r="AC76" s="163"/>
      <c r="AD76" s="163"/>
      <c r="AE76" s="163"/>
    </row>
    <row r="77" spans="1:31">
      <c r="C77" s="128" t="s">
        <v>1062</v>
      </c>
      <c r="D77" s="134" t="s">
        <v>1063</v>
      </c>
      <c r="E77" s="135"/>
      <c r="F77" s="130" t="s">
        <v>1064</v>
      </c>
      <c r="G77" s="130" t="s">
        <v>1065</v>
      </c>
      <c r="H77"/>
      <c r="I77" s="130"/>
      <c r="J77" s="130" t="s">
        <v>1066</v>
      </c>
      <c r="K77" s="189"/>
      <c r="L77" s="191" t="s">
        <v>1067</v>
      </c>
      <c r="M77" s="130" t="s">
        <v>1068</v>
      </c>
      <c r="N77" s="131"/>
      <c r="O77" s="130" t="s">
        <v>1069</v>
      </c>
      <c r="P77" s="130" t="s">
        <v>1031</v>
      </c>
      <c r="Q77" s="130"/>
      <c r="R77" s="131"/>
      <c r="S77" s="131"/>
      <c r="T77" s="130" t="s">
        <v>1069</v>
      </c>
      <c r="U77" s="130" t="s">
        <v>1070</v>
      </c>
      <c r="V77" s="131"/>
      <c r="W77" s="131"/>
      <c r="X77" s="131"/>
      <c r="Y77" s="131"/>
      <c r="Z77" s="131"/>
      <c r="AC77" s="163"/>
      <c r="AD77" s="165"/>
      <c r="AE77" s="163"/>
    </row>
    <row r="78" spans="1:31">
      <c r="C78" s="128" t="s">
        <v>1071</v>
      </c>
      <c r="D78" s="134" t="s">
        <v>1072</v>
      </c>
      <c r="E78" s="135"/>
      <c r="F78" s="130" t="s">
        <v>1069</v>
      </c>
      <c r="G78" s="130" t="s">
        <v>1073</v>
      </c>
      <c r="H78"/>
      <c r="I78" s="130" t="s">
        <v>1009</v>
      </c>
      <c r="J78" s="130" t="s">
        <v>1074</v>
      </c>
      <c r="K78" s="189"/>
      <c r="L78" s="189"/>
      <c r="M78" s="131"/>
      <c r="N78" s="131"/>
      <c r="O78" s="130" t="s">
        <v>1009</v>
      </c>
      <c r="P78" s="130" t="s">
        <v>1075</v>
      </c>
      <c r="Q78" s="130"/>
      <c r="R78" s="131"/>
      <c r="S78" s="131"/>
      <c r="T78" s="130" t="s">
        <v>1015</v>
      </c>
      <c r="U78" s="130" t="s">
        <v>1076</v>
      </c>
      <c r="V78" s="131"/>
      <c r="W78" s="131"/>
      <c r="X78" s="131"/>
      <c r="Y78" s="131"/>
      <c r="Z78" s="131"/>
      <c r="AC78" s="163"/>
      <c r="AD78" s="165"/>
      <c r="AE78" s="163"/>
    </row>
    <row r="79" spans="1:31">
      <c r="C79" s="128" t="s">
        <v>1077</v>
      </c>
      <c r="D79" s="134" t="s">
        <v>1090</v>
      </c>
      <c r="E79" s="135"/>
      <c r="F79" s="130" t="s">
        <v>1091</v>
      </c>
      <c r="G79" s="130" t="s">
        <v>1092</v>
      </c>
      <c r="H79"/>
      <c r="I79" s="130" t="s">
        <v>1093</v>
      </c>
      <c r="J79" s="130" t="s">
        <v>1094</v>
      </c>
      <c r="K79" s="189"/>
      <c r="L79" s="191"/>
      <c r="M79" s="130"/>
      <c r="N79" s="131"/>
      <c r="O79" s="130" t="s">
        <v>1027</v>
      </c>
      <c r="P79" s="130" t="s">
        <v>1095</v>
      </c>
      <c r="Q79" s="130"/>
      <c r="R79" s="131"/>
      <c r="S79" s="131"/>
      <c r="T79" s="130" t="s">
        <v>1054</v>
      </c>
      <c r="U79" s="130" t="s">
        <v>1096</v>
      </c>
      <c r="V79" s="131"/>
      <c r="W79" s="131"/>
      <c r="X79" s="131"/>
      <c r="Y79" s="131"/>
      <c r="Z79" s="131"/>
      <c r="AC79" s="163"/>
      <c r="AD79" s="165"/>
      <c r="AE79" s="163"/>
    </row>
    <row r="80" spans="1:31">
      <c r="C80" s="128" t="s">
        <v>1097</v>
      </c>
      <c r="D80" s="134" t="s">
        <v>1098</v>
      </c>
      <c r="E80" s="135"/>
      <c r="F80" s="130" t="s">
        <v>1009</v>
      </c>
      <c r="G80" s="130" t="s">
        <v>1099</v>
      </c>
      <c r="H80"/>
      <c r="I80" s="130" t="s">
        <v>1069</v>
      </c>
      <c r="J80" s="130" t="s">
        <v>1005</v>
      </c>
      <c r="K80" s="189"/>
      <c r="L80" s="189"/>
      <c r="M80" s="131"/>
      <c r="N80" s="131"/>
      <c r="O80" s="130" t="s">
        <v>1060</v>
      </c>
      <c r="P80" s="130" t="s">
        <v>1100</v>
      </c>
      <c r="Q80" s="130"/>
      <c r="R80" s="131"/>
      <c r="S80" s="131"/>
      <c r="T80" s="130" t="s">
        <v>1101</v>
      </c>
      <c r="U80" s="130" t="s">
        <v>1102</v>
      </c>
      <c r="V80" s="131"/>
      <c r="W80" s="131"/>
      <c r="X80" s="131"/>
      <c r="Y80" s="131"/>
      <c r="Z80" s="131"/>
      <c r="AC80" s="163"/>
      <c r="AD80" s="163"/>
      <c r="AE80" s="163"/>
    </row>
    <row r="81" spans="3:31">
      <c r="C81" s="128" t="s">
        <v>1103</v>
      </c>
      <c r="D81" s="134" t="s">
        <v>1104</v>
      </c>
      <c r="E81" s="135"/>
      <c r="F81" s="130" t="s">
        <v>1105</v>
      </c>
      <c r="G81" s="130" t="s">
        <v>1106</v>
      </c>
      <c r="H81"/>
      <c r="I81" s="130"/>
      <c r="J81" s="130" t="s">
        <v>1094</v>
      </c>
      <c r="K81" s="189"/>
      <c r="L81" s="191"/>
      <c r="M81" s="130"/>
      <c r="N81" s="131"/>
      <c r="O81" s="130" t="s">
        <v>1052</v>
      </c>
      <c r="P81" s="130" t="s">
        <v>1107</v>
      </c>
      <c r="Q81" s="130"/>
      <c r="R81" s="131"/>
      <c r="S81" s="131"/>
      <c r="T81" s="130" t="s">
        <v>1044</v>
      </c>
      <c r="U81" s="130" t="s">
        <v>1108</v>
      </c>
      <c r="V81" s="131"/>
      <c r="W81" s="131"/>
      <c r="X81" s="131"/>
      <c r="Y81" s="131"/>
      <c r="Z81" s="131"/>
      <c r="AC81" s="163"/>
      <c r="AD81" s="163"/>
      <c r="AE81" s="163"/>
    </row>
    <row r="82" spans="3:31">
      <c r="C82" s="133"/>
      <c r="D82" s="136"/>
      <c r="E82" s="137"/>
      <c r="F82" s="130" t="s">
        <v>1109</v>
      </c>
      <c r="G82" s="130" t="s">
        <v>1110</v>
      </c>
      <c r="H82"/>
      <c r="I82" s="130" t="s">
        <v>1060</v>
      </c>
      <c r="J82" s="130" t="s">
        <v>1005</v>
      </c>
      <c r="K82" s="189"/>
      <c r="L82" s="189"/>
      <c r="M82" s="131"/>
      <c r="N82" s="131"/>
      <c r="O82" s="131"/>
      <c r="P82" s="131"/>
      <c r="Q82" s="131"/>
      <c r="R82" s="131"/>
      <c r="S82" s="131"/>
      <c r="T82" s="130" t="s">
        <v>1064</v>
      </c>
      <c r="U82" s="130" t="s">
        <v>1111</v>
      </c>
      <c r="V82" s="131"/>
      <c r="W82" s="131"/>
      <c r="X82" s="131"/>
      <c r="Y82" s="131"/>
      <c r="Z82" s="131"/>
      <c r="AC82" s="163"/>
      <c r="AD82" s="163"/>
      <c r="AE82" s="163"/>
    </row>
    <row r="83" spans="3:31">
      <c r="C83" s="137"/>
      <c r="D83" s="136"/>
      <c r="E83" s="137"/>
      <c r="F83" s="130" t="s">
        <v>1112</v>
      </c>
      <c r="G83" s="130" t="s">
        <v>1113</v>
      </c>
      <c r="H83"/>
      <c r="I83" s="130"/>
      <c r="J83" s="130" t="s">
        <v>1114</v>
      </c>
      <c r="K83" s="189"/>
      <c r="L83" s="191"/>
      <c r="M83" s="130"/>
      <c r="N83" s="131"/>
      <c r="O83" s="130"/>
      <c r="P83" s="130"/>
      <c r="Q83" s="130"/>
      <c r="R83" s="131"/>
      <c r="S83" s="131"/>
      <c r="T83" s="130" t="s">
        <v>1115</v>
      </c>
      <c r="U83" s="130" t="s">
        <v>1116</v>
      </c>
      <c r="V83" s="131"/>
      <c r="W83" s="131"/>
      <c r="X83" s="131"/>
      <c r="Y83" s="131"/>
      <c r="Z83" s="131"/>
      <c r="AC83" s="163"/>
      <c r="AD83" s="163"/>
      <c r="AE83" s="163"/>
    </row>
    <row r="84" spans="3:31">
      <c r="C84"/>
      <c r="D84" s="132"/>
      <c r="E84"/>
      <c r="F84" s="130" t="s">
        <v>1054</v>
      </c>
      <c r="G84" s="130" t="s">
        <v>1068</v>
      </c>
      <c r="H84"/>
      <c r="I84" s="130" t="s">
        <v>1091</v>
      </c>
      <c r="J84" s="130" t="s">
        <v>1074</v>
      </c>
      <c r="K84" s="189"/>
      <c r="L84" s="189"/>
      <c r="M84" s="131"/>
      <c r="N84" s="131"/>
      <c r="O84" s="131"/>
      <c r="P84" s="131"/>
      <c r="Q84" s="131"/>
      <c r="R84" s="131"/>
      <c r="S84" s="131"/>
      <c r="T84" s="130" t="s">
        <v>1117</v>
      </c>
      <c r="U84" s="130" t="s">
        <v>1118</v>
      </c>
      <c r="V84" s="131"/>
      <c r="W84" s="131"/>
      <c r="X84" s="131"/>
      <c r="Y84" s="131"/>
      <c r="Z84" s="131"/>
    </row>
    <row r="85" spans="3:31">
      <c r="C85"/>
      <c r="D85" s="132"/>
      <c r="E85"/>
      <c r="F85" s="133"/>
      <c r="G85" s="133"/>
      <c r="H85"/>
      <c r="I85" s="130"/>
      <c r="J85" s="130" t="s">
        <v>1119</v>
      </c>
      <c r="K85" s="189"/>
      <c r="L85" s="189"/>
      <c r="M85" s="131"/>
      <c r="N85" s="131"/>
      <c r="O85" s="130"/>
      <c r="P85" s="130"/>
      <c r="Q85" s="130"/>
      <c r="R85" s="131"/>
      <c r="S85" s="131"/>
      <c r="T85" s="130" t="s">
        <v>1120</v>
      </c>
      <c r="U85" s="130" t="s">
        <v>1121</v>
      </c>
      <c r="V85" s="131"/>
      <c r="W85" s="131"/>
      <c r="X85" s="131"/>
      <c r="Y85" s="131"/>
      <c r="Z85" s="131"/>
    </row>
  </sheetData>
  <mergeCells count="51">
    <mergeCell ref="C1:AB1"/>
    <mergeCell ref="C6:C9"/>
    <mergeCell ref="D6:D9"/>
    <mergeCell ref="E6:E9"/>
    <mergeCell ref="F6:F8"/>
    <mergeCell ref="H6:H8"/>
    <mergeCell ref="L7:M7"/>
    <mergeCell ref="I6:I8"/>
    <mergeCell ref="J6:J8"/>
    <mergeCell ref="K6:N6"/>
    <mergeCell ref="O6:AB6"/>
    <mergeCell ref="N7:N8"/>
    <mergeCell ref="O7:R7"/>
    <mergeCell ref="S7:T7"/>
    <mergeCell ref="U7:V7"/>
    <mergeCell ref="E32:E34"/>
    <mergeCell ref="C32:C34"/>
    <mergeCell ref="A32:A34"/>
    <mergeCell ref="Z7:AB7"/>
    <mergeCell ref="K7:K8"/>
    <mergeCell ref="C14:C16"/>
    <mergeCell ref="E24:E28"/>
    <mergeCell ref="D18:D22"/>
    <mergeCell ref="D14:D16"/>
    <mergeCell ref="G6:G8"/>
    <mergeCell ref="E18:E22"/>
    <mergeCell ref="E14:E16"/>
    <mergeCell ref="C24:C28"/>
    <mergeCell ref="W7:Y7"/>
    <mergeCell ref="A24:A28"/>
    <mergeCell ref="D24:D28"/>
    <mergeCell ref="E40:E42"/>
    <mergeCell ref="A46:A56"/>
    <mergeCell ref="C46:C56"/>
    <mergeCell ref="D46:D56"/>
    <mergeCell ref="E46:E56"/>
    <mergeCell ref="A40:A42"/>
    <mergeCell ref="C40:C42"/>
    <mergeCell ref="E64:E66"/>
    <mergeCell ref="C60:C62"/>
    <mergeCell ref="A60:A62"/>
    <mergeCell ref="D60:D62"/>
    <mergeCell ref="E60:E62"/>
    <mergeCell ref="A64:A66"/>
    <mergeCell ref="C64:C66"/>
    <mergeCell ref="D32:D34"/>
    <mergeCell ref="A14:A16"/>
    <mergeCell ref="A18:A22"/>
    <mergeCell ref="C18:C22"/>
    <mergeCell ref="D64:D66"/>
    <mergeCell ref="D40:D42"/>
  </mergeCells>
  <phoneticPr fontId="1" type="noConversion"/>
  <printOptions horizontalCentered="1"/>
  <pageMargins left="1.08" right="0.56999999999999995" top="0.78740157480314998" bottom="0.39370078740157499" header="0.31496062992126" footer="0.31496062992126"/>
  <pageSetup paperSize="8" scale="71" orientation="landscape" r:id="rId1"/>
  <headerFooter alignWithMargins="0"/>
  <rowBreaks count="1" manualBreakCount="1">
    <brk id="57" min="2" max="27"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4">
    <tabColor indexed="10"/>
  </sheetPr>
  <dimension ref="A1:AE54"/>
  <sheetViews>
    <sheetView view="pageBreakPreview" zoomScale="75" zoomScaleNormal="25" zoomScaleSheetLayoutView="40" workbookViewId="0">
      <selection activeCell="D30" sqref="D30:D36"/>
    </sheetView>
  </sheetViews>
  <sheetFormatPr defaultColWidth="9" defaultRowHeight="15"/>
  <cols>
    <col min="1" max="2" width="9" style="67"/>
    <col min="3" max="3" width="10" style="67" customWidth="1"/>
    <col min="4" max="4" width="9.140625" style="105" customWidth="1"/>
    <col min="5" max="5" width="36.42578125" style="67" customWidth="1"/>
    <col min="6" max="6" width="9.140625" style="83" bestFit="1" customWidth="1"/>
    <col min="7" max="7" width="21.140625" style="83" customWidth="1"/>
    <col min="8" max="8" width="22.7109375" style="67" customWidth="1"/>
    <col min="9" max="9" width="8.140625" style="107" customWidth="1"/>
    <col min="10" max="10" width="8.5703125" style="67" customWidth="1"/>
    <col min="11" max="11" width="9.28515625" style="83" customWidth="1"/>
    <col min="12" max="13" width="5.5703125" style="83" customWidth="1"/>
    <col min="14" max="14" width="9.140625" style="83" customWidth="1"/>
    <col min="15" max="15" width="6" style="83" customWidth="1"/>
    <col min="16" max="16" width="6.7109375" style="83" customWidth="1"/>
    <col min="17" max="17" width="5.140625" style="83" customWidth="1"/>
    <col min="18" max="18" width="6.28515625" style="83" customWidth="1"/>
    <col min="19" max="19" width="7.140625" style="83" customWidth="1"/>
    <col min="20" max="20" width="6" style="83" customWidth="1"/>
    <col min="21" max="21" width="6.85546875" style="83" customWidth="1"/>
    <col min="22" max="22" width="6.28515625" style="83" customWidth="1"/>
    <col min="23" max="23" width="5.5703125" style="83" customWidth="1"/>
    <col min="24" max="24" width="7" style="83" customWidth="1"/>
    <col min="25" max="25" width="6.28515625" style="83" customWidth="1"/>
    <col min="26" max="26" width="5.7109375" style="83" customWidth="1"/>
    <col min="27" max="27" width="6.85546875" style="83" customWidth="1"/>
    <col min="28" max="28" width="6.28515625" style="83" customWidth="1"/>
    <col min="29" max="29" width="10.5703125" style="67" hidden="1" customWidth="1"/>
    <col min="30" max="30" width="11.5703125" style="67" hidden="1" customWidth="1"/>
    <col min="31" max="31" width="0" style="67" hidden="1" customWidth="1"/>
    <col min="32" max="16384" width="9" style="67"/>
  </cols>
  <sheetData>
    <row r="1" spans="1:31" ht="21">
      <c r="C1" s="609" t="s">
        <v>1690</v>
      </c>
      <c r="D1" s="609"/>
      <c r="E1" s="609"/>
      <c r="F1" s="609"/>
      <c r="G1" s="609"/>
      <c r="H1" s="609"/>
      <c r="I1" s="609"/>
      <c r="J1" s="609"/>
      <c r="K1" s="609"/>
      <c r="L1" s="609"/>
      <c r="M1" s="609"/>
      <c r="N1" s="609"/>
      <c r="O1" s="609"/>
      <c r="P1" s="609"/>
      <c r="Q1" s="609"/>
      <c r="R1" s="609"/>
      <c r="S1" s="609"/>
      <c r="T1" s="609"/>
      <c r="U1" s="609"/>
      <c r="V1" s="609"/>
      <c r="W1" s="609"/>
      <c r="X1" s="609"/>
      <c r="Y1" s="609"/>
      <c r="Z1" s="609"/>
      <c r="AA1" s="609"/>
      <c r="AB1" s="609"/>
    </row>
    <row r="2" spans="1:31">
      <c r="C2" s="68" t="s">
        <v>1691</v>
      </c>
      <c r="D2" s="69"/>
      <c r="E2" s="70" t="s">
        <v>1695</v>
      </c>
      <c r="F2" s="71"/>
      <c r="G2" s="71"/>
      <c r="H2" s="71"/>
      <c r="I2" s="106"/>
      <c r="J2" s="71"/>
      <c r="K2" s="71"/>
      <c r="L2" s="71"/>
      <c r="M2" s="71"/>
      <c r="N2" s="71"/>
      <c r="O2" s="71"/>
      <c r="P2" s="71"/>
      <c r="Q2" s="71"/>
      <c r="R2" s="71"/>
      <c r="S2" s="71"/>
      <c r="T2" s="71"/>
      <c r="U2" s="71"/>
      <c r="V2" s="71"/>
      <c r="W2" s="71"/>
      <c r="X2" s="71"/>
      <c r="Y2" s="71"/>
      <c r="Z2" s="71"/>
      <c r="AA2" s="71"/>
      <c r="AB2" s="71"/>
    </row>
    <row r="3" spans="1:31">
      <c r="C3" s="68" t="s">
        <v>1692</v>
      </c>
      <c r="D3" s="69"/>
      <c r="E3" s="70" t="s">
        <v>325</v>
      </c>
      <c r="F3" s="71"/>
      <c r="G3" s="71"/>
      <c r="H3" s="71"/>
      <c r="I3" s="106"/>
      <c r="J3" s="71"/>
      <c r="K3" s="71"/>
      <c r="L3" s="71"/>
      <c r="M3" s="71"/>
      <c r="N3" s="71"/>
      <c r="O3" s="71"/>
      <c r="P3" s="71"/>
      <c r="Q3" s="71"/>
      <c r="R3" s="71"/>
      <c r="S3" s="71"/>
      <c r="T3" s="71"/>
      <c r="U3" s="71"/>
      <c r="V3" s="71"/>
      <c r="W3" s="71"/>
      <c r="X3" s="71"/>
      <c r="Y3" s="71"/>
      <c r="Z3" s="71"/>
      <c r="AA3" s="71"/>
      <c r="AB3" s="71"/>
    </row>
    <row r="4" spans="1:31">
      <c r="C4" s="68" t="s">
        <v>86</v>
      </c>
      <c r="D4" s="69"/>
      <c r="E4" s="70" t="s">
        <v>445</v>
      </c>
      <c r="F4" s="71"/>
      <c r="G4" s="71"/>
      <c r="H4" s="71"/>
      <c r="I4" s="106"/>
      <c r="J4" s="71"/>
      <c r="K4" s="71"/>
      <c r="L4" s="71"/>
      <c r="M4" s="71"/>
      <c r="N4" s="71"/>
      <c r="O4" s="71"/>
      <c r="P4" s="71"/>
      <c r="Q4" s="71"/>
      <c r="R4" s="71"/>
      <c r="S4" s="71"/>
      <c r="T4" s="71"/>
      <c r="U4" s="71"/>
      <c r="V4" s="71"/>
      <c r="W4" s="71"/>
      <c r="X4" s="71"/>
      <c r="Y4" s="71"/>
      <c r="Z4" s="71"/>
      <c r="AA4" s="71"/>
      <c r="AB4" s="71"/>
    </row>
    <row r="5" spans="1:31" ht="15.75" thickBot="1">
      <c r="C5" s="73"/>
      <c r="D5" s="74"/>
      <c r="E5" s="72"/>
      <c r="F5" s="71"/>
      <c r="G5" s="71"/>
      <c r="H5" s="71"/>
      <c r="I5" s="106"/>
      <c r="J5" s="71"/>
      <c r="K5" s="71"/>
      <c r="L5" s="71"/>
      <c r="M5" s="71"/>
      <c r="N5" s="71"/>
      <c r="O5" s="71"/>
      <c r="P5" s="71"/>
      <c r="Q5" s="71"/>
      <c r="R5" s="71"/>
      <c r="S5" s="71"/>
      <c r="T5" s="71"/>
      <c r="U5" s="71"/>
      <c r="V5" s="71"/>
      <c r="W5" s="71"/>
      <c r="X5" s="71"/>
      <c r="Y5" s="71"/>
      <c r="Z5" s="71"/>
      <c r="AA5" s="71"/>
      <c r="AB5" s="71"/>
    </row>
    <row r="6" spans="1:31" ht="15" customHeight="1">
      <c r="C6" s="610" t="s">
        <v>1693</v>
      </c>
      <c r="D6" s="613" t="s">
        <v>106</v>
      </c>
      <c r="E6" s="614" t="s">
        <v>1689</v>
      </c>
      <c r="F6" s="614" t="s">
        <v>1667</v>
      </c>
      <c r="G6" s="605" t="s">
        <v>1725</v>
      </c>
      <c r="H6" s="614" t="s">
        <v>1668</v>
      </c>
      <c r="I6" s="616" t="s">
        <v>1669</v>
      </c>
      <c r="J6" s="614" t="s">
        <v>87</v>
      </c>
      <c r="K6" s="614" t="s">
        <v>1671</v>
      </c>
      <c r="L6" s="614"/>
      <c r="M6" s="614"/>
      <c r="N6" s="614"/>
      <c r="O6" s="614" t="s">
        <v>1677</v>
      </c>
      <c r="P6" s="614"/>
      <c r="Q6" s="614"/>
      <c r="R6" s="614"/>
      <c r="S6" s="614"/>
      <c r="T6" s="614"/>
      <c r="U6" s="614"/>
      <c r="V6" s="614"/>
      <c r="W6" s="614"/>
      <c r="X6" s="614"/>
      <c r="Y6" s="614"/>
      <c r="Z6" s="614"/>
      <c r="AA6" s="614"/>
      <c r="AB6" s="618"/>
    </row>
    <row r="7" spans="1:31" ht="15" customHeight="1">
      <c r="C7" s="611"/>
      <c r="D7" s="585"/>
      <c r="E7" s="599"/>
      <c r="F7" s="599"/>
      <c r="G7" s="602"/>
      <c r="H7" s="599"/>
      <c r="I7" s="617"/>
      <c r="J7" s="599"/>
      <c r="K7" s="599" t="s">
        <v>1672</v>
      </c>
      <c r="L7" s="599" t="s">
        <v>1673</v>
      </c>
      <c r="M7" s="599"/>
      <c r="N7" s="599" t="s">
        <v>1676</v>
      </c>
      <c r="O7" s="599" t="s">
        <v>1678</v>
      </c>
      <c r="P7" s="599"/>
      <c r="Q7" s="599"/>
      <c r="R7" s="599"/>
      <c r="S7" s="599" t="s">
        <v>1684</v>
      </c>
      <c r="T7" s="599"/>
      <c r="U7" s="599" t="s">
        <v>1685</v>
      </c>
      <c r="V7" s="599"/>
      <c r="W7" s="599" t="s">
        <v>1686</v>
      </c>
      <c r="X7" s="599"/>
      <c r="Y7" s="599"/>
      <c r="Z7" s="599" t="s">
        <v>1687</v>
      </c>
      <c r="AA7" s="599"/>
      <c r="AB7" s="600"/>
    </row>
    <row r="8" spans="1:31">
      <c r="B8" s="67" t="s">
        <v>578</v>
      </c>
      <c r="C8" s="611"/>
      <c r="D8" s="585"/>
      <c r="E8" s="599"/>
      <c r="F8" s="599"/>
      <c r="G8" s="603"/>
      <c r="H8" s="599"/>
      <c r="I8" s="617"/>
      <c r="J8" s="599"/>
      <c r="K8" s="599"/>
      <c r="L8" s="64" t="s">
        <v>1674</v>
      </c>
      <c r="M8" s="64" t="s">
        <v>1675</v>
      </c>
      <c r="N8" s="599"/>
      <c r="O8" s="64" t="s">
        <v>1679</v>
      </c>
      <c r="P8" s="64" t="s">
        <v>1680</v>
      </c>
      <c r="Q8" s="64" t="s">
        <v>1681</v>
      </c>
      <c r="R8" s="64" t="s">
        <v>1682</v>
      </c>
      <c r="S8" s="64" t="s">
        <v>1680</v>
      </c>
      <c r="T8" s="64" t="s">
        <v>1682</v>
      </c>
      <c r="U8" s="64" t="s">
        <v>1680</v>
      </c>
      <c r="V8" s="64" t="s">
        <v>1682</v>
      </c>
      <c r="W8" s="64" t="s">
        <v>1679</v>
      </c>
      <c r="X8" s="64" t="s">
        <v>1680</v>
      </c>
      <c r="Y8" s="64" t="s">
        <v>1682</v>
      </c>
      <c r="Z8" s="64" t="s">
        <v>1679</v>
      </c>
      <c r="AA8" s="64" t="s">
        <v>1680</v>
      </c>
      <c r="AB8" s="65" t="s">
        <v>1682</v>
      </c>
    </row>
    <row r="9" spans="1:31" s="104" customFormat="1" ht="15.75" thickBot="1">
      <c r="C9" s="612"/>
      <c r="D9" s="592"/>
      <c r="E9" s="615"/>
      <c r="F9" s="81">
        <v>1</v>
      </c>
      <c r="G9" s="81"/>
      <c r="H9" s="81">
        <v>2</v>
      </c>
      <c r="I9" s="80">
        <v>3</v>
      </c>
      <c r="J9" s="81">
        <v>4</v>
      </c>
      <c r="K9" s="81">
        <v>5</v>
      </c>
      <c r="L9" s="81">
        <v>6.1</v>
      </c>
      <c r="M9" s="81">
        <v>6.2</v>
      </c>
      <c r="N9" s="81">
        <v>7</v>
      </c>
      <c r="O9" s="81">
        <v>8</v>
      </c>
      <c r="P9" s="81">
        <v>9</v>
      </c>
      <c r="Q9" s="81">
        <v>10</v>
      </c>
      <c r="R9" s="81">
        <v>11</v>
      </c>
      <c r="S9" s="81">
        <v>12</v>
      </c>
      <c r="T9" s="81">
        <v>13</v>
      </c>
      <c r="U9" s="81">
        <v>14</v>
      </c>
      <c r="V9" s="81">
        <v>15</v>
      </c>
      <c r="W9" s="81">
        <v>16</v>
      </c>
      <c r="X9" s="81">
        <v>17</v>
      </c>
      <c r="Y9" s="81">
        <v>18</v>
      </c>
      <c r="Z9" s="81">
        <v>19</v>
      </c>
      <c r="AA9" s="81">
        <v>20</v>
      </c>
      <c r="AB9" s="82">
        <v>21</v>
      </c>
    </row>
    <row r="10" spans="1:31" s="66" customFormat="1" ht="15" customHeight="1">
      <c r="A10" s="123">
        <v>103</v>
      </c>
      <c r="B10" s="143">
        <v>145</v>
      </c>
      <c r="C10" s="97" t="s">
        <v>1466</v>
      </c>
      <c r="D10" s="98">
        <v>1.5</v>
      </c>
      <c r="E10" s="99" t="s">
        <v>868</v>
      </c>
      <c r="F10" s="64">
        <v>4</v>
      </c>
      <c r="G10" s="64" t="s">
        <v>912</v>
      </c>
      <c r="H10" s="60" t="s">
        <v>641</v>
      </c>
      <c r="I10" s="100">
        <v>1.56</v>
      </c>
      <c r="J10" s="64" t="s">
        <v>1700</v>
      </c>
      <c r="K10" s="59">
        <v>11</v>
      </c>
      <c r="L10" s="59">
        <v>3</v>
      </c>
      <c r="M10" s="59">
        <v>4</v>
      </c>
      <c r="N10" s="64">
        <v>1</v>
      </c>
      <c r="O10" s="64" t="s">
        <v>1703</v>
      </c>
      <c r="P10" s="64" t="s">
        <v>1701</v>
      </c>
      <c r="Q10" s="64" t="s">
        <v>1709</v>
      </c>
      <c r="R10" s="64">
        <v>0</v>
      </c>
      <c r="S10" s="64" t="s">
        <v>1701</v>
      </c>
      <c r="T10" s="64">
        <v>0</v>
      </c>
      <c r="U10" s="64" t="s">
        <v>1707</v>
      </c>
      <c r="V10" s="64">
        <v>0</v>
      </c>
      <c r="W10" s="64" t="s">
        <v>1704</v>
      </c>
      <c r="X10" s="64" t="s">
        <v>1703</v>
      </c>
      <c r="Y10" s="64">
        <v>0</v>
      </c>
      <c r="Z10" s="64" t="s">
        <v>1705</v>
      </c>
      <c r="AA10" s="64" t="s">
        <v>1703</v>
      </c>
      <c r="AB10" s="65">
        <v>0</v>
      </c>
      <c r="AD10" s="61"/>
      <c r="AE10" s="87"/>
    </row>
    <row r="11" spans="1:31" s="66" customFormat="1" ht="15" customHeight="1">
      <c r="A11" s="167"/>
      <c r="B11" s="143"/>
      <c r="C11" s="97"/>
      <c r="D11" s="98"/>
      <c r="E11" s="99"/>
      <c r="F11" s="64"/>
      <c r="G11" s="64"/>
      <c r="H11" s="60"/>
      <c r="I11" s="100"/>
      <c r="J11" s="64"/>
      <c r="K11" s="59"/>
      <c r="L11" s="59"/>
      <c r="M11" s="59"/>
      <c r="N11" s="64"/>
      <c r="O11" s="64"/>
      <c r="P11" s="64"/>
      <c r="Q11" s="64"/>
      <c r="R11" s="64"/>
      <c r="S11" s="64"/>
      <c r="T11" s="64"/>
      <c r="U11" s="64"/>
      <c r="V11" s="64"/>
      <c r="W11" s="64"/>
      <c r="X11" s="64"/>
      <c r="Y11" s="64"/>
      <c r="Z11" s="64"/>
      <c r="AA11" s="64"/>
      <c r="AB11" s="65"/>
      <c r="AD11" s="61"/>
      <c r="AE11" s="87"/>
    </row>
    <row r="12" spans="1:31" s="66" customFormat="1" ht="15" customHeight="1">
      <c r="A12" s="586">
        <v>16</v>
      </c>
      <c r="B12" s="62">
        <v>146</v>
      </c>
      <c r="C12" s="586">
        <v>80</v>
      </c>
      <c r="D12" s="585">
        <v>1.3</v>
      </c>
      <c r="E12" s="593" t="s">
        <v>918</v>
      </c>
      <c r="F12" s="64">
        <v>1</v>
      </c>
      <c r="G12" s="64" t="s">
        <v>642</v>
      </c>
      <c r="H12" s="60" t="s">
        <v>459</v>
      </c>
      <c r="I12" s="59">
        <v>0.3</v>
      </c>
      <c r="J12" s="64" t="s">
        <v>1700</v>
      </c>
      <c r="K12" s="59">
        <v>6</v>
      </c>
      <c r="L12" s="59">
        <v>4</v>
      </c>
      <c r="M12" s="59">
        <v>4</v>
      </c>
      <c r="N12" s="64">
        <v>1</v>
      </c>
      <c r="O12" s="64" t="s">
        <v>1703</v>
      </c>
      <c r="P12" s="64" t="s">
        <v>1701</v>
      </c>
      <c r="Q12" s="64" t="s">
        <v>1709</v>
      </c>
      <c r="R12" s="64">
        <v>0</v>
      </c>
      <c r="S12" s="64" t="s">
        <v>1701</v>
      </c>
      <c r="T12" s="64">
        <v>0</v>
      </c>
      <c r="U12" s="64" t="s">
        <v>1707</v>
      </c>
      <c r="V12" s="64">
        <v>0</v>
      </c>
      <c r="W12" s="64" t="s">
        <v>1704</v>
      </c>
      <c r="X12" s="64" t="s">
        <v>1703</v>
      </c>
      <c r="Y12" s="64">
        <v>0</v>
      </c>
      <c r="Z12" s="64" t="s">
        <v>1705</v>
      </c>
      <c r="AA12" s="64" t="s">
        <v>1703</v>
      </c>
      <c r="AB12" s="65">
        <v>0</v>
      </c>
      <c r="AD12" s="61"/>
      <c r="AE12" s="86"/>
    </row>
    <row r="13" spans="1:31" s="66" customFormat="1" ht="15" customHeight="1">
      <c r="A13" s="586"/>
      <c r="B13" s="97"/>
      <c r="C13" s="586"/>
      <c r="D13" s="585"/>
      <c r="E13" s="593"/>
      <c r="F13" s="64"/>
      <c r="G13" s="64"/>
      <c r="H13" s="60"/>
      <c r="I13" s="59"/>
      <c r="J13" s="64"/>
      <c r="K13" s="59"/>
      <c r="L13" s="59"/>
      <c r="M13" s="59"/>
      <c r="N13" s="64"/>
      <c r="O13" s="64"/>
      <c r="P13" s="64"/>
      <c r="Q13" s="64"/>
      <c r="R13" s="64"/>
      <c r="S13" s="64"/>
      <c r="T13" s="64"/>
      <c r="U13" s="64"/>
      <c r="V13" s="64"/>
      <c r="W13" s="64"/>
      <c r="X13" s="64"/>
      <c r="Y13" s="64"/>
      <c r="Z13" s="64"/>
      <c r="AA13" s="64"/>
      <c r="AB13" s="65"/>
      <c r="AD13" s="61"/>
      <c r="AE13" s="86"/>
    </row>
    <row r="14" spans="1:31" s="66" customFormat="1" ht="15" customHeight="1">
      <c r="A14" s="586"/>
      <c r="B14" s="97">
        <v>147</v>
      </c>
      <c r="C14" s="586"/>
      <c r="D14" s="585"/>
      <c r="E14" s="593"/>
      <c r="F14" s="64">
        <v>2</v>
      </c>
      <c r="G14" s="64" t="s">
        <v>643</v>
      </c>
      <c r="H14" s="60" t="s">
        <v>460</v>
      </c>
      <c r="I14" s="59">
        <f>AE14-AD14</f>
        <v>1.2000000000000028</v>
      </c>
      <c r="J14" s="64" t="s">
        <v>1700</v>
      </c>
      <c r="K14" s="59">
        <v>11</v>
      </c>
      <c r="L14" s="59">
        <v>4</v>
      </c>
      <c r="M14" s="59">
        <v>4</v>
      </c>
      <c r="N14" s="64">
        <v>1</v>
      </c>
      <c r="O14" s="64" t="s">
        <v>1703</v>
      </c>
      <c r="P14" s="64" t="s">
        <v>1701</v>
      </c>
      <c r="Q14" s="64" t="s">
        <v>1709</v>
      </c>
      <c r="R14" s="64">
        <v>0</v>
      </c>
      <c r="S14" s="64" t="s">
        <v>1701</v>
      </c>
      <c r="T14" s="64">
        <v>0</v>
      </c>
      <c r="U14" s="64" t="s">
        <v>1707</v>
      </c>
      <c r="V14" s="64">
        <v>0</v>
      </c>
      <c r="W14" s="64" t="s">
        <v>1704</v>
      </c>
      <c r="X14" s="64" t="s">
        <v>1703</v>
      </c>
      <c r="Y14" s="64">
        <v>0</v>
      </c>
      <c r="Z14" s="64" t="s">
        <v>1705</v>
      </c>
      <c r="AA14" s="64" t="s">
        <v>1703</v>
      </c>
      <c r="AB14" s="65">
        <v>0</v>
      </c>
      <c r="AD14" s="61">
        <f>'[1]NGANJUK''Z'!$L$193</f>
        <v>103.6</v>
      </c>
      <c r="AE14" s="86">
        <v>104.8</v>
      </c>
    </row>
    <row r="15" spans="1:31" s="66" customFormat="1" ht="15" customHeight="1">
      <c r="A15" s="62"/>
      <c r="B15" s="97"/>
      <c r="C15" s="62"/>
      <c r="D15" s="63"/>
      <c r="E15" s="60"/>
      <c r="F15" s="64"/>
      <c r="G15" s="64"/>
      <c r="H15" s="60"/>
      <c r="I15" s="59"/>
      <c r="J15" s="64"/>
      <c r="K15" s="59"/>
      <c r="L15" s="59"/>
      <c r="M15" s="59"/>
      <c r="N15" s="64"/>
      <c r="O15" s="64"/>
      <c r="P15" s="64"/>
      <c r="Q15" s="64"/>
      <c r="R15" s="64"/>
      <c r="S15" s="64"/>
      <c r="T15" s="64"/>
      <c r="U15" s="64"/>
      <c r="V15" s="64"/>
      <c r="W15" s="64"/>
      <c r="X15" s="64"/>
      <c r="Y15" s="64"/>
      <c r="Z15" s="64"/>
      <c r="AA15" s="64"/>
      <c r="AB15" s="65"/>
      <c r="AD15" s="61"/>
      <c r="AE15" s="86"/>
    </row>
    <row r="16" spans="1:31" s="66" customFormat="1" ht="15" customHeight="1">
      <c r="A16" s="62">
        <v>9066</v>
      </c>
      <c r="B16" s="62">
        <v>148</v>
      </c>
      <c r="C16" s="62">
        <v>82</v>
      </c>
      <c r="D16" s="63">
        <v>1</v>
      </c>
      <c r="E16" s="60" t="s">
        <v>913</v>
      </c>
      <c r="F16" s="64">
        <v>1</v>
      </c>
      <c r="G16" s="64" t="s">
        <v>644</v>
      </c>
      <c r="H16" s="60" t="s">
        <v>398</v>
      </c>
      <c r="I16" s="59">
        <f>AE16-AD16</f>
        <v>1</v>
      </c>
      <c r="J16" s="64" t="s">
        <v>1700</v>
      </c>
      <c r="K16" s="59">
        <v>51</v>
      </c>
      <c r="L16" s="59">
        <v>1.5</v>
      </c>
      <c r="M16" s="59">
        <v>1.5</v>
      </c>
      <c r="N16" s="64">
        <v>4</v>
      </c>
      <c r="O16" s="64" t="s">
        <v>1703</v>
      </c>
      <c r="P16" s="64" t="s">
        <v>1701</v>
      </c>
      <c r="Q16" s="64" t="s">
        <v>1709</v>
      </c>
      <c r="R16" s="64">
        <v>0</v>
      </c>
      <c r="S16" s="64" t="s">
        <v>1701</v>
      </c>
      <c r="T16" s="64">
        <v>0</v>
      </c>
      <c r="U16" s="64" t="s">
        <v>1707</v>
      </c>
      <c r="V16" s="64">
        <v>0</v>
      </c>
      <c r="W16" s="64" t="s">
        <v>1704</v>
      </c>
      <c r="X16" s="64" t="s">
        <v>1703</v>
      </c>
      <c r="Y16" s="64">
        <v>0</v>
      </c>
      <c r="Z16" s="64" t="s">
        <v>1705</v>
      </c>
      <c r="AA16" s="64" t="s">
        <v>1703</v>
      </c>
      <c r="AB16" s="65">
        <v>0</v>
      </c>
      <c r="AD16" s="61">
        <f>'[1]NGANJUK''Z'!$L$121</f>
        <v>897.4</v>
      </c>
      <c r="AE16" s="85">
        <v>898.4</v>
      </c>
    </row>
    <row r="17" spans="1:31" s="66" customFormat="1" ht="15" customHeight="1">
      <c r="A17" s="62"/>
      <c r="B17" s="97"/>
      <c r="C17" s="62"/>
      <c r="D17" s="63"/>
      <c r="E17" s="60"/>
      <c r="F17" s="64"/>
      <c r="G17" s="64"/>
      <c r="H17" s="60"/>
      <c r="I17" s="59"/>
      <c r="J17" s="64"/>
      <c r="K17" s="59"/>
      <c r="L17" s="59"/>
      <c r="M17" s="59"/>
      <c r="N17" s="64"/>
      <c r="O17" s="64"/>
      <c r="P17" s="64"/>
      <c r="Q17" s="64"/>
      <c r="R17" s="64"/>
      <c r="S17" s="64"/>
      <c r="T17" s="64"/>
      <c r="U17" s="64"/>
      <c r="V17" s="64"/>
      <c r="W17" s="64"/>
      <c r="X17" s="64"/>
      <c r="Y17" s="64"/>
      <c r="Z17" s="64"/>
      <c r="AA17" s="64"/>
      <c r="AB17" s="65"/>
      <c r="AD17" s="61"/>
      <c r="AE17" s="85"/>
    </row>
    <row r="18" spans="1:31" s="66" customFormat="1" ht="15" customHeight="1">
      <c r="A18" s="62">
        <v>29</v>
      </c>
      <c r="B18" s="97">
        <v>149</v>
      </c>
      <c r="C18" s="62">
        <v>83</v>
      </c>
      <c r="D18" s="63">
        <v>2.2000000000000002</v>
      </c>
      <c r="E18" s="60" t="s">
        <v>457</v>
      </c>
      <c r="F18" s="64">
        <v>1</v>
      </c>
      <c r="G18" s="64" t="s">
        <v>645</v>
      </c>
      <c r="H18" s="60" t="s">
        <v>458</v>
      </c>
      <c r="I18" s="59">
        <f>AE18-AD18</f>
        <v>0.10000000000000853</v>
      </c>
      <c r="J18" s="64" t="s">
        <v>1700</v>
      </c>
      <c r="K18" s="59">
        <v>12</v>
      </c>
      <c r="L18" s="59">
        <v>3.5</v>
      </c>
      <c r="M18" s="59">
        <v>4.5</v>
      </c>
      <c r="N18" s="64">
        <v>1</v>
      </c>
      <c r="O18" s="64" t="s">
        <v>1703</v>
      </c>
      <c r="P18" s="64" t="s">
        <v>1701</v>
      </c>
      <c r="Q18" s="64" t="s">
        <v>1709</v>
      </c>
      <c r="R18" s="64">
        <v>0</v>
      </c>
      <c r="S18" s="64" t="s">
        <v>1701</v>
      </c>
      <c r="T18" s="64">
        <v>0</v>
      </c>
      <c r="U18" s="64" t="s">
        <v>1707</v>
      </c>
      <c r="V18" s="64">
        <v>0</v>
      </c>
      <c r="W18" s="64" t="s">
        <v>1704</v>
      </c>
      <c r="X18" s="64" t="s">
        <v>1703</v>
      </c>
      <c r="Y18" s="64">
        <v>0</v>
      </c>
      <c r="Z18" s="64" t="s">
        <v>1705</v>
      </c>
      <c r="AA18" s="64" t="s">
        <v>1703</v>
      </c>
      <c r="AB18" s="65">
        <v>0</v>
      </c>
      <c r="AD18" s="61">
        <f>'[1]NGANJUK''Z'!$L$202</f>
        <v>98.8</v>
      </c>
      <c r="AE18" s="86">
        <v>98.9</v>
      </c>
    </row>
    <row r="19" spans="1:31" s="66" customFormat="1" ht="15" customHeight="1">
      <c r="A19" s="62"/>
      <c r="B19" s="97"/>
      <c r="C19" s="62"/>
      <c r="D19" s="63"/>
      <c r="E19" s="60"/>
      <c r="F19" s="64"/>
      <c r="G19" s="64"/>
      <c r="H19" s="60"/>
      <c r="I19" s="59"/>
      <c r="J19" s="64"/>
      <c r="K19" s="59"/>
      <c r="L19" s="59"/>
      <c r="M19" s="59"/>
      <c r="N19" s="64"/>
      <c r="O19" s="64"/>
      <c r="P19" s="64"/>
      <c r="Q19" s="64"/>
      <c r="R19" s="64"/>
      <c r="S19" s="64"/>
      <c r="T19" s="64"/>
      <c r="U19" s="64"/>
      <c r="V19" s="64"/>
      <c r="W19" s="64"/>
      <c r="X19" s="64"/>
      <c r="Y19" s="64"/>
      <c r="Z19" s="64"/>
      <c r="AA19" s="64"/>
      <c r="AB19" s="65"/>
      <c r="AD19" s="61"/>
      <c r="AE19" s="86"/>
    </row>
    <row r="20" spans="1:31" s="66" customFormat="1" ht="15" customHeight="1">
      <c r="A20" s="62">
        <v>185</v>
      </c>
      <c r="B20" s="97">
        <v>155</v>
      </c>
      <c r="C20" s="62">
        <v>92</v>
      </c>
      <c r="D20" s="63">
        <v>3.6</v>
      </c>
      <c r="E20" s="60" t="s">
        <v>914</v>
      </c>
      <c r="F20" s="64">
        <v>1</v>
      </c>
      <c r="G20" s="64" t="s">
        <v>646</v>
      </c>
      <c r="H20" s="60" t="s">
        <v>554</v>
      </c>
      <c r="I20" s="59">
        <f>AE20-AD20</f>
        <v>1.8999999999999773</v>
      </c>
      <c r="J20" s="64" t="s">
        <v>1700</v>
      </c>
      <c r="K20" s="59">
        <v>15</v>
      </c>
      <c r="L20" s="59">
        <v>3.5</v>
      </c>
      <c r="M20" s="59">
        <v>3.5</v>
      </c>
      <c r="N20" s="64">
        <v>2</v>
      </c>
      <c r="O20" s="64" t="s">
        <v>1703</v>
      </c>
      <c r="P20" s="64" t="s">
        <v>1701</v>
      </c>
      <c r="Q20" s="64" t="s">
        <v>1709</v>
      </c>
      <c r="R20" s="64">
        <v>0</v>
      </c>
      <c r="S20" s="64" t="s">
        <v>1701</v>
      </c>
      <c r="T20" s="64">
        <v>0</v>
      </c>
      <c r="U20" s="64" t="s">
        <v>1707</v>
      </c>
      <c r="V20" s="64">
        <v>0</v>
      </c>
      <c r="W20" s="64" t="s">
        <v>1704</v>
      </c>
      <c r="X20" s="64" t="s">
        <v>1703</v>
      </c>
      <c r="Y20" s="64">
        <v>0</v>
      </c>
      <c r="Z20" s="64" t="s">
        <v>1705</v>
      </c>
      <c r="AA20" s="64" t="s">
        <v>1703</v>
      </c>
      <c r="AB20" s="65">
        <v>0</v>
      </c>
      <c r="AD20" s="61">
        <f>'[1]NGANJUK''Z'!$L$272</f>
        <v>454.6</v>
      </c>
      <c r="AE20" s="87">
        <v>456.5</v>
      </c>
    </row>
    <row r="21" spans="1:31" s="66" customFormat="1" ht="15" customHeight="1">
      <c r="A21" s="62"/>
      <c r="B21" s="97"/>
      <c r="C21" s="62"/>
      <c r="D21" s="63"/>
      <c r="E21" s="124"/>
      <c r="F21" s="64"/>
      <c r="G21" s="64"/>
      <c r="H21" s="60"/>
      <c r="I21" s="59"/>
      <c r="J21" s="64"/>
      <c r="K21" s="59"/>
      <c r="L21" s="59"/>
      <c r="M21" s="59"/>
      <c r="N21" s="64"/>
      <c r="O21" s="64"/>
      <c r="P21" s="64"/>
      <c r="Q21" s="64"/>
      <c r="R21" s="64"/>
      <c r="S21" s="64"/>
      <c r="T21" s="64"/>
      <c r="U21" s="64"/>
      <c r="V21" s="64"/>
      <c r="W21" s="64"/>
      <c r="X21" s="64"/>
      <c r="Y21" s="64"/>
      <c r="Z21" s="64"/>
      <c r="AA21" s="64"/>
      <c r="AB21" s="65"/>
      <c r="AD21" s="61"/>
      <c r="AE21" s="87"/>
    </row>
    <row r="22" spans="1:31" s="66" customFormat="1" ht="15" customHeight="1">
      <c r="A22" s="586">
        <v>9011</v>
      </c>
      <c r="B22" s="62">
        <v>156</v>
      </c>
      <c r="C22" s="586">
        <v>93</v>
      </c>
      <c r="D22" s="585">
        <v>1.1000000000000001</v>
      </c>
      <c r="E22" s="594" t="s">
        <v>915</v>
      </c>
      <c r="F22" s="64">
        <v>1</v>
      </c>
      <c r="G22" s="64" t="s">
        <v>647</v>
      </c>
      <c r="H22" s="60" t="s">
        <v>335</v>
      </c>
      <c r="I22" s="59">
        <f>AE22-AD22</f>
        <v>0</v>
      </c>
      <c r="J22" s="64" t="s">
        <v>1700</v>
      </c>
      <c r="K22" s="59">
        <v>3.5</v>
      </c>
      <c r="L22" s="59">
        <v>5.5</v>
      </c>
      <c r="M22" s="59">
        <v>5.5</v>
      </c>
      <c r="N22" s="64">
        <v>1</v>
      </c>
      <c r="O22" s="64" t="s">
        <v>1703</v>
      </c>
      <c r="P22" s="64" t="s">
        <v>1701</v>
      </c>
      <c r="Q22" s="64" t="s">
        <v>1709</v>
      </c>
      <c r="R22" s="64">
        <v>0</v>
      </c>
      <c r="S22" s="64" t="s">
        <v>1701</v>
      </c>
      <c r="T22" s="64">
        <v>0</v>
      </c>
      <c r="U22" s="64" t="s">
        <v>1707</v>
      </c>
      <c r="V22" s="64">
        <v>0</v>
      </c>
      <c r="W22" s="64" t="s">
        <v>1704</v>
      </c>
      <c r="X22" s="64" t="s">
        <v>1703</v>
      </c>
      <c r="Y22" s="64">
        <v>0</v>
      </c>
      <c r="Z22" s="64" t="s">
        <v>1705</v>
      </c>
      <c r="AA22" s="64" t="s">
        <v>1703</v>
      </c>
      <c r="AB22" s="65">
        <v>0</v>
      </c>
      <c r="AD22" s="61">
        <f>'[1]NGANJUK''Z'!$L$23</f>
        <v>462.5</v>
      </c>
      <c r="AE22" s="85">
        <v>462.5</v>
      </c>
    </row>
    <row r="23" spans="1:31" s="66" customFormat="1" ht="15" customHeight="1">
      <c r="A23" s="586"/>
      <c r="B23" s="97"/>
      <c r="C23" s="586"/>
      <c r="D23" s="585"/>
      <c r="E23" s="597"/>
      <c r="F23" s="64"/>
      <c r="G23" s="64"/>
      <c r="H23" s="60"/>
      <c r="I23" s="59"/>
      <c r="J23" s="64"/>
      <c r="K23" s="59"/>
      <c r="L23" s="59"/>
      <c r="M23" s="59"/>
      <c r="N23" s="64"/>
      <c r="O23" s="64"/>
      <c r="P23" s="64"/>
      <c r="Q23" s="64"/>
      <c r="R23" s="64"/>
      <c r="S23" s="64"/>
      <c r="T23" s="64"/>
      <c r="U23" s="64"/>
      <c r="V23" s="64"/>
      <c r="W23" s="64"/>
      <c r="X23" s="64"/>
      <c r="Y23" s="64"/>
      <c r="Z23" s="64"/>
      <c r="AA23" s="64"/>
      <c r="AB23" s="65"/>
      <c r="AD23" s="61"/>
      <c r="AE23" s="85"/>
    </row>
    <row r="24" spans="1:31" s="66" customFormat="1" ht="15" customHeight="1">
      <c r="A24" s="586"/>
      <c r="B24" s="97">
        <v>157</v>
      </c>
      <c r="C24" s="586"/>
      <c r="D24" s="585"/>
      <c r="E24" s="598"/>
      <c r="F24" s="64">
        <v>2</v>
      </c>
      <c r="G24" s="64" t="s">
        <v>648</v>
      </c>
      <c r="H24" s="60" t="s">
        <v>336</v>
      </c>
      <c r="I24" s="59">
        <f>AE24-AD22</f>
        <v>0.89999999999997726</v>
      </c>
      <c r="J24" s="64" t="s">
        <v>1700</v>
      </c>
      <c r="K24" s="59">
        <v>12</v>
      </c>
      <c r="L24" s="59">
        <v>3.5</v>
      </c>
      <c r="M24" s="59">
        <v>3.5</v>
      </c>
      <c r="N24" s="64">
        <v>1</v>
      </c>
      <c r="O24" s="64" t="s">
        <v>1703</v>
      </c>
      <c r="P24" s="64" t="s">
        <v>1701</v>
      </c>
      <c r="Q24" s="64" t="s">
        <v>1709</v>
      </c>
      <c r="R24" s="64">
        <v>0</v>
      </c>
      <c r="S24" s="64" t="s">
        <v>1701</v>
      </c>
      <c r="T24" s="64">
        <v>0</v>
      </c>
      <c r="U24" s="64" t="s">
        <v>1707</v>
      </c>
      <c r="V24" s="64">
        <v>0</v>
      </c>
      <c r="W24" s="64" t="s">
        <v>1704</v>
      </c>
      <c r="X24" s="64" t="s">
        <v>1703</v>
      </c>
      <c r="Y24" s="64">
        <v>0</v>
      </c>
      <c r="Z24" s="64" t="s">
        <v>1705</v>
      </c>
      <c r="AA24" s="64" t="s">
        <v>1703</v>
      </c>
      <c r="AB24" s="65">
        <v>0</v>
      </c>
      <c r="AE24" s="85">
        <v>463.4</v>
      </c>
    </row>
    <row r="25" spans="1:31" s="66" customFormat="1" ht="15" customHeight="1">
      <c r="A25" s="62"/>
      <c r="B25" s="97"/>
      <c r="C25" s="62"/>
      <c r="D25" s="63"/>
      <c r="E25" s="215"/>
      <c r="F25" s="64"/>
      <c r="G25" s="64"/>
      <c r="H25" s="60"/>
      <c r="I25" s="59"/>
      <c r="J25" s="64"/>
      <c r="K25" s="59"/>
      <c r="L25" s="59"/>
      <c r="M25" s="59"/>
      <c r="N25" s="64"/>
      <c r="O25" s="64"/>
      <c r="P25" s="64"/>
      <c r="Q25" s="64"/>
      <c r="R25" s="64"/>
      <c r="S25" s="64"/>
      <c r="T25" s="64"/>
      <c r="U25" s="64"/>
      <c r="V25" s="64"/>
      <c r="W25" s="64"/>
      <c r="X25" s="64"/>
      <c r="Y25" s="64"/>
      <c r="Z25" s="64"/>
      <c r="AA25" s="64"/>
      <c r="AB25" s="65"/>
      <c r="AE25" s="85"/>
    </row>
    <row r="26" spans="1:31" s="66" customFormat="1" ht="15" customHeight="1">
      <c r="A26" s="586">
        <v>9022</v>
      </c>
      <c r="B26" s="62">
        <v>597</v>
      </c>
      <c r="C26" s="586">
        <v>437.2</v>
      </c>
      <c r="D26" s="585">
        <v>4.8499999999999996</v>
      </c>
      <c r="E26" s="594" t="s">
        <v>916</v>
      </c>
      <c r="F26" s="64">
        <v>1</v>
      </c>
      <c r="G26" s="64" t="s">
        <v>919</v>
      </c>
      <c r="H26" s="60" t="s">
        <v>128</v>
      </c>
      <c r="I26" s="59">
        <v>9.9</v>
      </c>
      <c r="J26" s="64" t="s">
        <v>1700</v>
      </c>
      <c r="K26" s="59">
        <v>2.2999999999999998</v>
      </c>
      <c r="L26" s="59">
        <v>3</v>
      </c>
      <c r="M26" s="59">
        <v>3</v>
      </c>
      <c r="N26" s="64">
        <v>1</v>
      </c>
      <c r="O26" s="64" t="s">
        <v>1706</v>
      </c>
      <c r="P26" s="64" t="s">
        <v>1703</v>
      </c>
      <c r="Q26" s="64"/>
      <c r="R26" s="64">
        <v>0</v>
      </c>
      <c r="S26" s="64" t="s">
        <v>1703</v>
      </c>
      <c r="T26" s="64">
        <v>0</v>
      </c>
      <c r="U26" s="64" t="s">
        <v>1703</v>
      </c>
      <c r="V26" s="64">
        <v>0</v>
      </c>
      <c r="W26" s="64" t="s">
        <v>1704</v>
      </c>
      <c r="X26" s="64" t="s">
        <v>1703</v>
      </c>
      <c r="Y26" s="64">
        <v>0</v>
      </c>
      <c r="Z26" s="64" t="s">
        <v>1699</v>
      </c>
      <c r="AA26" s="64" t="s">
        <v>1703</v>
      </c>
      <c r="AB26" s="65">
        <v>0</v>
      </c>
      <c r="AC26" s="61">
        <f>[2]nganjuk!$L$42</f>
        <v>45.2</v>
      </c>
      <c r="AD26" s="61" t="e">
        <f>I26-#REF!</f>
        <v>#REF!</v>
      </c>
    </row>
    <row r="27" spans="1:31" s="66" customFormat="1" ht="15" customHeight="1">
      <c r="A27" s="586"/>
      <c r="B27" s="62"/>
      <c r="C27" s="586"/>
      <c r="D27" s="585"/>
      <c r="E27" s="597"/>
      <c r="F27" s="64"/>
      <c r="G27" s="64"/>
      <c r="H27" s="60"/>
      <c r="I27" s="59"/>
      <c r="J27" s="64"/>
      <c r="K27" s="59"/>
      <c r="L27" s="59"/>
      <c r="M27" s="59"/>
      <c r="N27" s="64"/>
      <c r="O27" s="64"/>
      <c r="P27" s="64"/>
      <c r="Q27" s="64"/>
      <c r="R27" s="64"/>
      <c r="S27" s="64"/>
      <c r="T27" s="64"/>
      <c r="U27" s="64"/>
      <c r="V27" s="64"/>
      <c r="W27" s="64"/>
      <c r="X27" s="64"/>
      <c r="Y27" s="64"/>
      <c r="Z27" s="64"/>
      <c r="AA27" s="64"/>
      <c r="AB27" s="65"/>
      <c r="AC27" s="61"/>
      <c r="AD27" s="61"/>
    </row>
    <row r="28" spans="1:31" s="66" customFormat="1" ht="15" customHeight="1">
      <c r="A28" s="586"/>
      <c r="B28" s="62">
        <v>598</v>
      </c>
      <c r="C28" s="586"/>
      <c r="D28" s="585"/>
      <c r="E28" s="598"/>
      <c r="F28" s="64">
        <v>2</v>
      </c>
      <c r="G28" s="64" t="s">
        <v>920</v>
      </c>
      <c r="H28" s="60" t="s">
        <v>143</v>
      </c>
      <c r="I28" s="59">
        <v>10.7</v>
      </c>
      <c r="J28" s="64" t="s">
        <v>1700</v>
      </c>
      <c r="K28" s="59">
        <v>2</v>
      </c>
      <c r="L28" s="59">
        <v>4</v>
      </c>
      <c r="M28" s="59">
        <v>4</v>
      </c>
      <c r="N28" s="64">
        <v>1</v>
      </c>
      <c r="O28" s="64" t="s">
        <v>1706</v>
      </c>
      <c r="P28" s="64" t="s">
        <v>1703</v>
      </c>
      <c r="Q28" s="64"/>
      <c r="R28" s="64">
        <v>0</v>
      </c>
      <c r="S28" s="64" t="s">
        <v>1703</v>
      </c>
      <c r="T28" s="64">
        <v>0</v>
      </c>
      <c r="U28" s="64" t="s">
        <v>1703</v>
      </c>
      <c r="V28" s="64">
        <v>0</v>
      </c>
      <c r="W28" s="64" t="s">
        <v>1704</v>
      </c>
      <c r="X28" s="64" t="s">
        <v>1703</v>
      </c>
      <c r="Y28" s="64">
        <v>0</v>
      </c>
      <c r="Z28" s="64" t="s">
        <v>1699</v>
      </c>
      <c r="AA28" s="64" t="s">
        <v>1703</v>
      </c>
      <c r="AB28" s="65">
        <v>0</v>
      </c>
      <c r="AD28" s="61" t="e">
        <f>I28-#REF!</f>
        <v>#REF!</v>
      </c>
    </row>
    <row r="29" spans="1:31" s="66" customFormat="1" ht="15" customHeight="1">
      <c r="A29" s="62"/>
      <c r="B29" s="62"/>
      <c r="C29" s="62"/>
      <c r="D29" s="63"/>
      <c r="E29" s="99"/>
      <c r="F29" s="64"/>
      <c r="G29" s="64"/>
      <c r="H29" s="60"/>
      <c r="I29" s="59"/>
      <c r="J29" s="64"/>
      <c r="K29" s="59"/>
      <c r="L29" s="59"/>
      <c r="M29" s="59"/>
      <c r="N29" s="64"/>
      <c r="O29" s="64"/>
      <c r="P29" s="64"/>
      <c r="Q29" s="64"/>
      <c r="R29" s="64"/>
      <c r="S29" s="64"/>
      <c r="T29" s="64"/>
      <c r="U29" s="64"/>
      <c r="V29" s="64"/>
      <c r="W29" s="64"/>
      <c r="X29" s="64"/>
      <c r="Y29" s="64"/>
      <c r="Z29" s="64"/>
      <c r="AA29" s="64"/>
      <c r="AB29" s="65"/>
      <c r="AD29" s="61"/>
    </row>
    <row r="30" spans="1:31" s="66" customFormat="1" ht="15" customHeight="1">
      <c r="A30" s="586">
        <v>9002</v>
      </c>
      <c r="B30" s="62">
        <v>618</v>
      </c>
      <c r="C30" s="586">
        <v>451.1</v>
      </c>
      <c r="D30" s="585">
        <v>13.75</v>
      </c>
      <c r="E30" s="593" t="s">
        <v>917</v>
      </c>
      <c r="F30" s="64">
        <v>1</v>
      </c>
      <c r="G30" s="64" t="s">
        <v>921</v>
      </c>
      <c r="H30" s="60" t="s">
        <v>107</v>
      </c>
      <c r="I30" s="59">
        <v>1.6000000000000227</v>
      </c>
      <c r="J30" s="64" t="s">
        <v>1700</v>
      </c>
      <c r="K30" s="59">
        <v>5.5</v>
      </c>
      <c r="L30" s="59">
        <v>4.2</v>
      </c>
      <c r="M30" s="59">
        <v>4.5</v>
      </c>
      <c r="N30" s="64">
        <v>1</v>
      </c>
      <c r="O30" s="64" t="s">
        <v>1703</v>
      </c>
      <c r="P30" s="64" t="s">
        <v>1701</v>
      </c>
      <c r="Q30" s="64"/>
      <c r="R30" s="64">
        <v>0</v>
      </c>
      <c r="S30" s="64" t="s">
        <v>1701</v>
      </c>
      <c r="T30" s="64">
        <v>0</v>
      </c>
      <c r="U30" s="64" t="s">
        <v>1708</v>
      </c>
      <c r="V30" s="64">
        <v>0</v>
      </c>
      <c r="W30" s="64" t="s">
        <v>1704</v>
      </c>
      <c r="X30" s="64" t="s">
        <v>1703</v>
      </c>
      <c r="Y30" s="64">
        <v>0</v>
      </c>
      <c r="Z30" s="64" t="s">
        <v>1699</v>
      </c>
      <c r="AA30" s="64" t="s">
        <v>1703</v>
      </c>
      <c r="AB30" s="65">
        <v>0</v>
      </c>
      <c r="AC30" s="66">
        <v>791.6</v>
      </c>
      <c r="AD30" s="61" t="e">
        <f>I30-#REF!</f>
        <v>#REF!</v>
      </c>
    </row>
    <row r="31" spans="1:31" s="66" customFormat="1" ht="15" customHeight="1">
      <c r="A31" s="586"/>
      <c r="B31" s="62"/>
      <c r="C31" s="586"/>
      <c r="D31" s="585"/>
      <c r="E31" s="593"/>
      <c r="F31" s="64"/>
      <c r="G31" s="64"/>
      <c r="H31" s="60"/>
      <c r="I31" s="59"/>
      <c r="J31" s="64"/>
      <c r="K31" s="59"/>
      <c r="L31" s="59"/>
      <c r="M31" s="59"/>
      <c r="N31" s="64"/>
      <c r="O31" s="64"/>
      <c r="P31" s="64"/>
      <c r="Q31" s="64"/>
      <c r="R31" s="64"/>
      <c r="S31" s="64"/>
      <c r="T31" s="64"/>
      <c r="U31" s="64"/>
      <c r="V31" s="64"/>
      <c r="W31" s="64"/>
      <c r="X31" s="64"/>
      <c r="Y31" s="64"/>
      <c r="Z31" s="64"/>
      <c r="AA31" s="64"/>
      <c r="AB31" s="65"/>
      <c r="AD31" s="61"/>
    </row>
    <row r="32" spans="1:31" s="66" customFormat="1" ht="15" customHeight="1">
      <c r="A32" s="586"/>
      <c r="B32" s="62">
        <v>619</v>
      </c>
      <c r="C32" s="586"/>
      <c r="D32" s="585"/>
      <c r="E32" s="593"/>
      <c r="F32" s="64">
        <v>2</v>
      </c>
      <c r="G32" s="64" t="s">
        <v>922</v>
      </c>
      <c r="H32" s="60" t="s">
        <v>108</v>
      </c>
      <c r="I32" s="59">
        <v>5.6000000000000227</v>
      </c>
      <c r="J32" s="64" t="s">
        <v>1700</v>
      </c>
      <c r="K32" s="59">
        <v>2.5</v>
      </c>
      <c r="L32" s="59">
        <v>5</v>
      </c>
      <c r="M32" s="59">
        <v>5.5</v>
      </c>
      <c r="N32" s="64">
        <v>1</v>
      </c>
      <c r="O32" s="64" t="s">
        <v>1705</v>
      </c>
      <c r="P32" s="64" t="s">
        <v>1701</v>
      </c>
      <c r="Q32" s="64"/>
      <c r="R32" s="64">
        <v>0</v>
      </c>
      <c r="S32" s="64" t="s">
        <v>1701</v>
      </c>
      <c r="T32" s="64">
        <v>0</v>
      </c>
      <c r="U32" s="64" t="s">
        <v>1708</v>
      </c>
      <c r="V32" s="64">
        <v>0</v>
      </c>
      <c r="W32" s="64" t="s">
        <v>1704</v>
      </c>
      <c r="X32" s="64" t="s">
        <v>1703</v>
      </c>
      <c r="Y32" s="64">
        <v>0</v>
      </c>
      <c r="Z32" s="64" t="s">
        <v>1699</v>
      </c>
      <c r="AA32" s="64" t="s">
        <v>1703</v>
      </c>
      <c r="AB32" s="65">
        <v>0</v>
      </c>
      <c r="AD32" s="61" t="e">
        <f>I32-#REF!</f>
        <v>#REF!</v>
      </c>
    </row>
    <row r="33" spans="1:31" s="66" customFormat="1" ht="15" customHeight="1">
      <c r="A33" s="586"/>
      <c r="B33" s="62"/>
      <c r="C33" s="586"/>
      <c r="D33" s="585"/>
      <c r="E33" s="593"/>
      <c r="F33" s="64"/>
      <c r="G33" s="64"/>
      <c r="H33" s="60"/>
      <c r="I33" s="59"/>
      <c r="J33" s="64"/>
      <c r="K33" s="59"/>
      <c r="L33" s="59"/>
      <c r="M33" s="59"/>
      <c r="N33" s="64"/>
      <c r="O33" s="64"/>
      <c r="P33" s="64"/>
      <c r="Q33" s="64"/>
      <c r="R33" s="64"/>
      <c r="S33" s="64"/>
      <c r="T33" s="64"/>
      <c r="U33" s="64"/>
      <c r="V33" s="64"/>
      <c r="W33" s="64"/>
      <c r="X33" s="64"/>
      <c r="Y33" s="64"/>
      <c r="Z33" s="64"/>
      <c r="AA33" s="64"/>
      <c r="AB33" s="65"/>
      <c r="AD33" s="61"/>
    </row>
    <row r="34" spans="1:31" s="66" customFormat="1" ht="15" customHeight="1">
      <c r="A34" s="586"/>
      <c r="B34" s="62">
        <v>620</v>
      </c>
      <c r="C34" s="586"/>
      <c r="D34" s="585"/>
      <c r="E34" s="593"/>
      <c r="F34" s="64">
        <v>3</v>
      </c>
      <c r="G34" s="64" t="s">
        <v>923</v>
      </c>
      <c r="H34" s="60" t="s">
        <v>109</v>
      </c>
      <c r="I34" s="59">
        <v>10.699999999999932</v>
      </c>
      <c r="J34" s="64" t="s">
        <v>1700</v>
      </c>
      <c r="K34" s="59">
        <v>4.5</v>
      </c>
      <c r="L34" s="59">
        <v>4</v>
      </c>
      <c r="M34" s="59">
        <v>4</v>
      </c>
      <c r="N34" s="64">
        <v>1</v>
      </c>
      <c r="O34" s="64" t="s">
        <v>1703</v>
      </c>
      <c r="P34" s="64" t="s">
        <v>1701</v>
      </c>
      <c r="Q34" s="64"/>
      <c r="R34" s="64">
        <v>0</v>
      </c>
      <c r="S34" s="64" t="s">
        <v>1701</v>
      </c>
      <c r="T34" s="64">
        <v>0</v>
      </c>
      <c r="U34" s="64" t="s">
        <v>1707</v>
      </c>
      <c r="V34" s="64">
        <v>0</v>
      </c>
      <c r="W34" s="64" t="s">
        <v>1704</v>
      </c>
      <c r="X34" s="64" t="s">
        <v>1703</v>
      </c>
      <c r="Y34" s="64">
        <v>0</v>
      </c>
      <c r="Z34" s="64" t="s">
        <v>1699</v>
      </c>
      <c r="AA34" s="64" t="s">
        <v>1703</v>
      </c>
      <c r="AB34" s="65">
        <v>0</v>
      </c>
      <c r="AD34" s="61" t="e">
        <f>I34-#REF!</f>
        <v>#REF!</v>
      </c>
    </row>
    <row r="35" spans="1:31" s="66" customFormat="1" ht="15" customHeight="1">
      <c r="A35" s="586"/>
      <c r="B35" s="62"/>
      <c r="C35" s="589"/>
      <c r="D35" s="591"/>
      <c r="E35" s="594"/>
      <c r="F35" s="177"/>
      <c r="G35" s="177"/>
      <c r="H35" s="124"/>
      <c r="I35" s="192"/>
      <c r="J35" s="177"/>
      <c r="K35" s="192"/>
      <c r="L35" s="192"/>
      <c r="M35" s="192"/>
      <c r="N35" s="177"/>
      <c r="O35" s="177"/>
      <c r="P35" s="177"/>
      <c r="Q35" s="177"/>
      <c r="R35" s="177"/>
      <c r="S35" s="177"/>
      <c r="T35" s="177"/>
      <c r="U35" s="177"/>
      <c r="V35" s="177"/>
      <c r="W35" s="177"/>
      <c r="X35" s="177"/>
      <c r="Y35" s="177"/>
      <c r="Z35" s="177"/>
      <c r="AA35" s="177"/>
      <c r="AB35" s="187"/>
      <c r="AD35" s="61"/>
    </row>
    <row r="36" spans="1:31" s="66" customFormat="1" ht="15" customHeight="1" thickBot="1">
      <c r="A36" s="586"/>
      <c r="B36" s="62">
        <v>621</v>
      </c>
      <c r="C36" s="596"/>
      <c r="D36" s="592"/>
      <c r="E36" s="595"/>
      <c r="F36" s="81">
        <v>4</v>
      </c>
      <c r="G36" s="81" t="s">
        <v>924</v>
      </c>
      <c r="H36" s="197" t="s">
        <v>110</v>
      </c>
      <c r="I36" s="80">
        <v>14.3</v>
      </c>
      <c r="J36" s="81" t="s">
        <v>1700</v>
      </c>
      <c r="K36" s="80">
        <v>4</v>
      </c>
      <c r="L36" s="80">
        <v>4</v>
      </c>
      <c r="M36" s="80">
        <v>4</v>
      </c>
      <c r="N36" s="81">
        <v>1</v>
      </c>
      <c r="O36" s="81" t="s">
        <v>1703</v>
      </c>
      <c r="P36" s="81" t="s">
        <v>1701</v>
      </c>
      <c r="Q36" s="81"/>
      <c r="R36" s="81">
        <v>0</v>
      </c>
      <c r="S36" s="81" t="s">
        <v>1701</v>
      </c>
      <c r="T36" s="81">
        <v>0</v>
      </c>
      <c r="U36" s="81" t="s">
        <v>1708</v>
      </c>
      <c r="V36" s="81">
        <v>2</v>
      </c>
      <c r="W36" s="81" t="s">
        <v>1704</v>
      </c>
      <c r="X36" s="81" t="s">
        <v>1703</v>
      </c>
      <c r="Y36" s="81">
        <v>0</v>
      </c>
      <c r="Z36" s="81" t="s">
        <v>1699</v>
      </c>
      <c r="AA36" s="81" t="s">
        <v>1703</v>
      </c>
      <c r="AB36" s="82">
        <v>0</v>
      </c>
      <c r="AD36" s="61" t="e">
        <f>I36-#REF!</f>
        <v>#REF!</v>
      </c>
    </row>
    <row r="37" spans="1:31">
      <c r="C37" s="159"/>
      <c r="D37" s="159"/>
      <c r="E37" s="159"/>
      <c r="F37" s="159"/>
      <c r="G37" s="159"/>
      <c r="H37" s="159"/>
      <c r="I37" s="159"/>
      <c r="J37" s="159"/>
      <c r="K37" s="166"/>
      <c r="L37" s="160"/>
      <c r="M37" s="160"/>
      <c r="N37" s="160"/>
      <c r="O37" s="161"/>
      <c r="P37" s="161"/>
      <c r="Q37" s="161"/>
      <c r="R37" s="162"/>
      <c r="S37" s="160"/>
      <c r="T37" s="160"/>
      <c r="U37" s="159"/>
      <c r="V37" s="160"/>
      <c r="W37" s="160"/>
      <c r="X37" s="159"/>
      <c r="Y37" s="159"/>
      <c r="Z37" s="159"/>
      <c r="AA37" s="159"/>
      <c r="AB37" s="159"/>
      <c r="AC37" s="159"/>
      <c r="AD37" s="159"/>
      <c r="AE37" s="159"/>
    </row>
    <row r="38" spans="1:31">
      <c r="C38" s="127" t="s">
        <v>984</v>
      </c>
      <c r="D38"/>
      <c r="E38"/>
      <c r="F38" s="127" t="s">
        <v>985</v>
      </c>
      <c r="G38"/>
      <c r="H38"/>
      <c r="I38" s="127" t="s">
        <v>986</v>
      </c>
      <c r="J38"/>
      <c r="K38"/>
      <c r="L38" s="127" t="s">
        <v>987</v>
      </c>
      <c r="M38"/>
      <c r="N38"/>
      <c r="O38" s="127" t="s">
        <v>988</v>
      </c>
      <c r="P38"/>
      <c r="Q38"/>
      <c r="R38"/>
      <c r="S38"/>
      <c r="T38" s="127" t="s">
        <v>989</v>
      </c>
      <c r="U38"/>
      <c r="V38"/>
      <c r="W38"/>
      <c r="X38"/>
      <c r="Y38"/>
      <c r="Z38"/>
      <c r="AC38" s="163"/>
      <c r="AD38" s="163"/>
      <c r="AE38" s="163"/>
    </row>
    <row r="39" spans="1:31">
      <c r="C39" s="128" t="s">
        <v>990</v>
      </c>
      <c r="D39" s="129" t="s">
        <v>991</v>
      </c>
      <c r="E39"/>
      <c r="F39" s="130" t="s">
        <v>992</v>
      </c>
      <c r="G39" s="130" t="s">
        <v>993</v>
      </c>
      <c r="H39"/>
      <c r="I39" s="130" t="s">
        <v>994</v>
      </c>
      <c r="J39" s="130" t="s">
        <v>995</v>
      </c>
      <c r="K39" s="131"/>
      <c r="L39" s="130" t="s">
        <v>996</v>
      </c>
      <c r="M39" s="130" t="s">
        <v>997</v>
      </c>
      <c r="N39" s="131"/>
      <c r="O39" s="131"/>
      <c r="P39" s="130"/>
      <c r="Q39" s="130"/>
      <c r="R39" s="131"/>
      <c r="S39" s="131"/>
      <c r="T39" s="130" t="s">
        <v>998</v>
      </c>
      <c r="U39" s="130" t="s">
        <v>999</v>
      </c>
      <c r="V39" s="131"/>
      <c r="W39" s="131"/>
      <c r="X39" s="131"/>
      <c r="Y39" s="130" t="s">
        <v>1122</v>
      </c>
      <c r="Z39" s="130" t="s">
        <v>441</v>
      </c>
      <c r="AC39" s="163"/>
      <c r="AD39" s="163"/>
      <c r="AE39" s="163"/>
    </row>
    <row r="40" spans="1:31">
      <c r="C40" s="128" t="s">
        <v>1000</v>
      </c>
      <c r="D40" s="129" t="s">
        <v>1001</v>
      </c>
      <c r="E40"/>
      <c r="F40" s="130" t="s">
        <v>1002</v>
      </c>
      <c r="G40" s="130" t="s">
        <v>1003</v>
      </c>
      <c r="H40"/>
      <c r="I40" s="130" t="s">
        <v>1004</v>
      </c>
      <c r="J40" s="130" t="s">
        <v>1005</v>
      </c>
      <c r="K40" s="131"/>
      <c r="L40" s="130" t="s">
        <v>1006</v>
      </c>
      <c r="M40" s="130" t="s">
        <v>1007</v>
      </c>
      <c r="N40" s="131"/>
      <c r="O40" s="130" t="s">
        <v>1008</v>
      </c>
      <c r="P40" s="130"/>
      <c r="Q40" s="130"/>
      <c r="R40" s="131"/>
      <c r="S40" s="131"/>
      <c r="T40" s="130" t="s">
        <v>1009</v>
      </c>
      <c r="U40" s="130" t="s">
        <v>1010</v>
      </c>
      <c r="V40" s="131"/>
      <c r="W40" s="131"/>
      <c r="X40" s="131"/>
      <c r="Y40" s="130" t="s">
        <v>1004</v>
      </c>
      <c r="Z40" s="130" t="s">
        <v>1124</v>
      </c>
      <c r="AC40" s="163"/>
      <c r="AD40" s="163"/>
      <c r="AE40" s="163"/>
    </row>
    <row r="41" spans="1:31">
      <c r="C41" s="128" t="s">
        <v>1011</v>
      </c>
      <c r="D41" s="129" t="s">
        <v>1012</v>
      </c>
      <c r="E41"/>
      <c r="F41" s="130" t="s">
        <v>1013</v>
      </c>
      <c r="G41" s="130" t="s">
        <v>1014</v>
      </c>
      <c r="H41"/>
      <c r="I41" s="130" t="s">
        <v>1015</v>
      </c>
      <c r="J41" s="130" t="s">
        <v>1016</v>
      </c>
      <c r="K41" s="131"/>
      <c r="L41" s="130" t="s">
        <v>1017</v>
      </c>
      <c r="M41" s="130" t="s">
        <v>1018</v>
      </c>
      <c r="N41" s="131"/>
      <c r="O41" s="130" t="s">
        <v>1019</v>
      </c>
      <c r="P41" s="130" t="s">
        <v>1020</v>
      </c>
      <c r="Q41" s="130"/>
      <c r="R41" s="131"/>
      <c r="S41" s="131"/>
      <c r="T41" s="130" t="s">
        <v>1021</v>
      </c>
      <c r="U41" s="130" t="s">
        <v>1022</v>
      </c>
      <c r="V41" s="131"/>
      <c r="W41" s="131"/>
      <c r="X41" s="131"/>
      <c r="Y41" s="130" t="s">
        <v>1091</v>
      </c>
      <c r="Z41" s="130" t="s">
        <v>1125</v>
      </c>
      <c r="AC41" s="163"/>
      <c r="AD41" s="163"/>
      <c r="AE41" s="163"/>
    </row>
    <row r="42" spans="1:31">
      <c r="C42" s="128" t="s">
        <v>1023</v>
      </c>
      <c r="D42" s="129" t="s">
        <v>1024</v>
      </c>
      <c r="E42"/>
      <c r="F42" s="130" t="s">
        <v>1025</v>
      </c>
      <c r="G42" s="130" t="s">
        <v>1026</v>
      </c>
      <c r="H42"/>
      <c r="I42" s="130" t="s">
        <v>1027</v>
      </c>
      <c r="J42" s="130" t="s">
        <v>1028</v>
      </c>
      <c r="K42" s="131"/>
      <c r="L42" s="130" t="s">
        <v>1029</v>
      </c>
      <c r="M42" s="130" t="s">
        <v>1030</v>
      </c>
      <c r="N42" s="131"/>
      <c r="O42" s="130" t="s">
        <v>1015</v>
      </c>
      <c r="P42" s="130" t="s">
        <v>1031</v>
      </c>
      <c r="Q42" s="130"/>
      <c r="R42" s="131"/>
      <c r="S42" s="131"/>
      <c r="T42" s="130" t="s">
        <v>1032</v>
      </c>
      <c r="U42" s="130" t="s">
        <v>1033</v>
      </c>
      <c r="V42" s="131"/>
      <c r="W42" s="131"/>
      <c r="X42" s="131"/>
      <c r="Y42" s="130" t="s">
        <v>994</v>
      </c>
      <c r="Z42" s="130" t="s">
        <v>1126</v>
      </c>
      <c r="AC42" s="163"/>
      <c r="AD42" s="163"/>
      <c r="AE42" s="163"/>
    </row>
    <row r="43" spans="1:31">
      <c r="C43"/>
      <c r="D43" s="132"/>
      <c r="E43"/>
      <c r="F43" s="130" t="s">
        <v>1034</v>
      </c>
      <c r="G43" s="130" t="s">
        <v>1035</v>
      </c>
      <c r="H43"/>
      <c r="I43" s="130" t="s">
        <v>1036</v>
      </c>
      <c r="J43" s="130" t="s">
        <v>1037</v>
      </c>
      <c r="K43" s="131"/>
      <c r="L43" s="130" t="s">
        <v>1038</v>
      </c>
      <c r="M43" s="130" t="s">
        <v>1039</v>
      </c>
      <c r="N43" s="131"/>
      <c r="O43" s="131"/>
      <c r="P43" s="131"/>
      <c r="Q43" s="131"/>
      <c r="R43" s="131"/>
      <c r="S43" s="131"/>
      <c r="T43" s="130" t="s">
        <v>1040</v>
      </c>
      <c r="U43" s="130" t="s">
        <v>1041</v>
      </c>
      <c r="V43" s="131"/>
      <c r="W43" s="131"/>
      <c r="X43" s="131"/>
      <c r="Y43" s="130" t="s">
        <v>1052</v>
      </c>
      <c r="Z43" s="130" t="s">
        <v>1068</v>
      </c>
      <c r="AC43" s="163"/>
      <c r="AD43" s="163"/>
      <c r="AE43" s="163"/>
    </row>
    <row r="44" spans="1:31">
      <c r="C44" s="133" t="s">
        <v>1042</v>
      </c>
      <c r="D44" s="132"/>
      <c r="E44"/>
      <c r="F44" s="130" t="s">
        <v>1021</v>
      </c>
      <c r="G44" s="130" t="s">
        <v>1043</v>
      </c>
      <c r="H44"/>
      <c r="I44" s="130" t="s">
        <v>1044</v>
      </c>
      <c r="J44" s="130" t="s">
        <v>1045</v>
      </c>
      <c r="K44" s="131"/>
      <c r="L44" s="130" t="s">
        <v>1046</v>
      </c>
      <c r="M44" s="130" t="s">
        <v>1047</v>
      </c>
      <c r="N44" s="131"/>
      <c r="O44" s="130" t="s">
        <v>1048</v>
      </c>
      <c r="P44" s="130"/>
      <c r="Q44" s="130"/>
      <c r="R44" s="131"/>
      <c r="S44" s="131"/>
      <c r="T44" s="130" t="s">
        <v>1027</v>
      </c>
      <c r="U44" s="130" t="s">
        <v>1049</v>
      </c>
      <c r="V44" s="131"/>
      <c r="W44" s="131"/>
      <c r="X44" s="131"/>
      <c r="Y44" s="131"/>
      <c r="Z44" s="131"/>
      <c r="AC44" s="163"/>
      <c r="AD44" s="163"/>
      <c r="AE44" s="163"/>
    </row>
    <row r="45" spans="1:31">
      <c r="C45" s="128" t="s">
        <v>1050</v>
      </c>
      <c r="D45" s="134" t="s">
        <v>1051</v>
      </c>
      <c r="E45" s="135"/>
      <c r="F45" s="130" t="s">
        <v>1052</v>
      </c>
      <c r="G45" s="130" t="s">
        <v>1053</v>
      </c>
      <c r="H45"/>
      <c r="I45" s="130" t="s">
        <v>1054</v>
      </c>
      <c r="J45" s="130" t="s">
        <v>1055</v>
      </c>
      <c r="K45" s="131"/>
      <c r="L45" s="130" t="s">
        <v>1056</v>
      </c>
      <c r="M45" s="130" t="s">
        <v>1057</v>
      </c>
      <c r="N45" s="131"/>
      <c r="O45" s="130" t="s">
        <v>1058</v>
      </c>
      <c r="P45" s="130" t="s">
        <v>1059</v>
      </c>
      <c r="Q45" s="130"/>
      <c r="R45" s="131"/>
      <c r="S45" s="131"/>
      <c r="T45" s="130" t="s">
        <v>1060</v>
      </c>
      <c r="U45" s="130" t="s">
        <v>1061</v>
      </c>
      <c r="V45" s="131"/>
      <c r="W45" s="131"/>
      <c r="X45" s="131"/>
      <c r="Y45" s="131"/>
      <c r="Z45" s="131"/>
      <c r="AC45" s="163"/>
      <c r="AD45" s="163"/>
      <c r="AE45" s="163"/>
    </row>
    <row r="46" spans="1:31">
      <c r="C46" s="128" t="s">
        <v>1062</v>
      </c>
      <c r="D46" s="134" t="s">
        <v>1063</v>
      </c>
      <c r="E46" s="135"/>
      <c r="F46" s="130" t="s">
        <v>1064</v>
      </c>
      <c r="G46" s="130" t="s">
        <v>1065</v>
      </c>
      <c r="H46"/>
      <c r="I46" s="130"/>
      <c r="J46" s="130" t="s">
        <v>1066</v>
      </c>
      <c r="K46" s="131"/>
      <c r="L46" s="130" t="s">
        <v>1067</v>
      </c>
      <c r="M46" s="130" t="s">
        <v>1068</v>
      </c>
      <c r="N46" s="131"/>
      <c r="O46" s="130" t="s">
        <v>1069</v>
      </c>
      <c r="P46" s="130" t="s">
        <v>1031</v>
      </c>
      <c r="Q46" s="130"/>
      <c r="R46" s="131"/>
      <c r="S46" s="131"/>
      <c r="T46" s="130" t="s">
        <v>1069</v>
      </c>
      <c r="U46" s="130" t="s">
        <v>1070</v>
      </c>
      <c r="V46" s="131"/>
      <c r="W46" s="131"/>
      <c r="X46" s="131"/>
      <c r="Y46" s="131"/>
      <c r="Z46" s="131"/>
      <c r="AC46" s="163"/>
      <c r="AD46" s="163"/>
      <c r="AE46" s="163"/>
    </row>
    <row r="47" spans="1:31">
      <c r="C47" s="128" t="s">
        <v>1071</v>
      </c>
      <c r="D47" s="134" t="s">
        <v>1072</v>
      </c>
      <c r="E47" s="135"/>
      <c r="F47" s="130" t="s">
        <v>1069</v>
      </c>
      <c r="G47" s="130" t="s">
        <v>1073</v>
      </c>
      <c r="H47"/>
      <c r="I47" s="130" t="s">
        <v>1009</v>
      </c>
      <c r="J47" s="130" t="s">
        <v>1074</v>
      </c>
      <c r="K47" s="131"/>
      <c r="L47" s="131"/>
      <c r="M47" s="131"/>
      <c r="N47" s="131"/>
      <c r="O47" s="130" t="s">
        <v>1009</v>
      </c>
      <c r="P47" s="130" t="s">
        <v>1075</v>
      </c>
      <c r="Q47" s="130"/>
      <c r="R47" s="131"/>
      <c r="S47" s="131"/>
      <c r="T47" s="130" t="s">
        <v>1015</v>
      </c>
      <c r="U47" s="130" t="s">
        <v>1076</v>
      </c>
      <c r="V47" s="131"/>
      <c r="W47" s="131"/>
      <c r="X47" s="131"/>
      <c r="Y47" s="131"/>
      <c r="Z47" s="131"/>
      <c r="AC47" s="163"/>
      <c r="AD47" s="163"/>
      <c r="AE47" s="163"/>
    </row>
    <row r="48" spans="1:31">
      <c r="C48" s="128" t="s">
        <v>1077</v>
      </c>
      <c r="D48" s="134" t="s">
        <v>1090</v>
      </c>
      <c r="E48" s="135"/>
      <c r="F48" s="130" t="s">
        <v>1091</v>
      </c>
      <c r="G48" s="130" t="s">
        <v>1092</v>
      </c>
      <c r="H48"/>
      <c r="I48" s="130" t="s">
        <v>1093</v>
      </c>
      <c r="J48" s="130" t="s">
        <v>1094</v>
      </c>
      <c r="K48" s="131"/>
      <c r="L48" s="130"/>
      <c r="M48" s="130"/>
      <c r="N48" s="131"/>
      <c r="O48" s="130" t="s">
        <v>1027</v>
      </c>
      <c r="P48" s="130" t="s">
        <v>1095</v>
      </c>
      <c r="Q48" s="130"/>
      <c r="R48" s="131"/>
      <c r="S48" s="131"/>
      <c r="T48" s="130" t="s">
        <v>1054</v>
      </c>
      <c r="U48" s="130" t="s">
        <v>1096</v>
      </c>
      <c r="V48" s="131"/>
      <c r="W48" s="131"/>
      <c r="X48" s="131"/>
      <c r="Y48" s="131"/>
      <c r="Z48" s="131"/>
      <c r="AC48" s="163"/>
      <c r="AD48" s="163"/>
      <c r="AE48" s="163"/>
    </row>
    <row r="49" spans="3:31">
      <c r="C49" s="128" t="s">
        <v>1097</v>
      </c>
      <c r="D49" s="134" t="s">
        <v>1098</v>
      </c>
      <c r="E49" s="135"/>
      <c r="F49" s="130" t="s">
        <v>1009</v>
      </c>
      <c r="G49" s="130" t="s">
        <v>1099</v>
      </c>
      <c r="H49"/>
      <c r="I49" s="130" t="s">
        <v>1069</v>
      </c>
      <c r="J49" s="130" t="s">
        <v>1005</v>
      </c>
      <c r="K49" s="131"/>
      <c r="L49" s="131"/>
      <c r="M49" s="131"/>
      <c r="N49" s="131"/>
      <c r="O49" s="130" t="s">
        <v>1060</v>
      </c>
      <c r="P49" s="130" t="s">
        <v>1100</v>
      </c>
      <c r="Q49" s="130"/>
      <c r="R49" s="131"/>
      <c r="S49" s="131"/>
      <c r="T49" s="130" t="s">
        <v>1101</v>
      </c>
      <c r="U49" s="130" t="s">
        <v>1102</v>
      </c>
      <c r="V49" s="131"/>
      <c r="W49" s="131"/>
      <c r="X49" s="131"/>
      <c r="Y49" s="131"/>
      <c r="Z49" s="131"/>
      <c r="AC49" s="163"/>
      <c r="AD49" s="165"/>
      <c r="AE49" s="163"/>
    </row>
    <row r="50" spans="3:31">
      <c r="C50" s="128" t="s">
        <v>1103</v>
      </c>
      <c r="D50" s="134" t="s">
        <v>1104</v>
      </c>
      <c r="E50" s="135"/>
      <c r="F50" s="130" t="s">
        <v>1105</v>
      </c>
      <c r="G50" s="130" t="s">
        <v>1106</v>
      </c>
      <c r="H50"/>
      <c r="I50" s="130"/>
      <c r="J50" s="130" t="s">
        <v>1094</v>
      </c>
      <c r="K50" s="131"/>
      <c r="L50" s="130"/>
      <c r="M50" s="130"/>
      <c r="N50" s="131"/>
      <c r="O50" s="130" t="s">
        <v>1052</v>
      </c>
      <c r="P50" s="130" t="s">
        <v>1107</v>
      </c>
      <c r="Q50" s="130"/>
      <c r="R50" s="131"/>
      <c r="S50" s="131"/>
      <c r="T50" s="130" t="s">
        <v>1044</v>
      </c>
      <c r="U50" s="130" t="s">
        <v>1108</v>
      </c>
      <c r="V50" s="131"/>
      <c r="W50" s="131"/>
      <c r="X50" s="131"/>
      <c r="Y50" s="131"/>
      <c r="Z50" s="131"/>
      <c r="AC50" s="163"/>
      <c r="AD50" s="165"/>
      <c r="AE50" s="163"/>
    </row>
    <row r="51" spans="3:31">
      <c r="C51" s="133"/>
      <c r="D51" s="136"/>
      <c r="E51" s="137"/>
      <c r="F51" s="130" t="s">
        <v>1109</v>
      </c>
      <c r="G51" s="130" t="s">
        <v>1110</v>
      </c>
      <c r="H51"/>
      <c r="I51" s="130" t="s">
        <v>1060</v>
      </c>
      <c r="J51" s="130" t="s">
        <v>1005</v>
      </c>
      <c r="K51" s="131"/>
      <c r="L51" s="131"/>
      <c r="M51" s="131"/>
      <c r="N51" s="131"/>
      <c r="O51" s="131"/>
      <c r="P51" s="131"/>
      <c r="Q51" s="131"/>
      <c r="R51" s="131"/>
      <c r="S51" s="131"/>
      <c r="T51" s="130" t="s">
        <v>1064</v>
      </c>
      <c r="U51" s="130" t="s">
        <v>1111</v>
      </c>
      <c r="V51" s="131"/>
      <c r="W51" s="131"/>
      <c r="X51" s="131"/>
      <c r="Y51" s="131"/>
      <c r="Z51" s="131"/>
      <c r="AC51" s="163"/>
      <c r="AD51" s="165"/>
      <c r="AE51" s="163"/>
    </row>
    <row r="52" spans="3:31">
      <c r="C52" s="137"/>
      <c r="D52" s="136"/>
      <c r="E52" s="137"/>
      <c r="F52" s="130" t="s">
        <v>1112</v>
      </c>
      <c r="G52" s="130" t="s">
        <v>1113</v>
      </c>
      <c r="H52"/>
      <c r="I52" s="130"/>
      <c r="J52" s="130" t="s">
        <v>1114</v>
      </c>
      <c r="K52" s="131"/>
      <c r="L52" s="130"/>
      <c r="M52" s="130"/>
      <c r="N52" s="131"/>
      <c r="O52" s="130"/>
      <c r="P52" s="130"/>
      <c r="Q52" s="130"/>
      <c r="R52" s="131"/>
      <c r="S52" s="131"/>
      <c r="T52" s="130" t="s">
        <v>1115</v>
      </c>
      <c r="U52" s="130" t="s">
        <v>1116</v>
      </c>
      <c r="V52" s="131"/>
      <c r="W52" s="131"/>
      <c r="X52" s="131"/>
      <c r="Y52" s="131"/>
      <c r="Z52" s="131"/>
    </row>
    <row r="53" spans="3:31">
      <c r="C53"/>
      <c r="D53" s="132"/>
      <c r="E53"/>
      <c r="F53" s="130" t="s">
        <v>1054</v>
      </c>
      <c r="G53" s="130" t="s">
        <v>1068</v>
      </c>
      <c r="H53"/>
      <c r="I53" s="130" t="s">
        <v>1091</v>
      </c>
      <c r="J53" s="130" t="s">
        <v>1074</v>
      </c>
      <c r="K53" s="131"/>
      <c r="L53" s="131"/>
      <c r="M53" s="131"/>
      <c r="N53" s="131"/>
      <c r="O53" s="131"/>
      <c r="P53" s="131"/>
      <c r="Q53" s="131"/>
      <c r="R53" s="131"/>
      <c r="S53" s="131"/>
      <c r="T53" s="130" t="s">
        <v>1117</v>
      </c>
      <c r="U53" s="130" t="s">
        <v>1118</v>
      </c>
      <c r="V53" s="131"/>
      <c r="W53" s="131"/>
      <c r="X53" s="131"/>
      <c r="Y53" s="131"/>
      <c r="Z53" s="131"/>
    </row>
    <row r="54" spans="3:31">
      <c r="C54"/>
      <c r="D54" s="132"/>
      <c r="E54"/>
      <c r="F54" s="133"/>
      <c r="G54" s="133"/>
      <c r="H54"/>
      <c r="I54" s="130"/>
      <c r="J54" s="130" t="s">
        <v>1119</v>
      </c>
      <c r="K54" s="131"/>
      <c r="L54" s="131"/>
      <c r="M54" s="131"/>
      <c r="N54" s="131"/>
      <c r="O54" s="130"/>
      <c r="P54" s="130"/>
      <c r="Q54" s="130"/>
      <c r="R54" s="131"/>
      <c r="S54" s="131"/>
      <c r="T54" s="130" t="s">
        <v>1120</v>
      </c>
      <c r="U54" s="130" t="s">
        <v>1121</v>
      </c>
      <c r="V54" s="131"/>
      <c r="W54" s="131"/>
      <c r="X54" s="131"/>
      <c r="Y54" s="131"/>
      <c r="Z54" s="131"/>
    </row>
  </sheetData>
  <mergeCells count="35">
    <mergeCell ref="A30:A36"/>
    <mergeCell ref="C30:C36"/>
    <mergeCell ref="D30:D36"/>
    <mergeCell ref="E30:E36"/>
    <mergeCell ref="S7:T7"/>
    <mergeCell ref="U7:V7"/>
    <mergeCell ref="A26:A28"/>
    <mergeCell ref="C26:C28"/>
    <mergeCell ref="D26:D28"/>
    <mergeCell ref="E26:E28"/>
    <mergeCell ref="G6:G8"/>
    <mergeCell ref="A12:A14"/>
    <mergeCell ref="D12:D14"/>
    <mergeCell ref="E22:E24"/>
    <mergeCell ref="C22:C24"/>
    <mergeCell ref="A22:A24"/>
    <mergeCell ref="D22:D24"/>
    <mergeCell ref="E12:E14"/>
    <mergeCell ref="C12:C14"/>
    <mergeCell ref="C1:AB1"/>
    <mergeCell ref="C6:C9"/>
    <mergeCell ref="D6:D9"/>
    <mergeCell ref="E6:E9"/>
    <mergeCell ref="F6:F8"/>
    <mergeCell ref="H6:H8"/>
    <mergeCell ref="W7:Y7"/>
    <mergeCell ref="Z7:AB7"/>
    <mergeCell ref="K7:K8"/>
    <mergeCell ref="L7:M7"/>
    <mergeCell ref="I6:I8"/>
    <mergeCell ref="J6:J8"/>
    <mergeCell ref="K6:N6"/>
    <mergeCell ref="O6:AB6"/>
    <mergeCell ref="N7:N8"/>
    <mergeCell ref="O7:R7"/>
  </mergeCells>
  <phoneticPr fontId="1" type="noConversion"/>
  <printOptions horizontalCentered="1"/>
  <pageMargins left="1.08" right="0.56999999999999995" top="0.78740157480314998" bottom="0.39370078740157499" header="0.31496062992126" footer="0.31496062992126"/>
  <pageSetup paperSize="8" scale="73"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5">
    <tabColor indexed="42"/>
  </sheetPr>
  <dimension ref="A1:AE77"/>
  <sheetViews>
    <sheetView view="pageBreakPreview" zoomScale="75" zoomScaleNormal="25" zoomScaleSheetLayoutView="40" workbookViewId="0">
      <selection activeCell="H58" sqref="H58"/>
    </sheetView>
  </sheetViews>
  <sheetFormatPr defaultColWidth="9" defaultRowHeight="15"/>
  <cols>
    <col min="1" max="2" width="9" style="67"/>
    <col min="3" max="3" width="10" style="67" customWidth="1"/>
    <col min="4" max="4" width="9.140625" style="105" customWidth="1"/>
    <col min="5" max="5" width="36.42578125" style="67" customWidth="1"/>
    <col min="6" max="6" width="7.42578125" style="83" customWidth="1"/>
    <col min="7" max="7" width="18.28515625" style="83" customWidth="1"/>
    <col min="8" max="8" width="23.5703125" style="67" customWidth="1"/>
    <col min="9" max="9" width="7.7109375" style="107" customWidth="1"/>
    <col min="10" max="10" width="8.42578125" style="67" customWidth="1"/>
    <col min="11" max="11" width="9.28515625" style="83" customWidth="1"/>
    <col min="12" max="13" width="6.42578125" style="83" customWidth="1"/>
    <col min="14" max="14" width="9.140625" style="83" customWidth="1"/>
    <col min="15" max="15" width="6" style="83" customWidth="1"/>
    <col min="16" max="16" width="6.7109375" style="83" customWidth="1"/>
    <col min="17" max="17" width="5.140625" style="83" customWidth="1"/>
    <col min="18" max="18" width="6.28515625" style="83" customWidth="1"/>
    <col min="19" max="19" width="7.140625" style="83" customWidth="1"/>
    <col min="20" max="20" width="6" style="83" customWidth="1"/>
    <col min="21" max="21" width="6.85546875" style="83" customWidth="1"/>
    <col min="22" max="22" width="6.28515625" style="83" customWidth="1"/>
    <col min="23" max="23" width="5.5703125" style="83" customWidth="1"/>
    <col min="24" max="24" width="7" style="83" customWidth="1"/>
    <col min="25" max="25" width="6.28515625" style="83" customWidth="1"/>
    <col min="26" max="26" width="5.7109375" style="83" customWidth="1"/>
    <col min="27" max="27" width="6.85546875" style="83" customWidth="1"/>
    <col min="28" max="28" width="6.28515625" style="83" customWidth="1"/>
    <col min="29" max="29" width="10.5703125" style="67" hidden="1" customWidth="1"/>
    <col min="30" max="30" width="11.5703125" style="67" hidden="1" customWidth="1"/>
    <col min="31" max="31" width="0" style="67" hidden="1" customWidth="1"/>
    <col min="32" max="16384" width="9" style="67"/>
  </cols>
  <sheetData>
    <row r="1" spans="1:31" ht="21">
      <c r="C1" s="609" t="s">
        <v>1690</v>
      </c>
      <c r="D1" s="609"/>
      <c r="E1" s="609"/>
      <c r="F1" s="609"/>
      <c r="G1" s="609"/>
      <c r="H1" s="609"/>
      <c r="I1" s="609"/>
      <c r="J1" s="609"/>
      <c r="K1" s="609"/>
      <c r="L1" s="609"/>
      <c r="M1" s="609"/>
      <c r="N1" s="609"/>
      <c r="O1" s="609"/>
      <c r="P1" s="609"/>
      <c r="Q1" s="609"/>
      <c r="R1" s="609"/>
      <c r="S1" s="609"/>
      <c r="T1" s="609"/>
      <c r="U1" s="609"/>
      <c r="V1" s="609"/>
      <c r="W1" s="609"/>
      <c r="X1" s="609"/>
      <c r="Y1" s="609"/>
      <c r="Z1" s="609"/>
      <c r="AA1" s="609"/>
      <c r="AB1" s="609"/>
    </row>
    <row r="2" spans="1:31">
      <c r="C2" s="68" t="s">
        <v>1691</v>
      </c>
      <c r="D2" s="69"/>
      <c r="E2" s="70" t="s">
        <v>1695</v>
      </c>
      <c r="F2" s="71"/>
      <c r="G2" s="71"/>
      <c r="H2" s="71"/>
      <c r="I2" s="106"/>
      <c r="J2" s="71"/>
      <c r="K2" s="71"/>
      <c r="L2" s="71"/>
      <c r="M2" s="71"/>
      <c r="N2" s="71"/>
      <c r="O2" s="71"/>
      <c r="P2" s="71"/>
      <c r="Q2" s="71"/>
      <c r="R2" s="71"/>
      <c r="S2" s="71"/>
      <c r="T2" s="71"/>
      <c r="U2" s="71"/>
      <c r="V2" s="71"/>
      <c r="W2" s="71"/>
      <c r="X2" s="71"/>
      <c r="Y2" s="71"/>
      <c r="Z2" s="71"/>
      <c r="AA2" s="71"/>
      <c r="AB2" s="71"/>
    </row>
    <row r="3" spans="1:31">
      <c r="C3" s="68" t="s">
        <v>1692</v>
      </c>
      <c r="D3" s="69"/>
      <c r="E3" s="70" t="s">
        <v>325</v>
      </c>
      <c r="F3" s="71"/>
      <c r="G3" s="71"/>
      <c r="H3" s="71"/>
      <c r="I3" s="106"/>
      <c r="J3" s="71"/>
      <c r="K3" s="71"/>
      <c r="L3" s="71"/>
      <c r="M3" s="71"/>
      <c r="N3" s="71"/>
      <c r="O3" s="71"/>
      <c r="P3" s="71"/>
      <c r="Q3" s="71"/>
      <c r="R3" s="71"/>
      <c r="S3" s="71"/>
      <c r="T3" s="71"/>
      <c r="U3" s="71"/>
      <c r="V3" s="71"/>
      <c r="W3" s="71"/>
      <c r="X3" s="71"/>
      <c r="Y3" s="71"/>
      <c r="Z3" s="71"/>
      <c r="AA3" s="71"/>
      <c r="AB3" s="71"/>
    </row>
    <row r="4" spans="1:31">
      <c r="C4" s="68" t="s">
        <v>86</v>
      </c>
      <c r="D4" s="69"/>
      <c r="E4" s="70" t="s">
        <v>325</v>
      </c>
      <c r="F4" s="71"/>
      <c r="G4" s="71"/>
      <c r="H4" s="71"/>
      <c r="I4" s="106"/>
      <c r="J4" s="71"/>
      <c r="K4" s="71"/>
      <c r="L4" s="71"/>
      <c r="M4" s="71"/>
      <c r="N4" s="71"/>
      <c r="O4" s="71"/>
      <c r="P4" s="71"/>
      <c r="Q4" s="71"/>
      <c r="R4" s="71"/>
      <c r="S4" s="71"/>
      <c r="T4" s="71"/>
      <c r="U4" s="71"/>
      <c r="V4" s="71"/>
      <c r="W4" s="71"/>
      <c r="X4" s="71"/>
      <c r="Y4" s="71"/>
      <c r="Z4" s="71"/>
      <c r="AA4" s="71"/>
      <c r="AB4" s="71"/>
    </row>
    <row r="5" spans="1:31" ht="15.75" thickBot="1">
      <c r="C5" s="73"/>
      <c r="D5" s="74"/>
      <c r="E5" s="72"/>
      <c r="F5" s="71"/>
      <c r="G5" s="71"/>
      <c r="H5" s="71"/>
      <c r="I5" s="106"/>
      <c r="J5" s="71"/>
      <c r="K5" s="71"/>
      <c r="L5" s="71"/>
      <c r="M5" s="71"/>
      <c r="N5" s="71"/>
      <c r="O5" s="71"/>
      <c r="P5" s="71"/>
      <c r="Q5" s="71"/>
      <c r="R5" s="71"/>
      <c r="S5" s="71"/>
      <c r="T5" s="71"/>
      <c r="U5" s="71"/>
      <c r="V5" s="71"/>
      <c r="W5" s="71"/>
      <c r="X5" s="71"/>
      <c r="Y5" s="71"/>
      <c r="Z5" s="71"/>
      <c r="AA5" s="71"/>
      <c r="AB5" s="71"/>
    </row>
    <row r="6" spans="1:31" ht="15" customHeight="1">
      <c r="C6" s="610" t="s">
        <v>1693</v>
      </c>
      <c r="D6" s="613" t="s">
        <v>106</v>
      </c>
      <c r="E6" s="614" t="s">
        <v>1689</v>
      </c>
      <c r="F6" s="614" t="s">
        <v>1667</v>
      </c>
      <c r="G6" s="605" t="s">
        <v>1725</v>
      </c>
      <c r="H6" s="614" t="s">
        <v>1668</v>
      </c>
      <c r="I6" s="616" t="s">
        <v>1669</v>
      </c>
      <c r="J6" s="614" t="s">
        <v>87</v>
      </c>
      <c r="K6" s="614" t="s">
        <v>1671</v>
      </c>
      <c r="L6" s="614"/>
      <c r="M6" s="614"/>
      <c r="N6" s="614"/>
      <c r="O6" s="614" t="s">
        <v>1677</v>
      </c>
      <c r="P6" s="614"/>
      <c r="Q6" s="614"/>
      <c r="R6" s="614"/>
      <c r="S6" s="614"/>
      <c r="T6" s="614"/>
      <c r="U6" s="614"/>
      <c r="V6" s="614"/>
      <c r="W6" s="614"/>
      <c r="X6" s="614"/>
      <c r="Y6" s="614"/>
      <c r="Z6" s="614"/>
      <c r="AA6" s="614"/>
      <c r="AB6" s="618"/>
    </row>
    <row r="7" spans="1:31" ht="15" customHeight="1">
      <c r="C7" s="611"/>
      <c r="D7" s="585"/>
      <c r="E7" s="599"/>
      <c r="F7" s="599"/>
      <c r="G7" s="602"/>
      <c r="H7" s="599"/>
      <c r="I7" s="617"/>
      <c r="J7" s="599"/>
      <c r="K7" s="599" t="s">
        <v>1672</v>
      </c>
      <c r="L7" s="599" t="s">
        <v>1673</v>
      </c>
      <c r="M7" s="599"/>
      <c r="N7" s="599" t="s">
        <v>1676</v>
      </c>
      <c r="O7" s="599" t="s">
        <v>1678</v>
      </c>
      <c r="P7" s="599"/>
      <c r="Q7" s="599"/>
      <c r="R7" s="599"/>
      <c r="S7" s="599" t="s">
        <v>1684</v>
      </c>
      <c r="T7" s="599"/>
      <c r="U7" s="599" t="s">
        <v>1685</v>
      </c>
      <c r="V7" s="599"/>
      <c r="W7" s="599" t="s">
        <v>1686</v>
      </c>
      <c r="X7" s="599"/>
      <c r="Y7" s="599"/>
      <c r="Z7" s="599" t="s">
        <v>1687</v>
      </c>
      <c r="AA7" s="599"/>
      <c r="AB7" s="600"/>
    </row>
    <row r="8" spans="1:31">
      <c r="B8" s="67" t="s">
        <v>578</v>
      </c>
      <c r="C8" s="611"/>
      <c r="D8" s="585"/>
      <c r="E8" s="599"/>
      <c r="F8" s="599"/>
      <c r="G8" s="603"/>
      <c r="H8" s="599"/>
      <c r="I8" s="617"/>
      <c r="J8" s="599"/>
      <c r="K8" s="599"/>
      <c r="L8" s="64" t="s">
        <v>1674</v>
      </c>
      <c r="M8" s="64" t="s">
        <v>1675</v>
      </c>
      <c r="N8" s="599"/>
      <c r="O8" s="64" t="s">
        <v>1679</v>
      </c>
      <c r="P8" s="64" t="s">
        <v>1680</v>
      </c>
      <c r="Q8" s="64" t="s">
        <v>1681</v>
      </c>
      <c r="R8" s="64" t="s">
        <v>1682</v>
      </c>
      <c r="S8" s="64" t="s">
        <v>1680</v>
      </c>
      <c r="T8" s="64" t="s">
        <v>1682</v>
      </c>
      <c r="U8" s="64" t="s">
        <v>1680</v>
      </c>
      <c r="V8" s="64" t="s">
        <v>1682</v>
      </c>
      <c r="W8" s="64" t="s">
        <v>1679</v>
      </c>
      <c r="X8" s="64" t="s">
        <v>1680</v>
      </c>
      <c r="Y8" s="64" t="s">
        <v>1682</v>
      </c>
      <c r="Z8" s="64" t="s">
        <v>1679</v>
      </c>
      <c r="AA8" s="64" t="s">
        <v>1680</v>
      </c>
      <c r="AB8" s="65" t="s">
        <v>1682</v>
      </c>
    </row>
    <row r="9" spans="1:31" s="104" customFormat="1" ht="15.75" thickBot="1">
      <c r="C9" s="612"/>
      <c r="D9" s="592"/>
      <c r="E9" s="615"/>
      <c r="F9" s="81">
        <v>1</v>
      </c>
      <c r="G9" s="81"/>
      <c r="H9" s="81">
        <v>2</v>
      </c>
      <c r="I9" s="80">
        <v>3</v>
      </c>
      <c r="J9" s="81">
        <v>4</v>
      </c>
      <c r="K9" s="81">
        <v>5</v>
      </c>
      <c r="L9" s="81">
        <v>6.1</v>
      </c>
      <c r="M9" s="81">
        <v>6.2</v>
      </c>
      <c r="N9" s="81">
        <v>7</v>
      </c>
      <c r="O9" s="81">
        <v>8</v>
      </c>
      <c r="P9" s="81">
        <v>9</v>
      </c>
      <c r="Q9" s="81">
        <v>10</v>
      </c>
      <c r="R9" s="81">
        <v>11</v>
      </c>
      <c r="S9" s="81">
        <v>12</v>
      </c>
      <c r="T9" s="81">
        <v>13</v>
      </c>
      <c r="U9" s="81">
        <v>14</v>
      </c>
      <c r="V9" s="81">
        <v>15</v>
      </c>
      <c r="W9" s="81">
        <v>16</v>
      </c>
      <c r="X9" s="81">
        <v>17</v>
      </c>
      <c r="Y9" s="81">
        <v>18</v>
      </c>
      <c r="Z9" s="81">
        <v>19</v>
      </c>
      <c r="AA9" s="81">
        <v>20</v>
      </c>
      <c r="AB9" s="82">
        <v>21</v>
      </c>
    </row>
    <row r="10" spans="1:31" s="66" customFormat="1" ht="15" customHeight="1">
      <c r="A10" s="586">
        <v>30</v>
      </c>
      <c r="B10" s="62">
        <v>99</v>
      </c>
      <c r="C10" s="586">
        <v>54</v>
      </c>
      <c r="D10" s="585">
        <v>2.2999999999999998</v>
      </c>
      <c r="E10" s="593" t="s">
        <v>937</v>
      </c>
      <c r="F10" s="64">
        <v>1</v>
      </c>
      <c r="G10" s="64" t="s">
        <v>622</v>
      </c>
      <c r="H10" s="60" t="s">
        <v>461</v>
      </c>
      <c r="I10" s="59">
        <f>AE10-AD10</f>
        <v>0.89999999999997726</v>
      </c>
      <c r="J10" s="64" t="s">
        <v>1700</v>
      </c>
      <c r="K10" s="59">
        <v>2</v>
      </c>
      <c r="L10" s="59">
        <v>11</v>
      </c>
      <c r="M10" s="59">
        <v>11</v>
      </c>
      <c r="N10" s="64">
        <v>1</v>
      </c>
      <c r="O10" s="64" t="s">
        <v>1705</v>
      </c>
      <c r="P10" s="64" t="s">
        <v>1701</v>
      </c>
      <c r="Q10" s="64" t="s">
        <v>1709</v>
      </c>
      <c r="R10" s="64">
        <v>0</v>
      </c>
      <c r="S10" s="64" t="s">
        <v>1701</v>
      </c>
      <c r="T10" s="64">
        <v>0</v>
      </c>
      <c r="U10" s="64" t="s">
        <v>1707</v>
      </c>
      <c r="V10" s="64">
        <v>0</v>
      </c>
      <c r="W10" s="64" t="s">
        <v>1704</v>
      </c>
      <c r="X10" s="64" t="s">
        <v>1703</v>
      </c>
      <c r="Y10" s="64">
        <v>0</v>
      </c>
      <c r="Z10" s="64" t="s">
        <v>1705</v>
      </c>
      <c r="AA10" s="64" t="s">
        <v>1703</v>
      </c>
      <c r="AB10" s="65">
        <v>0</v>
      </c>
      <c r="AD10" s="61">
        <f>'[1]NGANJUK''Z'!$L$203</f>
        <v>305</v>
      </c>
      <c r="AE10" s="86">
        <v>305.89999999999998</v>
      </c>
    </row>
    <row r="11" spans="1:31" s="66" customFormat="1" ht="15" customHeight="1">
      <c r="A11" s="586"/>
      <c r="B11" s="62"/>
      <c r="C11" s="586"/>
      <c r="D11" s="585"/>
      <c r="E11" s="593"/>
      <c r="F11" s="64"/>
      <c r="G11" s="64"/>
      <c r="H11" s="60"/>
      <c r="I11" s="59"/>
      <c r="J11" s="64"/>
      <c r="K11" s="59"/>
      <c r="L11" s="59"/>
      <c r="M11" s="59"/>
      <c r="N11" s="64"/>
      <c r="O11" s="64"/>
      <c r="P11" s="64"/>
      <c r="Q11" s="64"/>
      <c r="R11" s="64"/>
      <c r="S11" s="64"/>
      <c r="T11" s="64"/>
      <c r="U11" s="64"/>
      <c r="V11" s="64"/>
      <c r="W11" s="64"/>
      <c r="X11" s="64"/>
      <c r="Y11" s="64"/>
      <c r="Z11" s="64"/>
      <c r="AA11" s="64"/>
      <c r="AB11" s="65"/>
      <c r="AD11" s="61"/>
      <c r="AE11" s="86"/>
    </row>
    <row r="12" spans="1:31" s="66" customFormat="1" ht="28.5" customHeight="1">
      <c r="A12" s="586"/>
      <c r="B12" s="62">
        <v>100</v>
      </c>
      <c r="C12" s="586"/>
      <c r="D12" s="585"/>
      <c r="E12" s="593"/>
      <c r="F12" s="64">
        <v>2</v>
      </c>
      <c r="G12" s="64" t="s">
        <v>623</v>
      </c>
      <c r="H12" s="60" t="s">
        <v>462</v>
      </c>
      <c r="I12" s="59">
        <f>AE12-AD10</f>
        <v>2.1000000000000227</v>
      </c>
      <c r="J12" s="64" t="s">
        <v>1700</v>
      </c>
      <c r="K12" s="59">
        <v>25</v>
      </c>
      <c r="L12" s="59">
        <v>6</v>
      </c>
      <c r="M12" s="59">
        <v>8</v>
      </c>
      <c r="N12" s="64">
        <v>1</v>
      </c>
      <c r="O12" s="64" t="s">
        <v>1703</v>
      </c>
      <c r="P12" s="64" t="s">
        <v>1701</v>
      </c>
      <c r="Q12" s="64" t="s">
        <v>1709</v>
      </c>
      <c r="R12" s="64">
        <v>0</v>
      </c>
      <c r="S12" s="64" t="s">
        <v>1701</v>
      </c>
      <c r="T12" s="64">
        <v>0</v>
      </c>
      <c r="U12" s="64" t="s">
        <v>1707</v>
      </c>
      <c r="V12" s="64">
        <v>0</v>
      </c>
      <c r="W12" s="64" t="s">
        <v>1704</v>
      </c>
      <c r="X12" s="64" t="s">
        <v>1703</v>
      </c>
      <c r="Y12" s="64">
        <v>0</v>
      </c>
      <c r="Z12" s="64" t="s">
        <v>1705</v>
      </c>
      <c r="AA12" s="64" t="s">
        <v>1703</v>
      </c>
      <c r="AB12" s="65">
        <v>0</v>
      </c>
      <c r="AD12" s="61"/>
      <c r="AE12" s="86">
        <v>307.10000000000002</v>
      </c>
    </row>
    <row r="13" spans="1:31" s="66" customFormat="1" ht="28.5" customHeight="1">
      <c r="A13" s="62"/>
      <c r="B13" s="62"/>
      <c r="C13" s="62"/>
      <c r="D13" s="63"/>
      <c r="E13" s="60"/>
      <c r="F13" s="64"/>
      <c r="G13" s="64"/>
      <c r="H13" s="60"/>
      <c r="I13" s="59"/>
      <c r="J13" s="64"/>
      <c r="K13" s="59"/>
      <c r="L13" s="59"/>
      <c r="M13" s="59"/>
      <c r="N13" s="64"/>
      <c r="O13" s="64"/>
      <c r="P13" s="64"/>
      <c r="Q13" s="64"/>
      <c r="R13" s="64"/>
      <c r="S13" s="64"/>
      <c r="T13" s="64"/>
      <c r="U13" s="64"/>
      <c r="V13" s="64"/>
      <c r="W13" s="64"/>
      <c r="X13" s="64"/>
      <c r="Y13" s="64"/>
      <c r="Z13" s="64"/>
      <c r="AA13" s="64"/>
      <c r="AB13" s="65"/>
      <c r="AD13" s="61"/>
      <c r="AE13" s="86"/>
    </row>
    <row r="14" spans="1:31" s="66" customFormat="1" ht="30" customHeight="1">
      <c r="A14" s="62">
        <v>21</v>
      </c>
      <c r="B14" s="62">
        <v>109</v>
      </c>
      <c r="C14" s="62" t="s">
        <v>1409</v>
      </c>
      <c r="D14" s="63">
        <v>1.6</v>
      </c>
      <c r="E14" s="60" t="s">
        <v>851</v>
      </c>
      <c r="F14" s="64">
        <v>1</v>
      </c>
      <c r="G14" s="64" t="s">
        <v>1411</v>
      </c>
      <c r="H14" s="60" t="s">
        <v>1410</v>
      </c>
      <c r="I14" s="59">
        <f>AE14-AD14</f>
        <v>0</v>
      </c>
      <c r="J14" s="64" t="s">
        <v>1700</v>
      </c>
      <c r="K14" s="59">
        <v>23</v>
      </c>
      <c r="L14" s="59">
        <v>3</v>
      </c>
      <c r="M14" s="59">
        <v>3</v>
      </c>
      <c r="N14" s="64">
        <v>2</v>
      </c>
      <c r="O14" s="64" t="s">
        <v>1703</v>
      </c>
      <c r="P14" s="64" t="s">
        <v>1701</v>
      </c>
      <c r="Q14" s="64" t="s">
        <v>1709</v>
      </c>
      <c r="R14" s="64">
        <v>0</v>
      </c>
      <c r="S14" s="64" t="s">
        <v>1701</v>
      </c>
      <c r="T14" s="64">
        <v>0</v>
      </c>
      <c r="U14" s="64" t="s">
        <v>1707</v>
      </c>
      <c r="V14" s="64">
        <v>0</v>
      </c>
      <c r="W14" s="64" t="s">
        <v>1704</v>
      </c>
      <c r="X14" s="64" t="s">
        <v>1703</v>
      </c>
      <c r="Y14" s="64">
        <v>0</v>
      </c>
      <c r="Z14" s="64" t="s">
        <v>1705</v>
      </c>
      <c r="AA14" s="64" t="s">
        <v>1703</v>
      </c>
      <c r="AB14" s="65">
        <v>0</v>
      </c>
      <c r="AC14" s="61"/>
      <c r="AD14" s="61"/>
    </row>
    <row r="15" spans="1:31" s="66" customFormat="1" ht="30" customHeight="1">
      <c r="A15" s="184"/>
      <c r="B15" s="109"/>
      <c r="C15" s="109"/>
      <c r="D15" s="63"/>
      <c r="E15" s="60"/>
      <c r="F15" s="64"/>
      <c r="G15" s="64"/>
      <c r="H15" s="60"/>
      <c r="I15" s="59"/>
      <c r="J15" s="64"/>
      <c r="K15" s="59"/>
      <c r="L15" s="59"/>
      <c r="M15" s="59"/>
      <c r="N15" s="64"/>
      <c r="O15" s="64"/>
      <c r="P15" s="64"/>
      <c r="Q15" s="64"/>
      <c r="R15" s="64"/>
      <c r="S15" s="64"/>
      <c r="T15" s="64"/>
      <c r="U15" s="64"/>
      <c r="V15" s="64"/>
      <c r="W15" s="64"/>
      <c r="X15" s="64"/>
      <c r="Y15" s="64"/>
      <c r="Z15" s="64"/>
      <c r="AA15" s="64"/>
      <c r="AB15" s="65"/>
      <c r="AC15" s="61"/>
      <c r="AD15" s="61"/>
    </row>
    <row r="16" spans="1:31" s="66" customFormat="1" ht="15" customHeight="1">
      <c r="A16" s="121">
        <v>9095</v>
      </c>
      <c r="B16" s="109">
        <v>352</v>
      </c>
      <c r="C16" s="109">
        <v>172.2</v>
      </c>
      <c r="D16" s="63">
        <v>1.4</v>
      </c>
      <c r="E16" s="60" t="s">
        <v>852</v>
      </c>
      <c r="F16" s="64">
        <v>2</v>
      </c>
      <c r="G16" s="64" t="s">
        <v>966</v>
      </c>
      <c r="H16" s="60" t="s">
        <v>183</v>
      </c>
      <c r="I16" s="59">
        <v>3.9000000000000057</v>
      </c>
      <c r="J16" s="64" t="s">
        <v>1700</v>
      </c>
      <c r="K16" s="59">
        <v>14</v>
      </c>
      <c r="L16" s="59">
        <v>6.1</v>
      </c>
      <c r="M16" s="59"/>
      <c r="N16" s="59">
        <v>1</v>
      </c>
      <c r="O16" s="64" t="s">
        <v>1703</v>
      </c>
      <c r="P16" s="64" t="s">
        <v>1701</v>
      </c>
      <c r="Q16" s="64" t="s">
        <v>1709</v>
      </c>
      <c r="R16" s="64">
        <v>0</v>
      </c>
      <c r="S16" s="64" t="s">
        <v>1701</v>
      </c>
      <c r="T16" s="64">
        <v>0</v>
      </c>
      <c r="U16" s="64" t="s">
        <v>1708</v>
      </c>
      <c r="V16" s="64">
        <v>0</v>
      </c>
      <c r="W16" s="64" t="s">
        <v>1704</v>
      </c>
      <c r="X16" s="64" t="s">
        <v>1703</v>
      </c>
      <c r="Y16" s="64">
        <v>0</v>
      </c>
      <c r="Z16" s="64" t="s">
        <v>1767</v>
      </c>
      <c r="AA16" s="64" t="s">
        <v>1701</v>
      </c>
      <c r="AB16" s="65">
        <v>0</v>
      </c>
      <c r="AD16" s="61" t="e">
        <f>I16-#REF!</f>
        <v>#REF!</v>
      </c>
    </row>
    <row r="17" spans="1:30" s="66" customFormat="1" ht="15" customHeight="1">
      <c r="A17" s="184"/>
      <c r="B17" s="109"/>
      <c r="C17" s="109"/>
      <c r="D17" s="63"/>
      <c r="E17" s="60"/>
      <c r="F17" s="64"/>
      <c r="G17" s="64"/>
      <c r="H17" s="60"/>
      <c r="I17" s="59"/>
      <c r="J17" s="64"/>
      <c r="K17" s="59"/>
      <c r="L17" s="59"/>
      <c r="M17" s="59"/>
      <c r="N17" s="59"/>
      <c r="O17" s="64"/>
      <c r="P17" s="64"/>
      <c r="Q17" s="64"/>
      <c r="R17" s="64"/>
      <c r="S17" s="64"/>
      <c r="T17" s="64"/>
      <c r="U17" s="64"/>
      <c r="V17" s="64"/>
      <c r="W17" s="64"/>
      <c r="X17" s="64"/>
      <c r="Y17" s="64"/>
      <c r="Z17" s="64"/>
      <c r="AA17" s="64"/>
      <c r="AB17" s="65"/>
      <c r="AD17" s="61"/>
    </row>
    <row r="18" spans="1:30" s="66" customFormat="1" ht="15" customHeight="1">
      <c r="A18" s="184">
        <v>4061</v>
      </c>
      <c r="B18" s="62">
        <v>373</v>
      </c>
      <c r="C18" s="109">
        <v>221</v>
      </c>
      <c r="D18" s="63">
        <v>3.3</v>
      </c>
      <c r="E18" s="60" t="s">
        <v>853</v>
      </c>
      <c r="F18" s="64">
        <v>1</v>
      </c>
      <c r="G18" s="113" t="s">
        <v>1419</v>
      </c>
      <c r="H18" s="78" t="s">
        <v>1420</v>
      </c>
      <c r="I18" s="59">
        <v>1.55</v>
      </c>
      <c r="J18" s="64" t="s">
        <v>1700</v>
      </c>
      <c r="K18" s="59">
        <v>5.5</v>
      </c>
      <c r="L18" s="171">
        <v>11.5</v>
      </c>
      <c r="M18" s="59">
        <v>14.5</v>
      </c>
      <c r="N18" s="64">
        <v>1</v>
      </c>
      <c r="O18" s="64" t="s">
        <v>1703</v>
      </c>
      <c r="P18" s="64" t="s">
        <v>1701</v>
      </c>
      <c r="Q18" s="64" t="s">
        <v>1709</v>
      </c>
      <c r="R18" s="64">
        <v>0</v>
      </c>
      <c r="S18" s="64" t="s">
        <v>1701</v>
      </c>
      <c r="T18" s="64">
        <v>0</v>
      </c>
      <c r="U18" s="64" t="s">
        <v>1708</v>
      </c>
      <c r="V18" s="64">
        <v>0</v>
      </c>
      <c r="W18" s="64" t="s">
        <v>1704</v>
      </c>
      <c r="X18" s="64" t="s">
        <v>1703</v>
      </c>
      <c r="Y18" s="64">
        <v>0</v>
      </c>
      <c r="Z18" s="64" t="s">
        <v>1699</v>
      </c>
      <c r="AA18" s="64" t="s">
        <v>1703</v>
      </c>
      <c r="AB18" s="65">
        <v>0</v>
      </c>
      <c r="AD18" s="61"/>
    </row>
    <row r="19" spans="1:30" s="66" customFormat="1" ht="15" customHeight="1">
      <c r="A19" s="184"/>
      <c r="B19" s="62"/>
      <c r="C19" s="109"/>
      <c r="D19" s="122"/>
      <c r="E19" s="124"/>
      <c r="F19" s="64"/>
      <c r="G19" s="113"/>
      <c r="H19" s="78"/>
      <c r="I19" s="59"/>
      <c r="J19" s="64"/>
      <c r="K19" s="59"/>
      <c r="L19" s="171"/>
      <c r="M19" s="59"/>
      <c r="N19" s="64"/>
      <c r="O19" s="64"/>
      <c r="P19" s="64"/>
      <c r="Q19" s="64"/>
      <c r="R19" s="64"/>
      <c r="S19" s="64"/>
      <c r="T19" s="64"/>
      <c r="U19" s="64"/>
      <c r="V19" s="64"/>
      <c r="W19" s="64"/>
      <c r="X19" s="64"/>
      <c r="Y19" s="64"/>
      <c r="Z19" s="64"/>
      <c r="AA19" s="64"/>
      <c r="AB19" s="65"/>
      <c r="AD19" s="61"/>
    </row>
    <row r="20" spans="1:30" s="66" customFormat="1" ht="15" customHeight="1">
      <c r="A20" s="587">
        <v>4124</v>
      </c>
      <c r="B20" s="150">
        <v>374</v>
      </c>
      <c r="C20" s="589">
        <v>223</v>
      </c>
      <c r="D20" s="591">
        <v>1.5</v>
      </c>
      <c r="E20" s="594" t="s">
        <v>854</v>
      </c>
      <c r="F20" s="64">
        <v>1</v>
      </c>
      <c r="G20" s="113" t="s">
        <v>1414</v>
      </c>
      <c r="H20" s="60" t="s">
        <v>1412</v>
      </c>
      <c r="I20" s="59">
        <v>0.14999999999999147</v>
      </c>
      <c r="J20" s="64" t="s">
        <v>1700</v>
      </c>
      <c r="K20" s="59">
        <v>2.7</v>
      </c>
      <c r="L20" s="59">
        <v>3.5</v>
      </c>
      <c r="M20" s="59"/>
      <c r="N20" s="64">
        <v>1</v>
      </c>
      <c r="O20" s="64" t="s">
        <v>1706</v>
      </c>
      <c r="P20" s="64" t="s">
        <v>1699</v>
      </c>
      <c r="Q20" s="64" t="s">
        <v>1709</v>
      </c>
      <c r="R20" s="64">
        <v>0</v>
      </c>
      <c r="S20" s="64" t="s">
        <v>1701</v>
      </c>
      <c r="T20" s="64">
        <v>0</v>
      </c>
      <c r="U20" s="64" t="s">
        <v>1703</v>
      </c>
      <c r="V20" s="64">
        <v>0</v>
      </c>
      <c r="W20" s="64" t="s">
        <v>1704</v>
      </c>
      <c r="X20" s="64" t="s">
        <v>1703</v>
      </c>
      <c r="Y20" s="64">
        <v>0</v>
      </c>
      <c r="Z20" s="64" t="s">
        <v>1699</v>
      </c>
      <c r="AA20" s="64" t="s">
        <v>1703</v>
      </c>
      <c r="AB20" s="65">
        <v>0</v>
      </c>
      <c r="AD20" s="61"/>
    </row>
    <row r="21" spans="1:30" s="66" customFormat="1" ht="15" customHeight="1">
      <c r="A21" s="588"/>
      <c r="B21" s="150"/>
      <c r="C21" s="590"/>
      <c r="D21" s="604"/>
      <c r="E21" s="597"/>
      <c r="F21" s="64"/>
      <c r="G21" s="113"/>
      <c r="H21" s="60"/>
      <c r="I21" s="59"/>
      <c r="J21" s="64"/>
      <c r="K21" s="59"/>
      <c r="L21" s="59"/>
      <c r="M21" s="59"/>
      <c r="N21" s="64"/>
      <c r="O21" s="64"/>
      <c r="P21" s="64"/>
      <c r="Q21" s="64"/>
      <c r="R21" s="64"/>
      <c r="S21" s="64"/>
      <c r="T21" s="64"/>
      <c r="U21" s="64"/>
      <c r="V21" s="64"/>
      <c r="W21" s="64"/>
      <c r="X21" s="64"/>
      <c r="Y21" s="64"/>
      <c r="Z21" s="64"/>
      <c r="AA21" s="64"/>
      <c r="AB21" s="65"/>
      <c r="AD21" s="61"/>
    </row>
    <row r="22" spans="1:30" s="66" customFormat="1" ht="15" customHeight="1">
      <c r="A22" s="607"/>
      <c r="B22" s="150">
        <v>375</v>
      </c>
      <c r="C22" s="606"/>
      <c r="D22" s="608"/>
      <c r="E22" s="598"/>
      <c r="F22" s="64">
        <v>2</v>
      </c>
      <c r="G22" s="113" t="s">
        <v>1415</v>
      </c>
      <c r="H22" s="60" t="s">
        <v>1413</v>
      </c>
      <c r="I22" s="59">
        <v>0.79999999999999716</v>
      </c>
      <c r="J22" s="64" t="s">
        <v>1700</v>
      </c>
      <c r="K22" s="59">
        <v>17</v>
      </c>
      <c r="L22" s="59">
        <v>5.4</v>
      </c>
      <c r="M22" s="59"/>
      <c r="N22" s="64">
        <v>2</v>
      </c>
      <c r="O22" s="64" t="s">
        <v>1703</v>
      </c>
      <c r="P22" s="64" t="s">
        <v>1701</v>
      </c>
      <c r="Q22" s="64" t="s">
        <v>1709</v>
      </c>
      <c r="R22" s="64">
        <v>0</v>
      </c>
      <c r="S22" s="64" t="s">
        <v>1701</v>
      </c>
      <c r="T22" s="64">
        <v>1</v>
      </c>
      <c r="U22" s="64" t="s">
        <v>1708</v>
      </c>
      <c r="V22" s="64">
        <v>0</v>
      </c>
      <c r="W22" s="64" t="s">
        <v>1704</v>
      </c>
      <c r="X22" s="64" t="s">
        <v>1703</v>
      </c>
      <c r="Y22" s="64">
        <v>1</v>
      </c>
      <c r="Z22" s="64" t="s">
        <v>1699</v>
      </c>
      <c r="AA22" s="64" t="s">
        <v>1703</v>
      </c>
      <c r="AB22" s="65">
        <v>1</v>
      </c>
      <c r="AD22" s="61"/>
    </row>
    <row r="23" spans="1:30" s="66" customFormat="1" ht="15" customHeight="1">
      <c r="A23" s="167"/>
      <c r="B23" s="150"/>
      <c r="C23" s="97"/>
      <c r="D23" s="98"/>
      <c r="E23" s="99"/>
      <c r="F23" s="64"/>
      <c r="G23" s="113"/>
      <c r="H23" s="60"/>
      <c r="I23" s="59"/>
      <c r="J23" s="64"/>
      <c r="K23" s="59"/>
      <c r="L23" s="59"/>
      <c r="M23" s="59"/>
      <c r="N23" s="64"/>
      <c r="O23" s="64"/>
      <c r="P23" s="64"/>
      <c r="Q23" s="64"/>
      <c r="R23" s="64"/>
      <c r="S23" s="64"/>
      <c r="T23" s="64"/>
      <c r="U23" s="64"/>
      <c r="V23" s="64"/>
      <c r="W23" s="64"/>
      <c r="X23" s="64"/>
      <c r="Y23" s="64"/>
      <c r="Z23" s="64"/>
      <c r="AA23" s="64"/>
      <c r="AB23" s="65"/>
      <c r="AD23" s="61"/>
    </row>
    <row r="24" spans="1:30" s="66" customFormat="1" ht="15" customHeight="1">
      <c r="A24" s="167">
        <v>4125</v>
      </c>
      <c r="B24" s="150">
        <v>376</v>
      </c>
      <c r="C24" s="97">
        <v>224</v>
      </c>
      <c r="D24" s="63">
        <v>0.8</v>
      </c>
      <c r="E24" s="60" t="s">
        <v>855</v>
      </c>
      <c r="F24" s="64">
        <v>1</v>
      </c>
      <c r="G24" s="113" t="s">
        <v>1417</v>
      </c>
      <c r="H24" s="60" t="s">
        <v>1416</v>
      </c>
      <c r="I24" s="59">
        <v>0</v>
      </c>
      <c r="J24" s="64" t="s">
        <v>1700</v>
      </c>
      <c r="K24" s="59">
        <v>3.4</v>
      </c>
      <c r="L24" s="59">
        <v>4</v>
      </c>
      <c r="M24" s="59"/>
      <c r="N24" s="64">
        <v>1</v>
      </c>
      <c r="O24" s="64" t="s">
        <v>1703</v>
      </c>
      <c r="P24" s="64" t="s">
        <v>1701</v>
      </c>
      <c r="Q24" s="64" t="s">
        <v>1709</v>
      </c>
      <c r="R24" s="64">
        <v>0</v>
      </c>
      <c r="S24" s="64" t="s">
        <v>1701</v>
      </c>
      <c r="T24" s="64">
        <v>0</v>
      </c>
      <c r="U24" s="64" t="s">
        <v>1708</v>
      </c>
      <c r="V24" s="64">
        <v>0</v>
      </c>
      <c r="W24" s="64" t="s">
        <v>1704</v>
      </c>
      <c r="X24" s="64" t="s">
        <v>1703</v>
      </c>
      <c r="Y24" s="64">
        <v>0</v>
      </c>
      <c r="Z24" s="64" t="s">
        <v>1699</v>
      </c>
      <c r="AA24" s="64" t="s">
        <v>1703</v>
      </c>
      <c r="AB24" s="65">
        <v>0</v>
      </c>
      <c r="AD24" s="61"/>
    </row>
    <row r="25" spans="1:30" s="66" customFormat="1" ht="15" customHeight="1">
      <c r="A25" s="167"/>
      <c r="B25" s="150"/>
      <c r="C25" s="97"/>
      <c r="D25" s="63"/>
      <c r="E25" s="60"/>
      <c r="F25" s="64"/>
      <c r="G25" s="113"/>
      <c r="H25" s="60"/>
      <c r="I25" s="59"/>
      <c r="J25" s="64"/>
      <c r="K25" s="59"/>
      <c r="L25" s="59"/>
      <c r="M25" s="59"/>
      <c r="N25" s="64"/>
      <c r="O25" s="64"/>
      <c r="P25" s="64"/>
      <c r="Q25" s="64"/>
      <c r="R25" s="64"/>
      <c r="S25" s="64"/>
      <c r="T25" s="64"/>
      <c r="U25" s="64"/>
      <c r="V25" s="64"/>
      <c r="W25" s="64"/>
      <c r="X25" s="64"/>
      <c r="Y25" s="64"/>
      <c r="Z25" s="64"/>
      <c r="AA25" s="64"/>
      <c r="AB25" s="65"/>
      <c r="AD25" s="61"/>
    </row>
    <row r="26" spans="1:30" s="66" customFormat="1" ht="15" customHeight="1">
      <c r="A26" s="167">
        <v>4123</v>
      </c>
      <c r="B26" s="150">
        <v>377</v>
      </c>
      <c r="C26" s="97">
        <v>225</v>
      </c>
      <c r="D26" s="63">
        <v>0.95</v>
      </c>
      <c r="E26" s="60" t="s">
        <v>856</v>
      </c>
      <c r="F26" s="64">
        <v>1</v>
      </c>
      <c r="G26" s="113" t="s">
        <v>1418</v>
      </c>
      <c r="H26" s="60" t="s">
        <v>1416</v>
      </c>
      <c r="I26" s="59">
        <v>1</v>
      </c>
      <c r="J26" s="64" t="s">
        <v>1700</v>
      </c>
      <c r="K26" s="59">
        <v>4.7</v>
      </c>
      <c r="L26" s="59">
        <v>8</v>
      </c>
      <c r="M26" s="59"/>
      <c r="N26" s="64">
        <v>1</v>
      </c>
      <c r="O26" s="64" t="s">
        <v>1703</v>
      </c>
      <c r="P26" s="64" t="s">
        <v>1701</v>
      </c>
      <c r="Q26" s="64" t="s">
        <v>1709</v>
      </c>
      <c r="R26" s="64">
        <v>0</v>
      </c>
      <c r="S26" s="64" t="s">
        <v>1701</v>
      </c>
      <c r="T26" s="64">
        <v>0</v>
      </c>
      <c r="U26" s="64" t="s">
        <v>1708</v>
      </c>
      <c r="V26" s="64">
        <v>0</v>
      </c>
      <c r="W26" s="64" t="s">
        <v>1704</v>
      </c>
      <c r="X26" s="64" t="s">
        <v>1703</v>
      </c>
      <c r="Y26" s="64">
        <v>0</v>
      </c>
      <c r="Z26" s="64" t="s">
        <v>1699</v>
      </c>
      <c r="AA26" s="64" t="s">
        <v>1703</v>
      </c>
      <c r="AB26" s="65">
        <v>0</v>
      </c>
      <c r="AD26" s="61"/>
    </row>
    <row r="27" spans="1:30" s="66" customFormat="1" ht="15" customHeight="1">
      <c r="A27" s="232"/>
      <c r="B27" s="150"/>
      <c r="C27" s="110"/>
      <c r="D27" s="63"/>
      <c r="E27" s="60"/>
      <c r="F27" s="64"/>
      <c r="G27" s="113"/>
      <c r="H27" s="60"/>
      <c r="I27" s="59"/>
      <c r="J27" s="64"/>
      <c r="K27" s="59"/>
      <c r="L27" s="59"/>
      <c r="M27" s="59"/>
      <c r="N27" s="64"/>
      <c r="O27" s="64"/>
      <c r="P27" s="64"/>
      <c r="Q27" s="64"/>
      <c r="R27" s="64"/>
      <c r="S27" s="64"/>
      <c r="T27" s="64"/>
      <c r="U27" s="64"/>
      <c r="V27" s="64"/>
      <c r="W27" s="64"/>
      <c r="X27" s="64"/>
      <c r="Y27" s="64"/>
      <c r="Z27" s="64"/>
      <c r="AA27" s="64"/>
      <c r="AB27" s="65"/>
      <c r="AD27" s="61"/>
    </row>
    <row r="28" spans="1:30" s="66" customFormat="1" ht="15" customHeight="1">
      <c r="A28" s="184">
        <v>4094</v>
      </c>
      <c r="B28" s="150">
        <v>566</v>
      </c>
      <c r="C28" s="109">
        <v>397</v>
      </c>
      <c r="D28" s="63">
        <v>0.7</v>
      </c>
      <c r="E28" s="60" t="s">
        <v>857</v>
      </c>
      <c r="F28" s="64">
        <v>1</v>
      </c>
      <c r="G28" s="113" t="s">
        <v>1427</v>
      </c>
      <c r="H28" s="60" t="s">
        <v>1428</v>
      </c>
      <c r="I28" s="59">
        <v>0.5</v>
      </c>
      <c r="J28" s="64" t="s">
        <v>1700</v>
      </c>
      <c r="K28" s="59">
        <v>2.6</v>
      </c>
      <c r="L28" s="59">
        <v>10</v>
      </c>
      <c r="M28" s="59"/>
      <c r="N28" s="64">
        <v>1</v>
      </c>
      <c r="O28" s="64" t="s">
        <v>1703</v>
      </c>
      <c r="P28" s="64" t="s">
        <v>1701</v>
      </c>
      <c r="Q28" s="64" t="s">
        <v>1709</v>
      </c>
      <c r="R28" s="64">
        <v>0</v>
      </c>
      <c r="S28" s="64" t="s">
        <v>1703</v>
      </c>
      <c r="T28" s="64">
        <v>0</v>
      </c>
      <c r="U28" s="64" t="s">
        <v>1703</v>
      </c>
      <c r="V28" s="64">
        <v>0</v>
      </c>
      <c r="W28" s="64" t="s">
        <v>1704</v>
      </c>
      <c r="X28" s="64" t="s">
        <v>1703</v>
      </c>
      <c r="Y28" s="64">
        <v>0</v>
      </c>
      <c r="Z28" s="64" t="s">
        <v>1699</v>
      </c>
      <c r="AA28" s="64" t="s">
        <v>1703</v>
      </c>
      <c r="AB28" s="65">
        <v>0</v>
      </c>
      <c r="AC28" s="61"/>
      <c r="AD28" s="61"/>
    </row>
    <row r="29" spans="1:30" s="66" customFormat="1" ht="15" customHeight="1">
      <c r="A29" s="184"/>
      <c r="B29" s="150"/>
      <c r="C29" s="109"/>
      <c r="D29" s="122"/>
      <c r="E29" s="124"/>
      <c r="F29" s="64"/>
      <c r="G29" s="113"/>
      <c r="H29" s="60"/>
      <c r="I29" s="59"/>
      <c r="J29" s="64"/>
      <c r="K29" s="59"/>
      <c r="L29" s="59"/>
      <c r="M29" s="59"/>
      <c r="N29" s="64"/>
      <c r="O29" s="64"/>
      <c r="P29" s="64"/>
      <c r="Q29" s="64"/>
      <c r="R29" s="64"/>
      <c r="S29" s="64"/>
      <c r="T29" s="64"/>
      <c r="U29" s="64"/>
      <c r="V29" s="64"/>
      <c r="W29" s="64"/>
      <c r="X29" s="64"/>
      <c r="Y29" s="64"/>
      <c r="Z29" s="64"/>
      <c r="AA29" s="64"/>
      <c r="AB29" s="65"/>
      <c r="AC29" s="61"/>
      <c r="AD29" s="61"/>
    </row>
    <row r="30" spans="1:30" s="66" customFormat="1" ht="15" customHeight="1">
      <c r="A30" s="587">
        <v>4095</v>
      </c>
      <c r="B30" s="150">
        <v>567</v>
      </c>
      <c r="C30" s="589">
        <v>398</v>
      </c>
      <c r="D30" s="591">
        <v>0.9</v>
      </c>
      <c r="E30" s="594" t="s">
        <v>858</v>
      </c>
      <c r="F30" s="64">
        <v>1</v>
      </c>
      <c r="G30" s="113" t="s">
        <v>1431</v>
      </c>
      <c r="H30" s="60" t="s">
        <v>1428</v>
      </c>
      <c r="I30" s="59">
        <v>0.14999999999999858</v>
      </c>
      <c r="J30" s="64" t="s">
        <v>1700</v>
      </c>
      <c r="K30" s="59">
        <v>6</v>
      </c>
      <c r="L30" s="59">
        <v>4.7</v>
      </c>
      <c r="M30" s="59"/>
      <c r="N30" s="64">
        <v>1</v>
      </c>
      <c r="O30" s="64" t="s">
        <v>1706</v>
      </c>
      <c r="P30" s="64" t="s">
        <v>1699</v>
      </c>
      <c r="Q30" s="64" t="s">
        <v>1709</v>
      </c>
      <c r="R30" s="64">
        <v>0</v>
      </c>
      <c r="S30" s="64" t="s">
        <v>1701</v>
      </c>
      <c r="T30" s="64">
        <v>0</v>
      </c>
      <c r="U30" s="64" t="s">
        <v>1708</v>
      </c>
      <c r="V30" s="64">
        <v>0</v>
      </c>
      <c r="W30" s="64" t="s">
        <v>1704</v>
      </c>
      <c r="X30" s="64" t="s">
        <v>1703</v>
      </c>
      <c r="Y30" s="64">
        <v>0</v>
      </c>
      <c r="Z30" s="64" t="s">
        <v>1699</v>
      </c>
      <c r="AA30" s="64" t="s">
        <v>1703</v>
      </c>
      <c r="AB30" s="65">
        <v>0</v>
      </c>
      <c r="AC30" s="61"/>
      <c r="AD30" s="61"/>
    </row>
    <row r="31" spans="1:30" s="66" customFormat="1" ht="15" customHeight="1">
      <c r="A31" s="588"/>
      <c r="B31" s="150"/>
      <c r="C31" s="590"/>
      <c r="D31" s="604"/>
      <c r="E31" s="597"/>
      <c r="F31" s="64"/>
      <c r="G31" s="113"/>
      <c r="H31" s="60"/>
      <c r="I31" s="59"/>
      <c r="J31" s="64"/>
      <c r="K31" s="59"/>
      <c r="L31" s="59"/>
      <c r="M31" s="59"/>
      <c r="N31" s="64"/>
      <c r="O31" s="64"/>
      <c r="P31" s="64"/>
      <c r="Q31" s="64"/>
      <c r="R31" s="64"/>
      <c r="S31" s="64"/>
      <c r="T31" s="64"/>
      <c r="U31" s="64"/>
      <c r="V31" s="64"/>
      <c r="W31" s="64"/>
      <c r="X31" s="64"/>
      <c r="Y31" s="64"/>
      <c r="Z31" s="64"/>
      <c r="AA31" s="64"/>
      <c r="AB31" s="65"/>
      <c r="AC31" s="61"/>
      <c r="AD31" s="61"/>
    </row>
    <row r="32" spans="1:30" s="66" customFormat="1" ht="15" customHeight="1">
      <c r="A32" s="607"/>
      <c r="B32" s="150">
        <v>568</v>
      </c>
      <c r="C32" s="606"/>
      <c r="D32" s="608"/>
      <c r="E32" s="598"/>
      <c r="F32" s="64">
        <v>2</v>
      </c>
      <c r="G32" s="113" t="s">
        <v>1432</v>
      </c>
      <c r="H32" s="60" t="s">
        <v>1430</v>
      </c>
      <c r="I32" s="64">
        <v>0.20000000000000284</v>
      </c>
      <c r="J32" s="64" t="s">
        <v>1700</v>
      </c>
      <c r="K32" s="59">
        <v>5.8</v>
      </c>
      <c r="L32" s="59">
        <v>5</v>
      </c>
      <c r="M32" s="59"/>
      <c r="N32" s="64">
        <v>1</v>
      </c>
      <c r="O32" s="64" t="s">
        <v>1706</v>
      </c>
      <c r="P32" s="64" t="s">
        <v>1699</v>
      </c>
      <c r="Q32" s="64" t="s">
        <v>1709</v>
      </c>
      <c r="R32" s="64">
        <v>0</v>
      </c>
      <c r="S32" s="64" t="s">
        <v>1701</v>
      </c>
      <c r="T32" s="64">
        <v>0</v>
      </c>
      <c r="U32" s="64" t="s">
        <v>1708</v>
      </c>
      <c r="V32" s="64">
        <v>0</v>
      </c>
      <c r="W32" s="64" t="s">
        <v>1704</v>
      </c>
      <c r="X32" s="64" t="s">
        <v>1703</v>
      </c>
      <c r="Y32" s="64">
        <v>0</v>
      </c>
      <c r="Z32" s="64" t="s">
        <v>1699</v>
      </c>
      <c r="AA32" s="64" t="s">
        <v>1703</v>
      </c>
      <c r="AB32" s="65">
        <v>0</v>
      </c>
      <c r="AC32" s="61"/>
      <c r="AD32" s="61"/>
    </row>
    <row r="33" spans="1:30" s="66" customFormat="1" ht="15" customHeight="1">
      <c r="A33" s="232"/>
      <c r="B33" s="150"/>
      <c r="C33" s="110"/>
      <c r="D33" s="98"/>
      <c r="E33" s="99"/>
      <c r="F33" s="64"/>
      <c r="G33" s="113"/>
      <c r="H33" s="60"/>
      <c r="I33" s="64"/>
      <c r="J33" s="64"/>
      <c r="K33" s="59"/>
      <c r="L33" s="59"/>
      <c r="M33" s="59"/>
      <c r="N33" s="64"/>
      <c r="O33" s="64"/>
      <c r="P33" s="64"/>
      <c r="Q33" s="64"/>
      <c r="R33" s="64"/>
      <c r="S33" s="64"/>
      <c r="T33" s="64"/>
      <c r="U33" s="64"/>
      <c r="V33" s="64"/>
      <c r="W33" s="64"/>
      <c r="X33" s="64"/>
      <c r="Y33" s="64"/>
      <c r="Z33" s="64"/>
      <c r="AA33" s="64"/>
      <c r="AB33" s="65"/>
      <c r="AC33" s="61"/>
      <c r="AD33" s="61"/>
    </row>
    <row r="34" spans="1:30" s="66" customFormat="1" ht="15" customHeight="1">
      <c r="A34" s="184">
        <v>4102</v>
      </c>
      <c r="B34" s="150">
        <v>569</v>
      </c>
      <c r="C34" s="109">
        <v>400</v>
      </c>
      <c r="D34" s="63">
        <v>0.1</v>
      </c>
      <c r="E34" s="60" t="s">
        <v>857</v>
      </c>
      <c r="F34" s="64">
        <v>1</v>
      </c>
      <c r="G34" s="113" t="s">
        <v>1429</v>
      </c>
      <c r="H34" s="60" t="s">
        <v>1430</v>
      </c>
      <c r="I34" s="59">
        <v>0.10000000000000142</v>
      </c>
      <c r="J34" s="64" t="s">
        <v>1700</v>
      </c>
      <c r="K34" s="59">
        <v>3.5</v>
      </c>
      <c r="L34" s="59">
        <v>8</v>
      </c>
      <c r="M34" s="59"/>
      <c r="N34" s="64">
        <v>1</v>
      </c>
      <c r="O34" s="64" t="s">
        <v>1703</v>
      </c>
      <c r="P34" s="64" t="s">
        <v>1701</v>
      </c>
      <c r="Q34" s="64" t="s">
        <v>1709</v>
      </c>
      <c r="R34" s="64">
        <v>0</v>
      </c>
      <c r="S34" s="64" t="s">
        <v>1701</v>
      </c>
      <c r="T34" s="64">
        <v>0</v>
      </c>
      <c r="U34" s="64" t="s">
        <v>1708</v>
      </c>
      <c r="V34" s="64">
        <v>0</v>
      </c>
      <c r="W34" s="64" t="s">
        <v>1704</v>
      </c>
      <c r="X34" s="64" t="s">
        <v>1703</v>
      </c>
      <c r="Y34" s="64">
        <v>0</v>
      </c>
      <c r="Z34" s="64" t="s">
        <v>1699</v>
      </c>
      <c r="AA34" s="64" t="s">
        <v>1703</v>
      </c>
      <c r="AB34" s="65">
        <v>0</v>
      </c>
      <c r="AC34" s="61"/>
      <c r="AD34" s="61"/>
    </row>
    <row r="35" spans="1:30" s="66" customFormat="1" ht="15" customHeight="1">
      <c r="A35" s="184"/>
      <c r="B35" s="150"/>
      <c r="C35" s="109"/>
      <c r="D35" s="63"/>
      <c r="E35" s="60"/>
      <c r="F35" s="64"/>
      <c r="G35" s="113"/>
      <c r="H35" s="60"/>
      <c r="I35" s="59"/>
      <c r="J35" s="64"/>
      <c r="K35" s="59"/>
      <c r="L35" s="59"/>
      <c r="M35" s="59"/>
      <c r="N35" s="64"/>
      <c r="O35" s="64"/>
      <c r="P35" s="64"/>
      <c r="Q35" s="64"/>
      <c r="R35" s="64"/>
      <c r="S35" s="64"/>
      <c r="T35" s="64"/>
      <c r="U35" s="64"/>
      <c r="V35" s="64"/>
      <c r="W35" s="64"/>
      <c r="X35" s="64"/>
      <c r="Y35" s="64"/>
      <c r="Z35" s="64"/>
      <c r="AA35" s="64"/>
      <c r="AB35" s="65"/>
      <c r="AC35" s="61"/>
      <c r="AD35" s="61"/>
    </row>
    <row r="36" spans="1:30" s="66" customFormat="1" ht="15" customHeight="1">
      <c r="A36" s="184">
        <v>4064</v>
      </c>
      <c r="B36" s="62">
        <v>570</v>
      </c>
      <c r="C36" s="109">
        <v>401</v>
      </c>
      <c r="D36" s="63">
        <v>2.6</v>
      </c>
      <c r="E36" s="60" t="s">
        <v>859</v>
      </c>
      <c r="F36" s="64">
        <v>1</v>
      </c>
      <c r="G36" s="113" t="s">
        <v>1425</v>
      </c>
      <c r="H36" s="60" t="s">
        <v>1426</v>
      </c>
      <c r="I36" s="59">
        <v>1.9</v>
      </c>
      <c r="J36" s="64" t="s">
        <v>1700</v>
      </c>
      <c r="K36" s="59">
        <v>24.2</v>
      </c>
      <c r="L36" s="171">
        <v>6.8</v>
      </c>
      <c r="M36" s="59">
        <v>7.8</v>
      </c>
      <c r="N36" s="64">
        <v>2</v>
      </c>
      <c r="O36" s="64" t="s">
        <v>1703</v>
      </c>
      <c r="P36" s="64" t="s">
        <v>1701</v>
      </c>
      <c r="Q36" s="64" t="s">
        <v>1709</v>
      </c>
      <c r="R36" s="64">
        <v>0</v>
      </c>
      <c r="S36" s="64" t="s">
        <v>1701</v>
      </c>
      <c r="T36" s="64">
        <v>0</v>
      </c>
      <c r="U36" s="64" t="s">
        <v>1708</v>
      </c>
      <c r="V36" s="64">
        <v>0</v>
      </c>
      <c r="W36" s="64" t="s">
        <v>114</v>
      </c>
      <c r="X36" s="64" t="s">
        <v>1703</v>
      </c>
      <c r="Y36" s="64">
        <v>0</v>
      </c>
      <c r="Z36" s="64" t="s">
        <v>1699</v>
      </c>
      <c r="AA36" s="64" t="s">
        <v>1703</v>
      </c>
      <c r="AB36" s="65">
        <v>0</v>
      </c>
      <c r="AC36" s="61"/>
      <c r="AD36" s="61"/>
    </row>
    <row r="37" spans="1:30" s="66" customFormat="1" ht="15" customHeight="1">
      <c r="A37" s="184"/>
      <c r="B37" s="62"/>
      <c r="C37" s="109"/>
      <c r="D37" s="122"/>
      <c r="E37" s="124"/>
      <c r="F37" s="64"/>
      <c r="G37" s="113"/>
      <c r="H37" s="60"/>
      <c r="I37" s="59"/>
      <c r="J37" s="64"/>
      <c r="K37" s="59"/>
      <c r="L37" s="171"/>
      <c r="M37" s="59"/>
      <c r="N37" s="64"/>
      <c r="O37" s="64"/>
      <c r="P37" s="64"/>
      <c r="Q37" s="64"/>
      <c r="R37" s="64"/>
      <c r="S37" s="64"/>
      <c r="T37" s="64"/>
      <c r="U37" s="64"/>
      <c r="V37" s="64"/>
      <c r="W37" s="64"/>
      <c r="X37" s="64"/>
      <c r="Y37" s="64"/>
      <c r="Z37" s="64"/>
      <c r="AA37" s="64"/>
      <c r="AB37" s="65"/>
      <c r="AC37" s="61"/>
      <c r="AD37" s="61"/>
    </row>
    <row r="38" spans="1:30" s="66" customFormat="1" ht="15" customHeight="1">
      <c r="A38" s="587">
        <v>4088</v>
      </c>
      <c r="B38" s="150">
        <v>571</v>
      </c>
      <c r="C38" s="589">
        <v>404</v>
      </c>
      <c r="D38" s="591">
        <v>1.6</v>
      </c>
      <c r="E38" s="594" t="s">
        <v>860</v>
      </c>
      <c r="F38" s="64">
        <v>1</v>
      </c>
      <c r="G38" s="113" t="s">
        <v>1421</v>
      </c>
      <c r="H38" s="60" t="s">
        <v>1420</v>
      </c>
      <c r="I38" s="59">
        <v>4.9999999999997158E-2</v>
      </c>
      <c r="J38" s="64" t="s">
        <v>1700</v>
      </c>
      <c r="K38" s="59">
        <v>4</v>
      </c>
      <c r="L38" s="171">
        <v>4.5</v>
      </c>
      <c r="M38" s="59"/>
      <c r="N38" s="64">
        <v>1</v>
      </c>
      <c r="O38" s="64" t="s">
        <v>1703</v>
      </c>
      <c r="P38" s="64" t="s">
        <v>1701</v>
      </c>
      <c r="Q38" s="64" t="s">
        <v>1709</v>
      </c>
      <c r="R38" s="64">
        <v>0</v>
      </c>
      <c r="S38" s="64" t="s">
        <v>1701</v>
      </c>
      <c r="T38" s="64">
        <v>0</v>
      </c>
      <c r="U38" s="64" t="s">
        <v>1708</v>
      </c>
      <c r="V38" s="64">
        <v>0</v>
      </c>
      <c r="W38" s="64" t="s">
        <v>1704</v>
      </c>
      <c r="X38" s="64" t="s">
        <v>1703</v>
      </c>
      <c r="Y38" s="64">
        <v>0</v>
      </c>
      <c r="Z38" s="64" t="s">
        <v>1699</v>
      </c>
      <c r="AA38" s="64" t="s">
        <v>1703</v>
      </c>
      <c r="AB38" s="65">
        <v>0</v>
      </c>
      <c r="AC38" s="61"/>
      <c r="AD38" s="61"/>
    </row>
    <row r="39" spans="1:30" s="66" customFormat="1" ht="15" customHeight="1">
      <c r="A39" s="588"/>
      <c r="B39" s="150"/>
      <c r="C39" s="590"/>
      <c r="D39" s="604"/>
      <c r="E39" s="597"/>
      <c r="F39" s="64"/>
      <c r="G39" s="113"/>
      <c r="H39" s="60"/>
      <c r="I39" s="59"/>
      <c r="J39" s="64"/>
      <c r="K39" s="59"/>
      <c r="L39" s="171"/>
      <c r="M39" s="59"/>
      <c r="N39" s="64"/>
      <c r="O39" s="64"/>
      <c r="P39" s="64"/>
      <c r="Q39" s="64"/>
      <c r="R39" s="64"/>
      <c r="S39" s="64"/>
      <c r="T39" s="64"/>
      <c r="U39" s="64"/>
      <c r="V39" s="64"/>
      <c r="W39" s="64"/>
      <c r="X39" s="64"/>
      <c r="Y39" s="64"/>
      <c r="Z39" s="64"/>
      <c r="AA39" s="64"/>
      <c r="AB39" s="65"/>
      <c r="AC39" s="61"/>
      <c r="AD39" s="61"/>
    </row>
    <row r="40" spans="1:30" s="66" customFormat="1" ht="15" customHeight="1">
      <c r="A40" s="607"/>
      <c r="B40" s="150">
        <v>572</v>
      </c>
      <c r="C40" s="606"/>
      <c r="D40" s="608"/>
      <c r="E40" s="598"/>
      <c r="F40" s="64">
        <v>2</v>
      </c>
      <c r="G40" s="113" t="s">
        <v>1422</v>
      </c>
      <c r="H40" s="60" t="s">
        <v>1423</v>
      </c>
      <c r="I40" s="59">
        <v>1</v>
      </c>
      <c r="J40" s="64" t="s">
        <v>1700</v>
      </c>
      <c r="K40" s="59">
        <v>3</v>
      </c>
      <c r="L40" s="171">
        <v>8</v>
      </c>
      <c r="M40" s="59"/>
      <c r="N40" s="64">
        <v>1</v>
      </c>
      <c r="O40" s="64" t="s">
        <v>1703</v>
      </c>
      <c r="P40" s="64" t="s">
        <v>1701</v>
      </c>
      <c r="Q40" s="64" t="s">
        <v>1709</v>
      </c>
      <c r="R40" s="64">
        <v>0</v>
      </c>
      <c r="S40" s="64" t="s">
        <v>1701</v>
      </c>
      <c r="T40" s="64">
        <v>0</v>
      </c>
      <c r="U40" s="64" t="s">
        <v>1708</v>
      </c>
      <c r="V40" s="64">
        <v>0</v>
      </c>
      <c r="W40" s="64" t="s">
        <v>1704</v>
      </c>
      <c r="X40" s="64" t="s">
        <v>1703</v>
      </c>
      <c r="Y40" s="64">
        <v>0</v>
      </c>
      <c r="Z40" s="64" t="s">
        <v>1699</v>
      </c>
      <c r="AA40" s="64" t="s">
        <v>1703</v>
      </c>
      <c r="AB40" s="65">
        <v>0</v>
      </c>
      <c r="AC40" s="61"/>
      <c r="AD40" s="61"/>
    </row>
    <row r="41" spans="1:30" s="66" customFormat="1" ht="15" customHeight="1">
      <c r="A41" s="167"/>
      <c r="B41" s="150"/>
      <c r="C41" s="97"/>
      <c r="D41" s="98"/>
      <c r="E41" s="99"/>
      <c r="F41" s="64"/>
      <c r="G41" s="113"/>
      <c r="H41" s="60"/>
      <c r="I41" s="59"/>
      <c r="J41" s="64"/>
      <c r="K41" s="59"/>
      <c r="L41" s="171"/>
      <c r="M41" s="59"/>
      <c r="N41" s="64"/>
      <c r="O41" s="64"/>
      <c r="P41" s="64"/>
      <c r="Q41" s="64"/>
      <c r="R41" s="64"/>
      <c r="S41" s="64"/>
      <c r="T41" s="64"/>
      <c r="U41" s="64"/>
      <c r="V41" s="64"/>
      <c r="W41" s="64"/>
      <c r="X41" s="64"/>
      <c r="Y41" s="64"/>
      <c r="Z41" s="64"/>
      <c r="AA41" s="64"/>
      <c r="AB41" s="65"/>
      <c r="AC41" s="61"/>
      <c r="AD41" s="61"/>
    </row>
    <row r="42" spans="1:30" s="66" customFormat="1" ht="15" customHeight="1">
      <c r="A42" s="167">
        <v>4081</v>
      </c>
      <c r="B42" s="150">
        <v>573</v>
      </c>
      <c r="C42" s="97">
        <v>405</v>
      </c>
      <c r="D42" s="63">
        <v>0.4</v>
      </c>
      <c r="E42" s="60" t="s">
        <v>863</v>
      </c>
      <c r="F42" s="64">
        <v>1</v>
      </c>
      <c r="G42" s="113" t="s">
        <v>1424</v>
      </c>
      <c r="H42" s="60" t="s">
        <v>1423</v>
      </c>
      <c r="I42" s="59">
        <v>0</v>
      </c>
      <c r="J42" s="64" t="s">
        <v>1700</v>
      </c>
      <c r="K42" s="59">
        <v>3.3</v>
      </c>
      <c r="L42" s="171">
        <v>5</v>
      </c>
      <c r="M42" s="59"/>
      <c r="N42" s="64">
        <v>1</v>
      </c>
      <c r="O42" s="64" t="s">
        <v>1703</v>
      </c>
      <c r="P42" s="64" t="s">
        <v>1701</v>
      </c>
      <c r="Q42" s="64" t="s">
        <v>1709</v>
      </c>
      <c r="R42" s="64">
        <v>0</v>
      </c>
      <c r="S42" s="64" t="s">
        <v>1701</v>
      </c>
      <c r="T42" s="64">
        <v>0</v>
      </c>
      <c r="U42" s="64" t="s">
        <v>1708</v>
      </c>
      <c r="V42" s="64">
        <v>0</v>
      </c>
      <c r="W42" s="64" t="s">
        <v>1704</v>
      </c>
      <c r="X42" s="64" t="s">
        <v>1703</v>
      </c>
      <c r="Y42" s="64">
        <v>0</v>
      </c>
      <c r="Z42" s="64" t="s">
        <v>1699</v>
      </c>
      <c r="AA42" s="64" t="s">
        <v>1703</v>
      </c>
      <c r="AB42" s="65">
        <v>0</v>
      </c>
      <c r="AC42" s="61"/>
      <c r="AD42" s="61"/>
    </row>
    <row r="43" spans="1:30" s="66" customFormat="1" ht="15" customHeight="1">
      <c r="A43" s="167"/>
      <c r="B43" s="150"/>
      <c r="C43" s="97"/>
      <c r="D43" s="63"/>
      <c r="E43" s="60"/>
      <c r="F43" s="64"/>
      <c r="G43" s="113"/>
      <c r="H43" s="60"/>
      <c r="I43" s="59"/>
      <c r="J43" s="64"/>
      <c r="K43" s="59"/>
      <c r="L43" s="171"/>
      <c r="M43" s="59"/>
      <c r="N43" s="64"/>
      <c r="O43" s="64"/>
      <c r="P43" s="64"/>
      <c r="Q43" s="64"/>
      <c r="R43" s="64"/>
      <c r="S43" s="64"/>
      <c r="T43" s="64"/>
      <c r="U43" s="64"/>
      <c r="V43" s="64"/>
      <c r="W43" s="64"/>
      <c r="X43" s="64"/>
      <c r="Y43" s="64"/>
      <c r="Z43" s="64"/>
      <c r="AA43" s="64"/>
      <c r="AB43" s="65"/>
      <c r="AC43" s="61"/>
      <c r="AD43" s="61"/>
    </row>
    <row r="44" spans="1:30" s="66" customFormat="1" ht="15" customHeight="1">
      <c r="A44" s="62">
        <v>9044</v>
      </c>
      <c r="B44" s="62">
        <v>574</v>
      </c>
      <c r="C44" s="62">
        <v>409</v>
      </c>
      <c r="D44" s="63">
        <v>0.7</v>
      </c>
      <c r="E44" s="60" t="s">
        <v>963</v>
      </c>
      <c r="F44" s="64">
        <v>1</v>
      </c>
      <c r="G44" s="64" t="s">
        <v>967</v>
      </c>
      <c r="H44" s="60" t="s">
        <v>1726</v>
      </c>
      <c r="I44" s="59">
        <v>0.20000000000000284</v>
      </c>
      <c r="J44" s="64" t="s">
        <v>1700</v>
      </c>
      <c r="K44" s="59">
        <v>24.5</v>
      </c>
      <c r="L44" s="59">
        <v>3.5</v>
      </c>
      <c r="M44" s="59">
        <v>3.9</v>
      </c>
      <c r="N44" s="64">
        <v>2</v>
      </c>
      <c r="O44" s="64" t="s">
        <v>1697</v>
      </c>
      <c r="P44" s="64" t="s">
        <v>1699</v>
      </c>
      <c r="Q44" s="64" t="s">
        <v>1709</v>
      </c>
      <c r="R44" s="64">
        <v>0</v>
      </c>
      <c r="S44" s="64" t="s">
        <v>1701</v>
      </c>
      <c r="T44" s="64">
        <v>0</v>
      </c>
      <c r="U44" s="64" t="s">
        <v>1708</v>
      </c>
      <c r="V44" s="64">
        <v>0</v>
      </c>
      <c r="W44" s="64" t="s">
        <v>1704</v>
      </c>
      <c r="X44" s="64" t="s">
        <v>1703</v>
      </c>
      <c r="Y44" s="64">
        <v>0</v>
      </c>
      <c r="Z44" s="64" t="s">
        <v>1699</v>
      </c>
      <c r="AA44" s="64" t="s">
        <v>1703</v>
      </c>
      <c r="AB44" s="65">
        <v>0</v>
      </c>
      <c r="AC44" s="61">
        <f>[2]nganjuk!$L$77</f>
        <v>93.6</v>
      </c>
      <c r="AD44" s="61">
        <f>I44-AC44</f>
        <v>-93.399999999999991</v>
      </c>
    </row>
    <row r="45" spans="1:30" s="66" customFormat="1" ht="15" customHeight="1">
      <c r="A45" s="62"/>
      <c r="B45" s="62"/>
      <c r="C45" s="62"/>
      <c r="D45" s="63"/>
      <c r="E45" s="60"/>
      <c r="F45" s="64"/>
      <c r="G45" s="64"/>
      <c r="H45" s="60"/>
      <c r="I45" s="59"/>
      <c r="J45" s="64"/>
      <c r="K45" s="59"/>
      <c r="L45" s="59"/>
      <c r="M45" s="59"/>
      <c r="N45" s="64"/>
      <c r="O45" s="64"/>
      <c r="P45" s="64"/>
      <c r="Q45" s="64"/>
      <c r="R45" s="64"/>
      <c r="S45" s="64"/>
      <c r="T45" s="64"/>
      <c r="U45" s="64"/>
      <c r="V45" s="64"/>
      <c r="W45" s="64"/>
      <c r="X45" s="64"/>
      <c r="Y45" s="64"/>
      <c r="Z45" s="64"/>
      <c r="AA45" s="64"/>
      <c r="AB45" s="65"/>
      <c r="AC45" s="61"/>
      <c r="AD45" s="61"/>
    </row>
    <row r="46" spans="1:30" s="66" customFormat="1" ht="15" customHeight="1">
      <c r="A46" s="62">
        <v>9045</v>
      </c>
      <c r="B46" s="62">
        <v>575</v>
      </c>
      <c r="C46" s="62">
        <v>412.1</v>
      </c>
      <c r="D46" s="63">
        <v>0.7</v>
      </c>
      <c r="E46" s="60" t="s">
        <v>964</v>
      </c>
      <c r="F46" s="64">
        <v>1</v>
      </c>
      <c r="G46" s="64" t="s">
        <v>968</v>
      </c>
      <c r="H46" s="60" t="s">
        <v>121</v>
      </c>
      <c r="I46" s="59">
        <v>0.40000000000000568</v>
      </c>
      <c r="J46" s="64" t="s">
        <v>1700</v>
      </c>
      <c r="K46" s="59">
        <v>2.8</v>
      </c>
      <c r="L46" s="59">
        <v>6</v>
      </c>
      <c r="M46" s="59">
        <v>6.6</v>
      </c>
      <c r="N46" s="64">
        <v>1</v>
      </c>
      <c r="O46" s="64" t="s">
        <v>1703</v>
      </c>
      <c r="P46" s="64" t="s">
        <v>1701</v>
      </c>
      <c r="Q46" s="64" t="s">
        <v>1709</v>
      </c>
      <c r="R46" s="64">
        <v>0</v>
      </c>
      <c r="S46" s="64" t="s">
        <v>1701</v>
      </c>
      <c r="T46" s="64">
        <v>0</v>
      </c>
      <c r="U46" s="64" t="s">
        <v>1708</v>
      </c>
      <c r="V46" s="64">
        <v>0</v>
      </c>
      <c r="W46" s="64" t="s">
        <v>1704</v>
      </c>
      <c r="X46" s="64" t="s">
        <v>1703</v>
      </c>
      <c r="Y46" s="64">
        <v>0</v>
      </c>
      <c r="Z46" s="64" t="s">
        <v>1699</v>
      </c>
      <c r="AA46" s="64" t="s">
        <v>1703</v>
      </c>
      <c r="AB46" s="65">
        <v>0</v>
      </c>
      <c r="AC46" s="61">
        <f>[2]nganjuk!$L$78</f>
        <v>96.3</v>
      </c>
      <c r="AD46" s="61" t="e">
        <f>I46-#REF!</f>
        <v>#REF!</v>
      </c>
    </row>
    <row r="47" spans="1:30" s="66" customFormat="1" ht="15" customHeight="1">
      <c r="A47" s="62"/>
      <c r="B47" s="62"/>
      <c r="C47" s="62"/>
      <c r="D47" s="63"/>
      <c r="E47" s="60"/>
      <c r="F47" s="64"/>
      <c r="G47" s="64"/>
      <c r="H47" s="60"/>
      <c r="I47" s="59"/>
      <c r="J47" s="64"/>
      <c r="K47" s="59"/>
      <c r="L47" s="59"/>
      <c r="M47" s="59"/>
      <c r="N47" s="64"/>
      <c r="O47" s="64"/>
      <c r="P47" s="64"/>
      <c r="Q47" s="64"/>
      <c r="R47" s="64"/>
      <c r="S47" s="64"/>
      <c r="T47" s="64"/>
      <c r="U47" s="64"/>
      <c r="V47" s="64"/>
      <c r="W47" s="64"/>
      <c r="X47" s="64"/>
      <c r="Y47" s="64"/>
      <c r="Z47" s="64"/>
      <c r="AA47" s="64"/>
      <c r="AB47" s="65"/>
      <c r="AC47" s="61"/>
      <c r="AD47" s="61"/>
    </row>
    <row r="48" spans="1:30" s="66" customFormat="1" ht="15" customHeight="1">
      <c r="A48" s="62">
        <v>9043</v>
      </c>
      <c r="B48" s="62">
        <v>577</v>
      </c>
      <c r="C48" s="62">
        <v>413.2</v>
      </c>
      <c r="D48" s="63">
        <v>0.65</v>
      </c>
      <c r="E48" s="60" t="s">
        <v>965</v>
      </c>
      <c r="F48" s="64">
        <v>1</v>
      </c>
      <c r="G48" s="64" t="s">
        <v>969</v>
      </c>
      <c r="H48" s="60" t="s">
        <v>152</v>
      </c>
      <c r="I48" s="59">
        <v>1.5</v>
      </c>
      <c r="J48" s="64" t="s">
        <v>1700</v>
      </c>
      <c r="K48" s="59">
        <v>3</v>
      </c>
      <c r="L48" s="59">
        <v>4.0999999999999996</v>
      </c>
      <c r="M48" s="59">
        <v>4.5</v>
      </c>
      <c r="N48" s="64">
        <v>1</v>
      </c>
      <c r="O48" s="64" t="s">
        <v>1703</v>
      </c>
      <c r="P48" s="64" t="s">
        <v>1701</v>
      </c>
      <c r="Q48" s="64" t="s">
        <v>1709</v>
      </c>
      <c r="R48" s="64">
        <v>0</v>
      </c>
      <c r="S48" s="64" t="s">
        <v>1701</v>
      </c>
      <c r="T48" s="64">
        <v>0</v>
      </c>
      <c r="U48" s="64" t="s">
        <v>1708</v>
      </c>
      <c r="V48" s="64">
        <v>0</v>
      </c>
      <c r="W48" s="64" t="s">
        <v>1704</v>
      </c>
      <c r="X48" s="64" t="s">
        <v>1703</v>
      </c>
      <c r="Y48" s="64">
        <v>0</v>
      </c>
      <c r="Z48" s="64" t="s">
        <v>1767</v>
      </c>
      <c r="AA48" s="64" t="s">
        <v>1701</v>
      </c>
      <c r="AB48" s="65">
        <v>0</v>
      </c>
      <c r="AC48" s="61">
        <f>[2]nganjuk!$L$76</f>
        <v>91.6</v>
      </c>
      <c r="AD48" s="61">
        <f>I48-AC48</f>
        <v>-90.1</v>
      </c>
    </row>
    <row r="49" spans="1:31" s="66" customFormat="1" ht="15" customHeight="1">
      <c r="A49" s="184"/>
      <c r="B49" s="62"/>
      <c r="C49" s="109"/>
      <c r="D49" s="63"/>
      <c r="E49" s="60"/>
      <c r="F49" s="64"/>
      <c r="G49" s="64"/>
      <c r="H49" s="60"/>
      <c r="I49" s="59"/>
      <c r="J49" s="64"/>
      <c r="K49" s="59"/>
      <c r="L49" s="59"/>
      <c r="M49" s="59"/>
      <c r="N49" s="64"/>
      <c r="O49" s="64"/>
      <c r="P49" s="64"/>
      <c r="Q49" s="64"/>
      <c r="R49" s="64"/>
      <c r="S49" s="64"/>
      <c r="T49" s="64"/>
      <c r="U49" s="64"/>
      <c r="V49" s="64"/>
      <c r="W49" s="64"/>
      <c r="X49" s="64"/>
      <c r="Y49" s="64"/>
      <c r="Z49" s="64"/>
      <c r="AA49" s="64"/>
      <c r="AB49" s="65"/>
      <c r="AC49" s="61"/>
      <c r="AD49" s="61"/>
    </row>
    <row r="50" spans="1:31" s="66" customFormat="1" ht="15" customHeight="1">
      <c r="A50" s="184">
        <v>4005</v>
      </c>
      <c r="B50" s="62">
        <v>95</v>
      </c>
      <c r="C50" s="109">
        <v>4009</v>
      </c>
      <c r="D50" s="63">
        <v>0.9</v>
      </c>
      <c r="E50" s="60" t="s">
        <v>861</v>
      </c>
      <c r="F50" s="64">
        <v>1</v>
      </c>
      <c r="G50" s="113" t="s">
        <v>1433</v>
      </c>
      <c r="H50" s="60" t="s">
        <v>1434</v>
      </c>
      <c r="I50" s="59">
        <f>AE50-AD50</f>
        <v>0</v>
      </c>
      <c r="J50" s="64" t="s">
        <v>1700</v>
      </c>
      <c r="K50" s="59">
        <v>4</v>
      </c>
      <c r="L50" s="59">
        <v>3</v>
      </c>
      <c r="M50" s="59">
        <v>3</v>
      </c>
      <c r="N50" s="64">
        <v>1</v>
      </c>
      <c r="O50" s="64" t="s">
        <v>1705</v>
      </c>
      <c r="P50" s="64" t="s">
        <v>1701</v>
      </c>
      <c r="Q50" s="64" t="s">
        <v>1709</v>
      </c>
      <c r="R50" s="64">
        <v>0</v>
      </c>
      <c r="S50" s="64" t="s">
        <v>1701</v>
      </c>
      <c r="T50" s="64">
        <v>0</v>
      </c>
      <c r="U50" s="64" t="s">
        <v>1707</v>
      </c>
      <c r="V50" s="64">
        <v>0</v>
      </c>
      <c r="W50" s="64" t="s">
        <v>1704</v>
      </c>
      <c r="X50" s="64" t="s">
        <v>1703</v>
      </c>
      <c r="Y50" s="64">
        <v>0</v>
      </c>
      <c r="Z50" s="64" t="s">
        <v>1705</v>
      </c>
      <c r="AA50" s="64" t="s">
        <v>1703</v>
      </c>
      <c r="AB50" s="65">
        <v>0</v>
      </c>
      <c r="AC50" s="61"/>
      <c r="AD50" s="61"/>
    </row>
    <row r="51" spans="1:31" s="66" customFormat="1" ht="15" customHeight="1">
      <c r="A51" s="184"/>
      <c r="B51" s="62"/>
      <c r="C51" s="109"/>
      <c r="D51" s="63"/>
      <c r="E51" s="60"/>
      <c r="F51" s="64"/>
      <c r="G51" s="113"/>
      <c r="H51" s="60"/>
      <c r="I51" s="59"/>
      <c r="J51" s="64"/>
      <c r="K51" s="59"/>
      <c r="L51" s="59"/>
      <c r="M51" s="59"/>
      <c r="N51" s="64"/>
      <c r="O51" s="64"/>
      <c r="P51" s="64"/>
      <c r="Q51" s="64"/>
      <c r="R51" s="64"/>
      <c r="S51" s="64"/>
      <c r="T51" s="64"/>
      <c r="U51" s="64"/>
      <c r="V51" s="64"/>
      <c r="W51" s="64"/>
      <c r="X51" s="64"/>
      <c r="Y51" s="64"/>
      <c r="Z51" s="64"/>
      <c r="AA51" s="64"/>
      <c r="AB51" s="65"/>
      <c r="AC51" s="61"/>
      <c r="AD51" s="61"/>
    </row>
    <row r="52" spans="1:31" s="66" customFormat="1" ht="15" customHeight="1">
      <c r="A52" s="184">
        <v>4012</v>
      </c>
      <c r="B52" s="62">
        <v>96</v>
      </c>
      <c r="C52" s="62">
        <v>4011</v>
      </c>
      <c r="D52" s="63">
        <v>0.4</v>
      </c>
      <c r="E52" s="60" t="s">
        <v>862</v>
      </c>
      <c r="F52" s="64">
        <v>1</v>
      </c>
      <c r="G52" s="113" t="s">
        <v>1435</v>
      </c>
      <c r="H52" s="60" t="s">
        <v>1436</v>
      </c>
      <c r="I52" s="59">
        <f>AE52-AD52</f>
        <v>0</v>
      </c>
      <c r="J52" s="64" t="s">
        <v>1700</v>
      </c>
      <c r="K52" s="59">
        <v>12</v>
      </c>
      <c r="L52" s="59">
        <v>5</v>
      </c>
      <c r="M52" s="59">
        <v>6</v>
      </c>
      <c r="N52" s="64">
        <v>1</v>
      </c>
      <c r="O52" s="64" t="s">
        <v>1703</v>
      </c>
      <c r="P52" s="64" t="s">
        <v>1701</v>
      </c>
      <c r="Q52" s="64" t="s">
        <v>1709</v>
      </c>
      <c r="R52" s="64">
        <v>0</v>
      </c>
      <c r="S52" s="64" t="s">
        <v>1701</v>
      </c>
      <c r="T52" s="64">
        <v>0</v>
      </c>
      <c r="U52" s="64" t="s">
        <v>1707</v>
      </c>
      <c r="V52" s="64">
        <v>0</v>
      </c>
      <c r="W52" s="64" t="s">
        <v>1704</v>
      </c>
      <c r="X52" s="64" t="s">
        <v>1703</v>
      </c>
      <c r="Y52" s="64">
        <v>0</v>
      </c>
      <c r="Z52" s="64" t="s">
        <v>1705</v>
      </c>
      <c r="AA52" s="64" t="s">
        <v>1703</v>
      </c>
      <c r="AB52" s="65">
        <v>0</v>
      </c>
      <c r="AC52" s="61"/>
      <c r="AD52" s="61"/>
    </row>
    <row r="53" spans="1:31" s="66" customFormat="1" ht="15" customHeight="1">
      <c r="A53" s="232"/>
      <c r="B53" s="62"/>
      <c r="C53" s="97"/>
      <c r="D53" s="63"/>
      <c r="E53" s="60"/>
      <c r="F53" s="64"/>
      <c r="G53" s="113"/>
      <c r="H53" s="60"/>
      <c r="I53" s="59"/>
      <c r="J53" s="64"/>
      <c r="K53" s="59"/>
      <c r="L53" s="59"/>
      <c r="M53" s="59"/>
      <c r="N53" s="64"/>
      <c r="O53" s="64"/>
      <c r="P53" s="64"/>
      <c r="Q53" s="64"/>
      <c r="R53" s="64"/>
      <c r="S53" s="64"/>
      <c r="T53" s="64"/>
      <c r="U53" s="64"/>
      <c r="V53" s="64"/>
      <c r="W53" s="64"/>
      <c r="X53" s="64"/>
      <c r="Y53" s="64"/>
      <c r="Z53" s="64"/>
      <c r="AA53" s="64"/>
      <c r="AB53" s="65"/>
      <c r="AC53" s="61"/>
      <c r="AD53" s="61"/>
    </row>
    <row r="54" spans="1:31" s="66" customFormat="1" ht="15" customHeight="1">
      <c r="A54" s="167">
        <v>4091</v>
      </c>
      <c r="B54" s="62">
        <v>647</v>
      </c>
      <c r="C54" s="97">
        <v>4112</v>
      </c>
      <c r="D54" s="63">
        <v>0.45</v>
      </c>
      <c r="E54" s="60" t="s">
        <v>863</v>
      </c>
      <c r="F54" s="64">
        <v>1</v>
      </c>
      <c r="G54" s="113" t="s">
        <v>1438</v>
      </c>
      <c r="H54" s="60" t="s">
        <v>1423</v>
      </c>
      <c r="I54" s="59">
        <v>0.20000000000000284</v>
      </c>
      <c r="J54" s="64" t="s">
        <v>1700</v>
      </c>
      <c r="K54" s="59">
        <v>2.4</v>
      </c>
      <c r="L54" s="59">
        <v>5.2</v>
      </c>
      <c r="M54" s="59"/>
      <c r="N54" s="64">
        <v>1</v>
      </c>
      <c r="O54" s="64" t="s">
        <v>1703</v>
      </c>
      <c r="P54" s="64" t="s">
        <v>1701</v>
      </c>
      <c r="Q54" s="64" t="s">
        <v>1709</v>
      </c>
      <c r="R54" s="64">
        <v>0</v>
      </c>
      <c r="S54" s="64" t="s">
        <v>1701</v>
      </c>
      <c r="T54" s="64">
        <v>0</v>
      </c>
      <c r="U54" s="64" t="s">
        <v>1708</v>
      </c>
      <c r="V54" s="64">
        <v>0</v>
      </c>
      <c r="W54" s="64" t="s">
        <v>1704</v>
      </c>
      <c r="X54" s="64" t="s">
        <v>1703</v>
      </c>
      <c r="Y54" s="64">
        <v>0</v>
      </c>
      <c r="Z54" s="64" t="s">
        <v>1699</v>
      </c>
      <c r="AA54" s="64" t="s">
        <v>1703</v>
      </c>
      <c r="AB54" s="65">
        <v>0</v>
      </c>
      <c r="AC54" s="61"/>
      <c r="AD54" s="61"/>
    </row>
    <row r="55" spans="1:31" s="66" customFormat="1" ht="15" customHeight="1">
      <c r="A55" s="167"/>
      <c r="B55" s="62"/>
      <c r="C55" s="97"/>
      <c r="D55" s="63"/>
      <c r="E55" s="60"/>
      <c r="F55" s="64"/>
      <c r="G55" s="113"/>
      <c r="H55" s="60"/>
      <c r="I55" s="59"/>
      <c r="J55" s="64"/>
      <c r="K55" s="59"/>
      <c r="L55" s="59"/>
      <c r="M55" s="59"/>
      <c r="N55" s="64"/>
      <c r="O55" s="64"/>
      <c r="P55" s="64"/>
      <c r="Q55" s="64"/>
      <c r="R55" s="64"/>
      <c r="S55" s="64"/>
      <c r="T55" s="64"/>
      <c r="U55" s="64"/>
      <c r="V55" s="64"/>
      <c r="W55" s="64"/>
      <c r="X55" s="64"/>
      <c r="Y55" s="64"/>
      <c r="Z55" s="64"/>
      <c r="AA55" s="64"/>
      <c r="AB55" s="65"/>
      <c r="AC55" s="61"/>
      <c r="AD55" s="61"/>
    </row>
    <row r="56" spans="1:31" s="66" customFormat="1" ht="15" customHeight="1">
      <c r="A56" s="167">
        <v>4106</v>
      </c>
      <c r="B56" s="62">
        <v>666</v>
      </c>
      <c r="C56" s="97">
        <v>4116</v>
      </c>
      <c r="D56" s="63">
        <v>0.2</v>
      </c>
      <c r="E56" s="60" t="s">
        <v>857</v>
      </c>
      <c r="F56" s="64">
        <v>1</v>
      </c>
      <c r="G56" s="113" t="s">
        <v>1437</v>
      </c>
      <c r="H56" s="60" t="s">
        <v>1430</v>
      </c>
      <c r="I56" s="59">
        <v>0</v>
      </c>
      <c r="J56" s="64" t="s">
        <v>1700</v>
      </c>
      <c r="K56" s="59">
        <v>2.5</v>
      </c>
      <c r="L56" s="59">
        <v>6.5</v>
      </c>
      <c r="M56" s="59"/>
      <c r="N56" s="64">
        <v>1</v>
      </c>
      <c r="O56" s="64" t="s">
        <v>1703</v>
      </c>
      <c r="P56" s="64" t="s">
        <v>1701</v>
      </c>
      <c r="Q56" s="64" t="s">
        <v>1709</v>
      </c>
      <c r="R56" s="64">
        <v>0</v>
      </c>
      <c r="S56" s="64" t="s">
        <v>1701</v>
      </c>
      <c r="T56" s="64">
        <v>0</v>
      </c>
      <c r="U56" s="64" t="s">
        <v>1703</v>
      </c>
      <c r="V56" s="64">
        <v>0</v>
      </c>
      <c r="W56" s="64" t="s">
        <v>1704</v>
      </c>
      <c r="X56" s="64" t="s">
        <v>1703</v>
      </c>
      <c r="Y56" s="64">
        <v>0</v>
      </c>
      <c r="Z56" s="64" t="s">
        <v>1699</v>
      </c>
      <c r="AA56" s="64" t="s">
        <v>1703</v>
      </c>
      <c r="AB56" s="65">
        <v>0</v>
      </c>
      <c r="AC56" s="61"/>
      <c r="AD56" s="61"/>
    </row>
    <row r="57" spans="1:31" s="66" customFormat="1" ht="15" customHeight="1">
      <c r="A57" s="232"/>
      <c r="B57" s="62"/>
      <c r="C57" s="110"/>
      <c r="D57" s="122"/>
      <c r="E57" s="124"/>
      <c r="F57" s="177"/>
      <c r="G57" s="224"/>
      <c r="H57" s="124"/>
      <c r="I57" s="192"/>
      <c r="J57" s="177"/>
      <c r="K57" s="192"/>
      <c r="L57" s="192"/>
      <c r="M57" s="192"/>
      <c r="N57" s="177"/>
      <c r="O57" s="177"/>
      <c r="P57" s="177"/>
      <c r="Q57" s="177"/>
      <c r="R57" s="177"/>
      <c r="S57" s="177"/>
      <c r="T57" s="177"/>
      <c r="U57" s="177"/>
      <c r="V57" s="177"/>
      <c r="W57" s="177"/>
      <c r="X57" s="177"/>
      <c r="Y57" s="177"/>
      <c r="Z57" s="177"/>
      <c r="AA57" s="177"/>
      <c r="AB57" s="187"/>
      <c r="AC57" s="61"/>
      <c r="AD57" s="61"/>
    </row>
    <row r="58" spans="1:31" s="66" customFormat="1" ht="15" customHeight="1" thickBot="1">
      <c r="A58" s="139">
        <v>9022</v>
      </c>
      <c r="B58" s="62">
        <v>92</v>
      </c>
      <c r="C58" s="155">
        <v>9038.2000000000007</v>
      </c>
      <c r="D58" s="195">
        <v>0.3</v>
      </c>
      <c r="E58" s="197" t="s">
        <v>864</v>
      </c>
      <c r="F58" s="81">
        <v>3</v>
      </c>
      <c r="G58" s="81" t="s">
        <v>1440</v>
      </c>
      <c r="H58" s="197" t="s">
        <v>1439</v>
      </c>
      <c r="I58" s="80">
        <v>0.6</v>
      </c>
      <c r="J58" s="81" t="s">
        <v>1700</v>
      </c>
      <c r="K58" s="80">
        <v>3</v>
      </c>
      <c r="L58" s="80">
        <v>2</v>
      </c>
      <c r="M58" s="80">
        <v>2</v>
      </c>
      <c r="N58" s="81">
        <v>1</v>
      </c>
      <c r="O58" s="81" t="s">
        <v>1705</v>
      </c>
      <c r="P58" s="81" t="s">
        <v>1701</v>
      </c>
      <c r="Q58" s="81" t="s">
        <v>1709</v>
      </c>
      <c r="R58" s="81">
        <v>0</v>
      </c>
      <c r="S58" s="81" t="s">
        <v>1701</v>
      </c>
      <c r="T58" s="81">
        <v>0</v>
      </c>
      <c r="U58" s="81" t="s">
        <v>1707</v>
      </c>
      <c r="V58" s="81">
        <v>0</v>
      </c>
      <c r="W58" s="81" t="s">
        <v>1704</v>
      </c>
      <c r="X58" s="81" t="s">
        <v>1703</v>
      </c>
      <c r="Y58" s="81">
        <v>0</v>
      </c>
      <c r="Z58" s="81" t="s">
        <v>1705</v>
      </c>
      <c r="AA58" s="81" t="s">
        <v>1703</v>
      </c>
      <c r="AB58" s="82">
        <v>0</v>
      </c>
      <c r="AD58" s="61" t="e">
        <f>I58-#REF!</f>
        <v>#REF!</v>
      </c>
    </row>
    <row r="59" spans="1:31" s="66" customFormat="1" ht="15" customHeight="1">
      <c r="B59" s="94"/>
      <c r="C59" s="94"/>
      <c r="D59" s="178"/>
      <c r="E59" s="180"/>
      <c r="F59" s="94"/>
      <c r="G59" s="94"/>
      <c r="H59" s="180"/>
      <c r="I59" s="181"/>
      <c r="J59" s="94"/>
      <c r="K59" s="181"/>
      <c r="L59" s="181"/>
      <c r="M59" s="181"/>
      <c r="N59" s="94"/>
      <c r="O59" s="94"/>
      <c r="P59" s="94"/>
      <c r="Q59" s="94"/>
      <c r="R59" s="94"/>
      <c r="S59" s="94"/>
      <c r="T59" s="94"/>
      <c r="U59" s="94"/>
      <c r="V59" s="94"/>
      <c r="W59" s="94"/>
      <c r="X59" s="94"/>
      <c r="Y59" s="94"/>
      <c r="Z59" s="94"/>
      <c r="AA59" s="94"/>
      <c r="AB59" s="94"/>
      <c r="AD59" s="61"/>
    </row>
    <row r="60" spans="1:31">
      <c r="C60" s="163"/>
      <c r="D60" s="164"/>
      <c r="E60" s="163"/>
      <c r="F60" s="163"/>
      <c r="G60" s="163"/>
      <c r="H60" s="163"/>
      <c r="I60" s="163"/>
      <c r="J60" s="163"/>
      <c r="K60" s="163"/>
      <c r="L60" s="163"/>
      <c r="M60" s="163"/>
      <c r="N60" s="163"/>
      <c r="O60" s="163"/>
      <c r="P60" s="163"/>
      <c r="Q60" s="163"/>
      <c r="R60" s="163"/>
      <c r="S60" s="163"/>
      <c r="T60" s="163"/>
      <c r="U60" s="163"/>
      <c r="V60" s="163"/>
      <c r="W60" s="163"/>
      <c r="X60" s="163"/>
      <c r="Y60" s="163"/>
      <c r="Z60" s="163"/>
      <c r="AA60" s="163"/>
      <c r="AB60" s="163"/>
      <c r="AC60" s="163"/>
      <c r="AD60" s="163"/>
      <c r="AE60" s="163"/>
    </row>
    <row r="61" spans="1:31">
      <c r="C61" s="127" t="s">
        <v>984</v>
      </c>
      <c r="D61"/>
      <c r="E61"/>
      <c r="F61" s="127" t="s">
        <v>985</v>
      </c>
      <c r="G61"/>
      <c r="H61"/>
      <c r="I61" s="127" t="s">
        <v>986</v>
      </c>
      <c r="J61"/>
      <c r="K61"/>
      <c r="L61" s="127" t="s">
        <v>987</v>
      </c>
      <c r="M61"/>
      <c r="N61"/>
      <c r="O61" s="127" t="s">
        <v>988</v>
      </c>
      <c r="P61"/>
      <c r="Q61"/>
      <c r="R61"/>
      <c r="S61"/>
      <c r="T61" s="127" t="s">
        <v>989</v>
      </c>
      <c r="U61"/>
      <c r="V61"/>
      <c r="W61"/>
      <c r="X61"/>
      <c r="Y61"/>
      <c r="Z61"/>
      <c r="AC61" s="163"/>
      <c r="AD61" s="163"/>
      <c r="AE61" s="163"/>
    </row>
    <row r="62" spans="1:31">
      <c r="C62" s="128" t="s">
        <v>990</v>
      </c>
      <c r="D62" s="129" t="s">
        <v>991</v>
      </c>
      <c r="E62"/>
      <c r="F62" s="130" t="s">
        <v>992</v>
      </c>
      <c r="G62" s="130" t="s">
        <v>993</v>
      </c>
      <c r="H62"/>
      <c r="I62" s="130" t="s">
        <v>994</v>
      </c>
      <c r="J62" s="130" t="s">
        <v>995</v>
      </c>
      <c r="K62" s="131"/>
      <c r="L62" s="130" t="s">
        <v>996</v>
      </c>
      <c r="M62" s="130" t="s">
        <v>997</v>
      </c>
      <c r="N62" s="131"/>
      <c r="O62" s="131"/>
      <c r="P62" s="130"/>
      <c r="Q62" s="130"/>
      <c r="R62" s="131"/>
      <c r="S62" s="131"/>
      <c r="T62" s="130" t="s">
        <v>998</v>
      </c>
      <c r="U62" s="130" t="s">
        <v>999</v>
      </c>
      <c r="V62" s="131"/>
      <c r="W62" s="131"/>
      <c r="X62" s="131"/>
      <c r="Y62" s="130" t="s">
        <v>1122</v>
      </c>
      <c r="Z62" s="130" t="s">
        <v>441</v>
      </c>
      <c r="AC62" s="163"/>
      <c r="AD62" s="163"/>
      <c r="AE62" s="163"/>
    </row>
    <row r="63" spans="1:31">
      <c r="C63" s="128" t="s">
        <v>1000</v>
      </c>
      <c r="D63" s="129" t="s">
        <v>1001</v>
      </c>
      <c r="E63"/>
      <c r="F63" s="130" t="s">
        <v>1002</v>
      </c>
      <c r="G63" s="130" t="s">
        <v>1003</v>
      </c>
      <c r="H63"/>
      <c r="I63" s="130" t="s">
        <v>1004</v>
      </c>
      <c r="J63" s="130" t="s">
        <v>1005</v>
      </c>
      <c r="K63" s="131"/>
      <c r="L63" s="130" t="s">
        <v>1006</v>
      </c>
      <c r="M63" s="130" t="s">
        <v>1007</v>
      </c>
      <c r="N63" s="131"/>
      <c r="O63" s="130" t="s">
        <v>1008</v>
      </c>
      <c r="P63" s="130"/>
      <c r="Q63" s="130"/>
      <c r="R63" s="131"/>
      <c r="S63" s="131"/>
      <c r="T63" s="130" t="s">
        <v>1009</v>
      </c>
      <c r="U63" s="130" t="s">
        <v>1010</v>
      </c>
      <c r="V63" s="131"/>
      <c r="W63" s="131"/>
      <c r="X63" s="131"/>
      <c r="Y63" s="130" t="s">
        <v>1004</v>
      </c>
      <c r="Z63" s="130" t="s">
        <v>1124</v>
      </c>
      <c r="AC63" s="163"/>
      <c r="AD63" s="163"/>
      <c r="AE63" s="163"/>
    </row>
    <row r="64" spans="1:31">
      <c r="C64" s="128" t="s">
        <v>1011</v>
      </c>
      <c r="D64" s="129" t="s">
        <v>1012</v>
      </c>
      <c r="E64"/>
      <c r="F64" s="130" t="s">
        <v>1013</v>
      </c>
      <c r="G64" s="130" t="s">
        <v>1014</v>
      </c>
      <c r="H64"/>
      <c r="I64" s="130" t="s">
        <v>1015</v>
      </c>
      <c r="J64" s="130" t="s">
        <v>1016</v>
      </c>
      <c r="K64" s="131"/>
      <c r="L64" s="130" t="s">
        <v>1017</v>
      </c>
      <c r="M64" s="130" t="s">
        <v>1018</v>
      </c>
      <c r="N64" s="131"/>
      <c r="O64" s="130" t="s">
        <v>1019</v>
      </c>
      <c r="P64" s="130" t="s">
        <v>1020</v>
      </c>
      <c r="Q64" s="130"/>
      <c r="R64" s="131"/>
      <c r="S64" s="131"/>
      <c r="T64" s="130" t="s">
        <v>1021</v>
      </c>
      <c r="U64" s="130" t="s">
        <v>1022</v>
      </c>
      <c r="V64" s="131"/>
      <c r="W64" s="131"/>
      <c r="X64" s="131"/>
      <c r="Y64" s="130" t="s">
        <v>1091</v>
      </c>
      <c r="Z64" s="130" t="s">
        <v>1125</v>
      </c>
      <c r="AC64" s="163"/>
      <c r="AD64" s="163"/>
      <c r="AE64" s="163"/>
    </row>
    <row r="65" spans="3:31">
      <c r="C65" s="128" t="s">
        <v>1023</v>
      </c>
      <c r="D65" s="129" t="s">
        <v>1024</v>
      </c>
      <c r="E65"/>
      <c r="F65" s="130" t="s">
        <v>1025</v>
      </c>
      <c r="G65" s="130" t="s">
        <v>1026</v>
      </c>
      <c r="H65"/>
      <c r="I65" s="130" t="s">
        <v>1027</v>
      </c>
      <c r="J65" s="130" t="s">
        <v>1028</v>
      </c>
      <c r="K65" s="131"/>
      <c r="L65" s="130" t="s">
        <v>1029</v>
      </c>
      <c r="M65" s="130" t="s">
        <v>1030</v>
      </c>
      <c r="N65" s="131"/>
      <c r="O65" s="130" t="s">
        <v>1015</v>
      </c>
      <c r="P65" s="130" t="s">
        <v>1031</v>
      </c>
      <c r="Q65" s="130"/>
      <c r="R65" s="131"/>
      <c r="S65" s="131"/>
      <c r="T65" s="130" t="s">
        <v>1032</v>
      </c>
      <c r="U65" s="130" t="s">
        <v>1033</v>
      </c>
      <c r="V65" s="131"/>
      <c r="W65" s="131"/>
      <c r="X65" s="131"/>
      <c r="Y65" s="130" t="s">
        <v>994</v>
      </c>
      <c r="Z65" s="130" t="s">
        <v>1126</v>
      </c>
      <c r="AC65" s="163"/>
      <c r="AD65" s="163"/>
      <c r="AE65" s="163"/>
    </row>
    <row r="66" spans="3:31">
      <c r="C66"/>
      <c r="D66" s="132"/>
      <c r="E66"/>
      <c r="F66" s="130" t="s">
        <v>1034</v>
      </c>
      <c r="G66" s="130" t="s">
        <v>1035</v>
      </c>
      <c r="H66"/>
      <c r="I66" s="130" t="s">
        <v>1036</v>
      </c>
      <c r="J66" s="130" t="s">
        <v>1037</v>
      </c>
      <c r="K66" s="131"/>
      <c r="L66" s="130" t="s">
        <v>1038</v>
      </c>
      <c r="M66" s="130" t="s">
        <v>1039</v>
      </c>
      <c r="N66" s="131"/>
      <c r="O66" s="131"/>
      <c r="P66" s="131"/>
      <c r="Q66" s="131"/>
      <c r="R66" s="131"/>
      <c r="S66" s="131"/>
      <c r="T66" s="130" t="s">
        <v>1040</v>
      </c>
      <c r="U66" s="130" t="s">
        <v>1041</v>
      </c>
      <c r="V66" s="131"/>
      <c r="W66" s="131"/>
      <c r="X66" s="131"/>
      <c r="Y66" s="130" t="s">
        <v>1052</v>
      </c>
      <c r="Z66" s="130" t="s">
        <v>1068</v>
      </c>
      <c r="AC66" s="163"/>
      <c r="AD66" s="163"/>
      <c r="AE66" s="163"/>
    </row>
    <row r="67" spans="3:31">
      <c r="C67" s="133" t="s">
        <v>1042</v>
      </c>
      <c r="D67" s="132"/>
      <c r="E67"/>
      <c r="F67" s="130" t="s">
        <v>1021</v>
      </c>
      <c r="G67" s="130" t="s">
        <v>1043</v>
      </c>
      <c r="H67"/>
      <c r="I67" s="130" t="s">
        <v>1044</v>
      </c>
      <c r="J67" s="130" t="s">
        <v>1045</v>
      </c>
      <c r="K67" s="131"/>
      <c r="L67" s="130" t="s">
        <v>1046</v>
      </c>
      <c r="M67" s="130" t="s">
        <v>1047</v>
      </c>
      <c r="N67" s="131"/>
      <c r="O67" s="130" t="s">
        <v>1048</v>
      </c>
      <c r="P67" s="130"/>
      <c r="Q67" s="130"/>
      <c r="R67" s="131"/>
      <c r="S67" s="131"/>
      <c r="T67" s="130" t="s">
        <v>1027</v>
      </c>
      <c r="U67" s="130" t="s">
        <v>1049</v>
      </c>
      <c r="V67" s="131"/>
      <c r="W67" s="131"/>
      <c r="X67" s="131"/>
      <c r="Y67" s="131"/>
      <c r="Z67" s="131"/>
      <c r="AC67" s="163"/>
      <c r="AD67" s="163"/>
      <c r="AE67" s="163"/>
    </row>
    <row r="68" spans="3:31">
      <c r="C68" s="128" t="s">
        <v>1050</v>
      </c>
      <c r="D68" s="134" t="s">
        <v>1051</v>
      </c>
      <c r="E68" s="135"/>
      <c r="F68" s="130" t="s">
        <v>1052</v>
      </c>
      <c r="G68" s="130" t="s">
        <v>1053</v>
      </c>
      <c r="H68"/>
      <c r="I68" s="130" t="s">
        <v>1054</v>
      </c>
      <c r="J68" s="130" t="s">
        <v>1055</v>
      </c>
      <c r="K68" s="131"/>
      <c r="L68" s="130" t="s">
        <v>1056</v>
      </c>
      <c r="M68" s="130" t="s">
        <v>1057</v>
      </c>
      <c r="N68" s="131"/>
      <c r="O68" s="130" t="s">
        <v>1058</v>
      </c>
      <c r="P68" s="130" t="s">
        <v>1059</v>
      </c>
      <c r="Q68" s="130"/>
      <c r="R68" s="131"/>
      <c r="S68" s="131"/>
      <c r="T68" s="130" t="s">
        <v>1060</v>
      </c>
      <c r="U68" s="130" t="s">
        <v>1061</v>
      </c>
      <c r="V68" s="131"/>
      <c r="W68" s="131"/>
      <c r="X68" s="131"/>
      <c r="Y68" s="131"/>
      <c r="Z68" s="131"/>
      <c r="AC68" s="163"/>
      <c r="AD68" s="163"/>
      <c r="AE68" s="163"/>
    </row>
    <row r="69" spans="3:31">
      <c r="C69" s="128" t="s">
        <v>1062</v>
      </c>
      <c r="D69" s="134" t="s">
        <v>1063</v>
      </c>
      <c r="E69" s="135"/>
      <c r="F69" s="130" t="s">
        <v>1064</v>
      </c>
      <c r="G69" s="130" t="s">
        <v>1065</v>
      </c>
      <c r="H69"/>
      <c r="I69" s="130"/>
      <c r="J69" s="130" t="s">
        <v>1066</v>
      </c>
      <c r="K69" s="131"/>
      <c r="L69" s="130" t="s">
        <v>1067</v>
      </c>
      <c r="M69" s="130" t="s">
        <v>1068</v>
      </c>
      <c r="N69" s="131"/>
      <c r="O69" s="130" t="s">
        <v>1069</v>
      </c>
      <c r="P69" s="130" t="s">
        <v>1031</v>
      </c>
      <c r="Q69" s="130"/>
      <c r="R69" s="131"/>
      <c r="S69" s="131"/>
      <c r="T69" s="130" t="s">
        <v>1069</v>
      </c>
      <c r="U69" s="130" t="s">
        <v>1070</v>
      </c>
      <c r="V69" s="131"/>
      <c r="W69" s="131"/>
      <c r="X69" s="131"/>
      <c r="Y69" s="131"/>
      <c r="Z69" s="131"/>
      <c r="AC69" s="163"/>
      <c r="AD69" s="163"/>
      <c r="AE69" s="163"/>
    </row>
    <row r="70" spans="3:31">
      <c r="C70" s="128" t="s">
        <v>1071</v>
      </c>
      <c r="D70" s="134" t="s">
        <v>1072</v>
      </c>
      <c r="E70" s="135"/>
      <c r="F70" s="130" t="s">
        <v>1069</v>
      </c>
      <c r="G70" s="130" t="s">
        <v>1073</v>
      </c>
      <c r="H70"/>
      <c r="I70" s="130" t="s">
        <v>1009</v>
      </c>
      <c r="J70" s="130" t="s">
        <v>1074</v>
      </c>
      <c r="K70" s="131"/>
      <c r="L70" s="131"/>
      <c r="M70" s="131"/>
      <c r="N70" s="131"/>
      <c r="O70" s="130" t="s">
        <v>1009</v>
      </c>
      <c r="P70" s="130" t="s">
        <v>1075</v>
      </c>
      <c r="Q70" s="130"/>
      <c r="R70" s="131"/>
      <c r="S70" s="131"/>
      <c r="T70" s="130" t="s">
        <v>1015</v>
      </c>
      <c r="U70" s="130" t="s">
        <v>1076</v>
      </c>
      <c r="V70" s="131"/>
      <c r="W70" s="131"/>
      <c r="X70" s="131"/>
      <c r="Y70" s="131"/>
      <c r="Z70" s="131"/>
      <c r="AC70" s="163"/>
      <c r="AD70" s="163"/>
      <c r="AE70" s="163"/>
    </row>
    <row r="71" spans="3:31">
      <c r="C71" s="128" t="s">
        <v>1077</v>
      </c>
      <c r="D71" s="134" t="s">
        <v>1090</v>
      </c>
      <c r="E71" s="135"/>
      <c r="F71" s="130" t="s">
        <v>1091</v>
      </c>
      <c r="G71" s="130" t="s">
        <v>1092</v>
      </c>
      <c r="H71"/>
      <c r="I71" s="130" t="s">
        <v>1093</v>
      </c>
      <c r="J71" s="130" t="s">
        <v>1094</v>
      </c>
      <c r="K71" s="131"/>
      <c r="L71" s="130"/>
      <c r="M71" s="130"/>
      <c r="N71" s="131"/>
      <c r="O71" s="130" t="s">
        <v>1027</v>
      </c>
      <c r="P71" s="130" t="s">
        <v>1095</v>
      </c>
      <c r="Q71" s="130"/>
      <c r="R71" s="131"/>
      <c r="S71" s="131"/>
      <c r="T71" s="130" t="s">
        <v>1054</v>
      </c>
      <c r="U71" s="130" t="s">
        <v>1096</v>
      </c>
      <c r="V71" s="131"/>
      <c r="W71" s="131"/>
      <c r="X71" s="131"/>
      <c r="Y71" s="131"/>
      <c r="Z71" s="131"/>
      <c r="AC71" s="163"/>
      <c r="AD71" s="163"/>
      <c r="AE71" s="163"/>
    </row>
    <row r="72" spans="3:31">
      <c r="C72" s="128" t="s">
        <v>1097</v>
      </c>
      <c r="D72" s="134" t="s">
        <v>1098</v>
      </c>
      <c r="E72" s="135"/>
      <c r="F72" s="130" t="s">
        <v>1009</v>
      </c>
      <c r="G72" s="130" t="s">
        <v>1099</v>
      </c>
      <c r="H72"/>
      <c r="I72" s="130" t="s">
        <v>1069</v>
      </c>
      <c r="J72" s="130" t="s">
        <v>1005</v>
      </c>
      <c r="K72" s="131"/>
      <c r="L72" s="131"/>
      <c r="M72" s="131"/>
      <c r="N72" s="131"/>
      <c r="O72" s="130" t="s">
        <v>1060</v>
      </c>
      <c r="P72" s="130" t="s">
        <v>1100</v>
      </c>
      <c r="Q72" s="130"/>
      <c r="R72" s="131"/>
      <c r="S72" s="131"/>
      <c r="T72" s="130" t="s">
        <v>1101</v>
      </c>
      <c r="U72" s="130" t="s">
        <v>1102</v>
      </c>
      <c r="V72" s="131"/>
      <c r="W72" s="131"/>
      <c r="X72" s="131"/>
      <c r="Y72" s="131"/>
      <c r="Z72" s="131"/>
      <c r="AC72" s="163"/>
      <c r="AD72" s="165"/>
      <c r="AE72" s="163"/>
    </row>
    <row r="73" spans="3:31">
      <c r="C73" s="128" t="s">
        <v>1103</v>
      </c>
      <c r="D73" s="134" t="s">
        <v>1104</v>
      </c>
      <c r="E73" s="135"/>
      <c r="F73" s="130" t="s">
        <v>1105</v>
      </c>
      <c r="G73" s="130" t="s">
        <v>1106</v>
      </c>
      <c r="H73"/>
      <c r="I73" s="130"/>
      <c r="J73" s="130" t="s">
        <v>1094</v>
      </c>
      <c r="K73" s="131"/>
      <c r="L73" s="130"/>
      <c r="M73" s="130"/>
      <c r="N73" s="131"/>
      <c r="O73" s="130" t="s">
        <v>1052</v>
      </c>
      <c r="P73" s="130" t="s">
        <v>1107</v>
      </c>
      <c r="Q73" s="130"/>
      <c r="R73" s="131"/>
      <c r="S73" s="131"/>
      <c r="T73" s="130" t="s">
        <v>1044</v>
      </c>
      <c r="U73" s="130" t="s">
        <v>1108</v>
      </c>
      <c r="V73" s="131"/>
      <c r="W73" s="131"/>
      <c r="X73" s="131"/>
      <c r="Y73" s="131"/>
      <c r="Z73" s="131"/>
      <c r="AC73" s="163"/>
      <c r="AD73" s="165"/>
      <c r="AE73" s="163"/>
    </row>
    <row r="74" spans="3:31">
      <c r="C74" s="133"/>
      <c r="D74" s="136"/>
      <c r="E74" s="137"/>
      <c r="F74" s="130" t="s">
        <v>1109</v>
      </c>
      <c r="G74" s="130" t="s">
        <v>1110</v>
      </c>
      <c r="H74"/>
      <c r="I74" s="130" t="s">
        <v>1060</v>
      </c>
      <c r="J74" s="130" t="s">
        <v>1005</v>
      </c>
      <c r="K74" s="131"/>
      <c r="L74" s="131"/>
      <c r="M74" s="131"/>
      <c r="N74" s="131"/>
      <c r="O74" s="131"/>
      <c r="P74" s="131"/>
      <c r="Q74" s="131"/>
      <c r="R74" s="131"/>
      <c r="S74" s="131"/>
      <c r="T74" s="130" t="s">
        <v>1064</v>
      </c>
      <c r="U74" s="130" t="s">
        <v>1111</v>
      </c>
      <c r="V74" s="131"/>
      <c r="W74" s="131"/>
      <c r="X74" s="131"/>
      <c r="Y74" s="131"/>
      <c r="Z74" s="131"/>
      <c r="AC74" s="163"/>
      <c r="AD74" s="165"/>
      <c r="AE74" s="163"/>
    </row>
    <row r="75" spans="3:31">
      <c r="C75" s="137"/>
      <c r="D75" s="136"/>
      <c r="E75" s="137"/>
      <c r="F75" s="130" t="s">
        <v>1112</v>
      </c>
      <c r="G75" s="130" t="s">
        <v>1113</v>
      </c>
      <c r="H75"/>
      <c r="I75" s="130"/>
      <c r="J75" s="130" t="s">
        <v>1114</v>
      </c>
      <c r="K75" s="131"/>
      <c r="L75" s="130"/>
      <c r="M75" s="130"/>
      <c r="N75" s="131"/>
      <c r="O75" s="130"/>
      <c r="P75" s="130"/>
      <c r="Q75" s="130"/>
      <c r="R75" s="131"/>
      <c r="S75" s="131"/>
      <c r="T75" s="130" t="s">
        <v>1115</v>
      </c>
      <c r="U75" s="130" t="s">
        <v>1116</v>
      </c>
      <c r="V75" s="131"/>
      <c r="W75" s="131"/>
      <c r="X75" s="131"/>
      <c r="Y75" s="131"/>
      <c r="Z75" s="131"/>
    </row>
    <row r="76" spans="3:31">
      <c r="C76"/>
      <c r="D76" s="132"/>
      <c r="E76"/>
      <c r="F76" s="130" t="s">
        <v>1054</v>
      </c>
      <c r="G76" s="130" t="s">
        <v>1068</v>
      </c>
      <c r="H76"/>
      <c r="I76" s="130" t="s">
        <v>1091</v>
      </c>
      <c r="J76" s="130" t="s">
        <v>1074</v>
      </c>
      <c r="K76" s="131"/>
      <c r="L76" s="131"/>
      <c r="M76" s="131"/>
      <c r="N76" s="131"/>
      <c r="O76" s="131"/>
      <c r="P76" s="131"/>
      <c r="Q76" s="131"/>
      <c r="R76" s="131"/>
      <c r="S76" s="131"/>
      <c r="T76" s="130" t="s">
        <v>1117</v>
      </c>
      <c r="U76" s="130" t="s">
        <v>1118</v>
      </c>
      <c r="V76" s="131"/>
      <c r="W76" s="131"/>
      <c r="X76" s="131"/>
      <c r="Y76" s="131"/>
      <c r="Z76" s="131"/>
    </row>
    <row r="77" spans="3:31">
      <c r="C77"/>
      <c r="D77" s="132"/>
      <c r="E77"/>
      <c r="F77" s="133"/>
      <c r="G77" s="133"/>
      <c r="H77"/>
      <c r="I77" s="130"/>
      <c r="J77" s="130" t="s">
        <v>1119</v>
      </c>
      <c r="K77" s="131"/>
      <c r="L77" s="131"/>
      <c r="M77" s="131"/>
      <c r="N77" s="131"/>
      <c r="O77" s="130"/>
      <c r="P77" s="130"/>
      <c r="Q77" s="130"/>
      <c r="R77" s="131"/>
      <c r="S77" s="131"/>
      <c r="T77" s="130" t="s">
        <v>1120</v>
      </c>
      <c r="U77" s="130" t="s">
        <v>1121</v>
      </c>
      <c r="V77" s="131"/>
      <c r="W77" s="131"/>
      <c r="X77" s="131"/>
      <c r="Y77" s="131"/>
      <c r="Z77" s="131"/>
    </row>
  </sheetData>
  <mergeCells count="35">
    <mergeCell ref="E38:E40"/>
    <mergeCell ref="A38:A40"/>
    <mergeCell ref="C38:C40"/>
    <mergeCell ref="A30:A32"/>
    <mergeCell ref="C30:C32"/>
    <mergeCell ref="A10:A12"/>
    <mergeCell ref="C10:C12"/>
    <mergeCell ref="A20:A22"/>
    <mergeCell ref="C20:C22"/>
    <mergeCell ref="D38:D40"/>
    <mergeCell ref="D20:D22"/>
    <mergeCell ref="C1:AB1"/>
    <mergeCell ref="C6:C9"/>
    <mergeCell ref="D6:D9"/>
    <mergeCell ref="E6:E9"/>
    <mergeCell ref="F6:F8"/>
    <mergeCell ref="O6:AB6"/>
    <mergeCell ref="O7:R7"/>
    <mergeCell ref="G6:G8"/>
    <mergeCell ref="Z7:AB7"/>
    <mergeCell ref="W7:Y7"/>
    <mergeCell ref="U7:V7"/>
    <mergeCell ref="E20:E22"/>
    <mergeCell ref="S7:T7"/>
    <mergeCell ref="D30:D32"/>
    <mergeCell ref="E30:E32"/>
    <mergeCell ref="D10:D12"/>
    <mergeCell ref="E10:E12"/>
    <mergeCell ref="H6:H8"/>
    <mergeCell ref="K7:K8"/>
    <mergeCell ref="L7:M7"/>
    <mergeCell ref="I6:I8"/>
    <mergeCell ref="J6:J8"/>
    <mergeCell ref="K6:N6"/>
    <mergeCell ref="N7:N8"/>
  </mergeCells>
  <phoneticPr fontId="1" type="noConversion"/>
  <printOptions horizontalCentered="1"/>
  <pageMargins left="1.08" right="0.56999999999999995" top="0.78740157480314998" bottom="0.39370078740157499" header="0.31496062992126" footer="0.31496062992126"/>
  <pageSetup paperSize="8" scale="75" orientation="landscape" r:id="rId1"/>
  <headerFooter alignWithMargins="0"/>
  <rowBreaks count="1" manualBreakCount="1">
    <brk id="47" min="2" max="27"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6">
    <tabColor indexed="11"/>
  </sheetPr>
  <dimension ref="A1:AE121"/>
  <sheetViews>
    <sheetView view="pageBreakPreview" topLeftCell="A4" zoomScale="75" zoomScaleNormal="25" zoomScaleSheetLayoutView="40" workbookViewId="0">
      <selection activeCell="H12" sqref="H12"/>
    </sheetView>
  </sheetViews>
  <sheetFormatPr defaultColWidth="9" defaultRowHeight="15"/>
  <cols>
    <col min="1" max="2" width="9" style="67"/>
    <col min="3" max="3" width="10" style="67" customWidth="1"/>
    <col min="4" max="4" width="9.140625" style="105" customWidth="1"/>
    <col min="5" max="5" width="30.85546875" style="67" customWidth="1"/>
    <col min="6" max="6" width="9.140625" style="83" bestFit="1" customWidth="1"/>
    <col min="7" max="7" width="30.7109375" style="83" customWidth="1"/>
    <col min="8" max="8" width="27.42578125" style="67" customWidth="1"/>
    <col min="9" max="9" width="8.85546875" style="107" bestFit="1" customWidth="1"/>
    <col min="10" max="10" width="10.42578125" style="67" customWidth="1"/>
    <col min="11" max="11" width="9.28515625" style="83" customWidth="1"/>
    <col min="12" max="13" width="5.5703125" style="83" customWidth="1"/>
    <col min="14" max="14" width="9.140625" style="83" customWidth="1"/>
    <col min="15" max="15" width="6" style="83" customWidth="1"/>
    <col min="16" max="16" width="6.7109375" style="83" customWidth="1"/>
    <col min="17" max="17" width="5.140625" style="83" customWidth="1"/>
    <col min="18" max="18" width="6.28515625" style="83" customWidth="1"/>
    <col min="19" max="19" width="7.140625" style="83" customWidth="1"/>
    <col min="20" max="20" width="6" style="83" customWidth="1"/>
    <col min="21" max="21" width="6.85546875" style="83" customWidth="1"/>
    <col min="22" max="22" width="6.28515625" style="83" customWidth="1"/>
    <col min="23" max="23" width="5.5703125" style="83" customWidth="1"/>
    <col min="24" max="24" width="7" style="83" customWidth="1"/>
    <col min="25" max="25" width="6.28515625" style="83" customWidth="1"/>
    <col min="26" max="26" width="5.7109375" style="83" customWidth="1"/>
    <col min="27" max="27" width="6.85546875" style="83" customWidth="1"/>
    <col min="28" max="28" width="6.28515625" style="83" customWidth="1"/>
    <col min="29" max="29" width="10.5703125" style="67" hidden="1" customWidth="1"/>
    <col min="30" max="30" width="11.5703125" style="67" hidden="1" customWidth="1"/>
    <col min="31" max="31" width="0" style="67" hidden="1" customWidth="1"/>
    <col min="32" max="16384" width="9" style="67"/>
  </cols>
  <sheetData>
    <row r="1" spans="1:30" ht="21">
      <c r="C1" s="609" t="s">
        <v>1690</v>
      </c>
      <c r="D1" s="609"/>
      <c r="E1" s="609"/>
      <c r="F1" s="609"/>
      <c r="G1" s="609"/>
      <c r="H1" s="609"/>
      <c r="I1" s="609"/>
      <c r="J1" s="609"/>
      <c r="K1" s="609"/>
      <c r="L1" s="609"/>
      <c r="M1" s="609"/>
      <c r="N1" s="609"/>
      <c r="O1" s="609"/>
      <c r="P1" s="609"/>
      <c r="Q1" s="609"/>
      <c r="R1" s="609"/>
      <c r="S1" s="609"/>
      <c r="T1" s="609"/>
      <c r="U1" s="609"/>
      <c r="V1" s="609"/>
      <c r="W1" s="609"/>
      <c r="X1" s="609"/>
      <c r="Y1" s="609"/>
      <c r="Z1" s="609"/>
      <c r="AA1" s="609"/>
      <c r="AB1" s="609"/>
    </row>
    <row r="2" spans="1:30">
      <c r="C2" s="68" t="s">
        <v>1691</v>
      </c>
      <c r="D2" s="69"/>
      <c r="E2" s="70" t="s">
        <v>1695</v>
      </c>
      <c r="F2" s="71"/>
      <c r="G2" s="71">
        <v>1.65</v>
      </c>
      <c r="H2" s="71"/>
      <c r="I2" s="106"/>
      <c r="J2" s="71"/>
      <c r="K2" s="71"/>
      <c r="L2" s="71"/>
      <c r="M2" s="71"/>
      <c r="N2" s="71"/>
      <c r="O2" s="71"/>
      <c r="P2" s="71"/>
      <c r="Q2" s="71"/>
      <c r="R2" s="71"/>
      <c r="S2" s="71"/>
      <c r="T2" s="71"/>
      <c r="U2" s="71"/>
      <c r="V2" s="71"/>
      <c r="W2" s="71"/>
      <c r="X2" s="71"/>
      <c r="Y2" s="71"/>
      <c r="Z2" s="71"/>
      <c r="AA2" s="71"/>
      <c r="AB2" s="71"/>
    </row>
    <row r="3" spans="1:30">
      <c r="C3" s="68" t="s">
        <v>1692</v>
      </c>
      <c r="D3" s="69"/>
      <c r="E3" s="70" t="s">
        <v>325</v>
      </c>
      <c r="F3" s="71"/>
      <c r="G3" s="71">
        <f>0.48+G2</f>
        <v>2.13</v>
      </c>
      <c r="H3" s="71"/>
      <c r="I3" s="106"/>
      <c r="J3" s="71"/>
      <c r="K3" s="71"/>
      <c r="L3" s="71"/>
      <c r="M3" s="71"/>
      <c r="N3" s="71"/>
      <c r="O3" s="71"/>
      <c r="P3" s="71"/>
      <c r="Q3" s="71"/>
      <c r="R3" s="71"/>
      <c r="S3" s="71"/>
      <c r="T3" s="71"/>
      <c r="U3" s="71"/>
      <c r="V3" s="71"/>
      <c r="W3" s="71"/>
      <c r="X3" s="71"/>
      <c r="Y3" s="71"/>
      <c r="Z3" s="71"/>
      <c r="AA3" s="71"/>
      <c r="AB3" s="71"/>
    </row>
    <row r="4" spans="1:30">
      <c r="C4" s="68" t="s">
        <v>86</v>
      </c>
      <c r="D4" s="69"/>
      <c r="E4" s="70" t="s">
        <v>443</v>
      </c>
      <c r="F4" s="71"/>
      <c r="G4" s="71"/>
      <c r="H4" s="71"/>
      <c r="I4" s="106"/>
      <c r="J4" s="71"/>
      <c r="K4" s="71"/>
      <c r="L4" s="71"/>
      <c r="M4" s="71"/>
      <c r="N4" s="71"/>
      <c r="O4" s="71"/>
      <c r="P4" s="71"/>
      <c r="Q4" s="71"/>
      <c r="R4" s="71"/>
      <c r="S4" s="71"/>
      <c r="T4" s="71"/>
      <c r="U4" s="71"/>
      <c r="V4" s="71"/>
      <c r="W4" s="71"/>
      <c r="X4" s="71"/>
      <c r="Y4" s="71"/>
      <c r="Z4" s="71"/>
      <c r="AA4" s="71"/>
      <c r="AB4" s="71"/>
    </row>
    <row r="5" spans="1:30" ht="15.75" thickBot="1">
      <c r="C5" s="73"/>
      <c r="D5" s="74"/>
      <c r="E5" s="72"/>
      <c r="F5" s="71"/>
      <c r="G5" s="71"/>
      <c r="H5" s="71"/>
      <c r="I5" s="106"/>
      <c r="J5" s="71"/>
      <c r="K5" s="71"/>
      <c r="L5" s="71"/>
      <c r="M5" s="71"/>
      <c r="N5" s="71"/>
      <c r="O5" s="71"/>
      <c r="P5" s="71"/>
      <c r="Q5" s="71"/>
      <c r="R5" s="71"/>
      <c r="S5" s="71"/>
      <c r="T5" s="71"/>
      <c r="U5" s="71"/>
      <c r="V5" s="71"/>
      <c r="W5" s="71"/>
      <c r="X5" s="71"/>
      <c r="Y5" s="71"/>
      <c r="Z5" s="71"/>
      <c r="AA5" s="71"/>
      <c r="AB5" s="71"/>
    </row>
    <row r="6" spans="1:30" ht="15" customHeight="1">
      <c r="C6" s="610" t="s">
        <v>1693</v>
      </c>
      <c r="D6" s="613" t="s">
        <v>106</v>
      </c>
      <c r="E6" s="614" t="s">
        <v>1689</v>
      </c>
      <c r="F6" s="614" t="s">
        <v>1667</v>
      </c>
      <c r="G6" s="605" t="s">
        <v>1725</v>
      </c>
      <c r="H6" s="614" t="s">
        <v>1668</v>
      </c>
      <c r="I6" s="616" t="s">
        <v>1669</v>
      </c>
      <c r="J6" s="614" t="s">
        <v>87</v>
      </c>
      <c r="K6" s="614" t="s">
        <v>1671</v>
      </c>
      <c r="L6" s="614"/>
      <c r="M6" s="614"/>
      <c r="N6" s="614"/>
      <c r="O6" s="614" t="s">
        <v>1677</v>
      </c>
      <c r="P6" s="614"/>
      <c r="Q6" s="614"/>
      <c r="R6" s="614"/>
      <c r="S6" s="614"/>
      <c r="T6" s="614"/>
      <c r="U6" s="614"/>
      <c r="V6" s="614"/>
      <c r="W6" s="614"/>
      <c r="X6" s="614"/>
      <c r="Y6" s="614"/>
      <c r="Z6" s="614"/>
      <c r="AA6" s="614"/>
      <c r="AB6" s="618"/>
    </row>
    <row r="7" spans="1:30" ht="15" customHeight="1">
      <c r="C7" s="611"/>
      <c r="D7" s="585"/>
      <c r="E7" s="599"/>
      <c r="F7" s="599"/>
      <c r="G7" s="602"/>
      <c r="H7" s="599"/>
      <c r="I7" s="617"/>
      <c r="J7" s="599"/>
      <c r="K7" s="599" t="s">
        <v>1672</v>
      </c>
      <c r="L7" s="599" t="s">
        <v>1673</v>
      </c>
      <c r="M7" s="599"/>
      <c r="N7" s="599" t="s">
        <v>1676</v>
      </c>
      <c r="O7" s="599" t="s">
        <v>1678</v>
      </c>
      <c r="P7" s="599"/>
      <c r="Q7" s="599"/>
      <c r="R7" s="599"/>
      <c r="S7" s="599" t="s">
        <v>1684</v>
      </c>
      <c r="T7" s="599"/>
      <c r="U7" s="599" t="s">
        <v>1685</v>
      </c>
      <c r="V7" s="599"/>
      <c r="W7" s="599" t="s">
        <v>1686</v>
      </c>
      <c r="X7" s="599"/>
      <c r="Y7" s="599"/>
      <c r="Z7" s="599" t="s">
        <v>1687</v>
      </c>
      <c r="AA7" s="599"/>
      <c r="AB7" s="600"/>
    </row>
    <row r="8" spans="1:30">
      <c r="B8" s="67" t="s">
        <v>578</v>
      </c>
      <c r="C8" s="611"/>
      <c r="D8" s="585"/>
      <c r="E8" s="599"/>
      <c r="F8" s="599"/>
      <c r="G8" s="603"/>
      <c r="H8" s="599"/>
      <c r="I8" s="617"/>
      <c r="J8" s="599"/>
      <c r="K8" s="599"/>
      <c r="L8" s="177" t="s">
        <v>1674</v>
      </c>
      <c r="M8" s="177" t="s">
        <v>1675</v>
      </c>
      <c r="N8" s="599"/>
      <c r="O8" s="177" t="s">
        <v>1679</v>
      </c>
      <c r="P8" s="177" t="s">
        <v>1680</v>
      </c>
      <c r="Q8" s="177" t="s">
        <v>1681</v>
      </c>
      <c r="R8" s="177" t="s">
        <v>1682</v>
      </c>
      <c r="S8" s="177" t="s">
        <v>1680</v>
      </c>
      <c r="T8" s="177" t="s">
        <v>1682</v>
      </c>
      <c r="U8" s="177" t="s">
        <v>1680</v>
      </c>
      <c r="V8" s="177" t="s">
        <v>1682</v>
      </c>
      <c r="W8" s="177" t="s">
        <v>1679</v>
      </c>
      <c r="X8" s="177" t="s">
        <v>1680</v>
      </c>
      <c r="Y8" s="177" t="s">
        <v>1682</v>
      </c>
      <c r="Z8" s="177" t="s">
        <v>1679</v>
      </c>
      <c r="AA8" s="177" t="s">
        <v>1680</v>
      </c>
      <c r="AB8" s="187" t="s">
        <v>1682</v>
      </c>
    </row>
    <row r="9" spans="1:30" ht="15.75" thickBot="1">
      <c r="C9" s="612"/>
      <c r="D9" s="592"/>
      <c r="E9" s="615"/>
      <c r="F9" s="196">
        <v>1</v>
      </c>
      <c r="G9" s="196"/>
      <c r="H9" s="196">
        <v>2</v>
      </c>
      <c r="I9" s="202">
        <v>3</v>
      </c>
      <c r="J9" s="196">
        <v>4</v>
      </c>
      <c r="K9" s="196">
        <v>5</v>
      </c>
      <c r="L9" s="196">
        <v>6.1</v>
      </c>
      <c r="M9" s="196">
        <v>6.2</v>
      </c>
      <c r="N9" s="196">
        <v>7</v>
      </c>
      <c r="O9" s="196">
        <v>8</v>
      </c>
      <c r="P9" s="196">
        <v>9</v>
      </c>
      <c r="Q9" s="196">
        <v>10</v>
      </c>
      <c r="R9" s="196">
        <v>11</v>
      </c>
      <c r="S9" s="196">
        <v>12</v>
      </c>
      <c r="T9" s="196">
        <v>13</v>
      </c>
      <c r="U9" s="196">
        <v>14</v>
      </c>
      <c r="V9" s="196">
        <v>15</v>
      </c>
      <c r="W9" s="196">
        <v>16</v>
      </c>
      <c r="X9" s="196">
        <v>17</v>
      </c>
      <c r="Y9" s="196">
        <v>18</v>
      </c>
      <c r="Z9" s="196">
        <v>19</v>
      </c>
      <c r="AA9" s="196">
        <v>20</v>
      </c>
      <c r="AB9" s="203">
        <v>21</v>
      </c>
    </row>
    <row r="10" spans="1:30">
      <c r="A10" s="183">
        <v>9073</v>
      </c>
      <c r="B10" s="168">
        <v>466</v>
      </c>
      <c r="C10" s="194" t="s">
        <v>1400</v>
      </c>
      <c r="D10" s="98">
        <v>1.9</v>
      </c>
      <c r="E10" s="99" t="s">
        <v>848</v>
      </c>
      <c r="F10" s="95">
        <v>6</v>
      </c>
      <c r="G10" s="95" t="s">
        <v>1401</v>
      </c>
      <c r="H10" s="99" t="s">
        <v>1402</v>
      </c>
      <c r="I10" s="100">
        <v>12.55</v>
      </c>
      <c r="J10" s="95" t="s">
        <v>1700</v>
      </c>
      <c r="K10" s="100">
        <v>3.8</v>
      </c>
      <c r="L10" s="100">
        <v>6</v>
      </c>
      <c r="M10" s="100">
        <v>6.3</v>
      </c>
      <c r="N10" s="95">
        <v>1</v>
      </c>
      <c r="O10" s="95" t="s">
        <v>1703</v>
      </c>
      <c r="P10" s="95" t="s">
        <v>1701</v>
      </c>
      <c r="Q10" s="95"/>
      <c r="R10" s="95">
        <v>0</v>
      </c>
      <c r="S10" s="95" t="s">
        <v>1701</v>
      </c>
      <c r="T10" s="95">
        <v>0</v>
      </c>
      <c r="U10" s="95" t="s">
        <v>1708</v>
      </c>
      <c r="V10" s="95">
        <v>0</v>
      </c>
      <c r="W10" s="95" t="s">
        <v>1704</v>
      </c>
      <c r="X10" s="95"/>
      <c r="Y10" s="95"/>
      <c r="Z10" s="95" t="s">
        <v>1699</v>
      </c>
      <c r="AA10" s="95" t="s">
        <v>1703</v>
      </c>
      <c r="AB10" s="101">
        <v>0</v>
      </c>
    </row>
    <row r="11" spans="1:30">
      <c r="A11" s="246"/>
      <c r="B11" s="169"/>
      <c r="C11" s="218"/>
      <c r="D11" s="98"/>
      <c r="E11" s="99"/>
      <c r="F11" s="95"/>
      <c r="G11" s="95"/>
      <c r="H11" s="99"/>
      <c r="I11" s="100"/>
      <c r="J11" s="95"/>
      <c r="K11" s="100"/>
      <c r="L11" s="100"/>
      <c r="M11" s="100"/>
      <c r="N11" s="95"/>
      <c r="O11" s="95"/>
      <c r="P11" s="95"/>
      <c r="Q11" s="95"/>
      <c r="R11" s="95"/>
      <c r="S11" s="95"/>
      <c r="T11" s="95"/>
      <c r="U11" s="95"/>
      <c r="V11" s="95"/>
      <c r="W11" s="95"/>
      <c r="X11" s="95"/>
      <c r="Y11" s="95"/>
      <c r="Z11" s="95"/>
      <c r="AA11" s="95"/>
      <c r="AB11" s="101"/>
    </row>
    <row r="12" spans="1:30" s="66" customFormat="1" ht="15" customHeight="1">
      <c r="A12" s="586">
        <v>9057</v>
      </c>
      <c r="B12" s="158">
        <v>507</v>
      </c>
      <c r="C12" s="606">
        <v>376.1</v>
      </c>
      <c r="D12" s="608">
        <v>1.9</v>
      </c>
      <c r="E12" s="598" t="s">
        <v>806</v>
      </c>
      <c r="F12" s="95">
        <v>1</v>
      </c>
      <c r="G12" s="95" t="s">
        <v>807</v>
      </c>
      <c r="H12" s="99" t="s">
        <v>159</v>
      </c>
      <c r="I12" s="100">
        <v>0.25</v>
      </c>
      <c r="J12" s="95" t="s">
        <v>1700</v>
      </c>
      <c r="K12" s="100">
        <v>21.5</v>
      </c>
      <c r="L12" s="100">
        <v>6</v>
      </c>
      <c r="M12" s="100">
        <v>6.6</v>
      </c>
      <c r="N12" s="95">
        <v>2</v>
      </c>
      <c r="O12" s="95" t="s">
        <v>1703</v>
      </c>
      <c r="P12" s="95" t="s">
        <v>1701</v>
      </c>
      <c r="Q12" s="95" t="s">
        <v>1709</v>
      </c>
      <c r="R12" s="95">
        <v>0</v>
      </c>
      <c r="S12" s="95" t="s">
        <v>1701</v>
      </c>
      <c r="T12" s="95">
        <v>0</v>
      </c>
      <c r="U12" s="95" t="s">
        <v>1708</v>
      </c>
      <c r="V12" s="95">
        <v>0</v>
      </c>
      <c r="W12" s="95" t="s">
        <v>1704</v>
      </c>
      <c r="X12" s="95" t="s">
        <v>1703</v>
      </c>
      <c r="Y12" s="95">
        <v>0</v>
      </c>
      <c r="Z12" s="95" t="s">
        <v>1767</v>
      </c>
      <c r="AA12" s="95" t="s">
        <v>1701</v>
      </c>
      <c r="AB12" s="101">
        <v>0</v>
      </c>
      <c r="AC12" s="61">
        <f>[2]nganjuk!$L$94</f>
        <v>25.15</v>
      </c>
      <c r="AD12" s="61" t="e">
        <f>I12-#REF!</f>
        <v>#REF!</v>
      </c>
    </row>
    <row r="13" spans="1:30" s="66" customFormat="1" ht="15" customHeight="1">
      <c r="A13" s="586"/>
      <c r="B13" s="158"/>
      <c r="C13" s="606"/>
      <c r="D13" s="608"/>
      <c r="E13" s="598"/>
      <c r="F13" s="95"/>
      <c r="G13" s="95"/>
      <c r="H13" s="99"/>
      <c r="I13" s="100"/>
      <c r="J13" s="95"/>
      <c r="K13" s="100"/>
      <c r="L13" s="100"/>
      <c r="M13" s="100"/>
      <c r="N13" s="95"/>
      <c r="O13" s="95"/>
      <c r="P13" s="95"/>
      <c r="Q13" s="95"/>
      <c r="R13" s="95"/>
      <c r="S13" s="95"/>
      <c r="T13" s="95"/>
      <c r="U13" s="95"/>
      <c r="V13" s="95"/>
      <c r="W13" s="95"/>
      <c r="X13" s="95"/>
      <c r="Y13" s="95"/>
      <c r="Z13" s="95"/>
      <c r="AA13" s="95"/>
      <c r="AB13" s="101"/>
      <c r="AC13" s="61"/>
      <c r="AD13" s="61"/>
    </row>
    <row r="14" spans="1:30" s="66" customFormat="1" ht="15" customHeight="1">
      <c r="A14" s="586"/>
      <c r="B14" s="158">
        <v>508</v>
      </c>
      <c r="C14" s="586"/>
      <c r="D14" s="585"/>
      <c r="E14" s="593"/>
      <c r="F14" s="64">
        <v>2</v>
      </c>
      <c r="G14" s="95" t="s">
        <v>808</v>
      </c>
      <c r="H14" s="60" t="s">
        <v>160</v>
      </c>
      <c r="I14" s="59">
        <v>0.60000000000000142</v>
      </c>
      <c r="J14" s="64" t="s">
        <v>1700</v>
      </c>
      <c r="K14" s="59">
        <v>7</v>
      </c>
      <c r="L14" s="59">
        <v>8</v>
      </c>
      <c r="M14" s="59">
        <v>8.6</v>
      </c>
      <c r="N14" s="64">
        <v>1</v>
      </c>
      <c r="O14" s="64" t="s">
        <v>1703</v>
      </c>
      <c r="P14" s="64" t="s">
        <v>1701</v>
      </c>
      <c r="Q14" s="95" t="s">
        <v>1709</v>
      </c>
      <c r="R14" s="64">
        <v>0</v>
      </c>
      <c r="S14" s="64" t="s">
        <v>1701</v>
      </c>
      <c r="T14" s="64">
        <v>0</v>
      </c>
      <c r="U14" s="64" t="s">
        <v>1708</v>
      </c>
      <c r="V14" s="64">
        <v>0</v>
      </c>
      <c r="W14" s="64" t="s">
        <v>1704</v>
      </c>
      <c r="X14" s="64" t="s">
        <v>1703</v>
      </c>
      <c r="Y14" s="64">
        <v>0</v>
      </c>
      <c r="Z14" s="64" t="s">
        <v>1699</v>
      </c>
      <c r="AA14" s="64" t="s">
        <v>1703</v>
      </c>
      <c r="AB14" s="65">
        <v>0</v>
      </c>
      <c r="AD14" s="61" t="e">
        <f>I14-#REF!</f>
        <v>#REF!</v>
      </c>
    </row>
    <row r="15" spans="1:30" s="66" customFormat="1" ht="15" customHeight="1">
      <c r="A15" s="586"/>
      <c r="B15" s="158"/>
      <c r="C15" s="586"/>
      <c r="D15" s="585"/>
      <c r="E15" s="593"/>
      <c r="F15" s="64"/>
      <c r="G15" s="95"/>
      <c r="H15" s="60"/>
      <c r="I15" s="59"/>
      <c r="J15" s="64"/>
      <c r="K15" s="59"/>
      <c r="L15" s="59"/>
      <c r="M15" s="59"/>
      <c r="N15" s="64"/>
      <c r="O15" s="64"/>
      <c r="P15" s="64"/>
      <c r="Q15" s="95"/>
      <c r="R15" s="64"/>
      <c r="S15" s="64"/>
      <c r="T15" s="64"/>
      <c r="U15" s="64"/>
      <c r="V15" s="64"/>
      <c r="W15" s="64"/>
      <c r="X15" s="64"/>
      <c r="Y15" s="64"/>
      <c r="Z15" s="64"/>
      <c r="AA15" s="64"/>
      <c r="AB15" s="65"/>
      <c r="AD15" s="61"/>
    </row>
    <row r="16" spans="1:30" s="66" customFormat="1" ht="15" customHeight="1">
      <c r="A16" s="586"/>
      <c r="B16" s="158">
        <v>509</v>
      </c>
      <c r="C16" s="586"/>
      <c r="D16" s="585"/>
      <c r="E16" s="593"/>
      <c r="F16" s="64">
        <v>3</v>
      </c>
      <c r="G16" s="95" t="s">
        <v>809</v>
      </c>
      <c r="H16" s="60" t="s">
        <v>161</v>
      </c>
      <c r="I16" s="59">
        <v>1.95</v>
      </c>
      <c r="J16" s="64" t="s">
        <v>1700</v>
      </c>
      <c r="K16" s="59">
        <v>6</v>
      </c>
      <c r="L16" s="59">
        <v>8.1</v>
      </c>
      <c r="M16" s="59">
        <v>8.5</v>
      </c>
      <c r="N16" s="64">
        <v>1</v>
      </c>
      <c r="O16" s="64" t="s">
        <v>1703</v>
      </c>
      <c r="P16" s="64" t="s">
        <v>1701</v>
      </c>
      <c r="Q16" s="95" t="s">
        <v>1709</v>
      </c>
      <c r="R16" s="64">
        <v>0</v>
      </c>
      <c r="S16" s="64" t="s">
        <v>1701</v>
      </c>
      <c r="T16" s="64">
        <v>0</v>
      </c>
      <c r="U16" s="64" t="s">
        <v>1708</v>
      </c>
      <c r="V16" s="64">
        <v>0</v>
      </c>
      <c r="W16" s="64" t="s">
        <v>1704</v>
      </c>
      <c r="X16" s="64" t="s">
        <v>1703</v>
      </c>
      <c r="Y16" s="64">
        <v>0</v>
      </c>
      <c r="Z16" s="64" t="s">
        <v>1699</v>
      </c>
      <c r="AA16" s="64" t="s">
        <v>1703</v>
      </c>
      <c r="AB16" s="65">
        <v>0</v>
      </c>
      <c r="AD16" s="61" t="e">
        <f>I16-#REF!</f>
        <v>#REF!</v>
      </c>
    </row>
    <row r="17" spans="1:30" s="66" customFormat="1" ht="15" customHeight="1">
      <c r="A17" s="62"/>
      <c r="B17" s="158"/>
      <c r="C17" s="62"/>
      <c r="D17" s="63"/>
      <c r="E17" s="60"/>
      <c r="F17" s="64"/>
      <c r="G17" s="95"/>
      <c r="H17" s="60"/>
      <c r="I17" s="59"/>
      <c r="J17" s="64"/>
      <c r="K17" s="59"/>
      <c r="L17" s="59"/>
      <c r="M17" s="59"/>
      <c r="N17" s="64"/>
      <c r="O17" s="64"/>
      <c r="P17" s="64"/>
      <c r="Q17" s="95"/>
      <c r="R17" s="64"/>
      <c r="S17" s="64"/>
      <c r="T17" s="64"/>
      <c r="U17" s="64"/>
      <c r="V17" s="64"/>
      <c r="W17" s="64"/>
      <c r="X17" s="64"/>
      <c r="Y17" s="64"/>
      <c r="Z17" s="64"/>
      <c r="AA17" s="64"/>
      <c r="AB17" s="65"/>
      <c r="AD17" s="61"/>
    </row>
    <row r="18" spans="1:30" s="66" customFormat="1" ht="15" customHeight="1">
      <c r="A18" s="586">
        <v>9133</v>
      </c>
      <c r="B18" s="158">
        <v>510</v>
      </c>
      <c r="C18" s="586">
        <v>378</v>
      </c>
      <c r="D18" s="585">
        <v>1.8</v>
      </c>
      <c r="E18" s="593" t="s">
        <v>810</v>
      </c>
      <c r="F18" s="64">
        <v>1</v>
      </c>
      <c r="G18" s="95" t="s">
        <v>816</v>
      </c>
      <c r="H18" s="60" t="s">
        <v>221</v>
      </c>
      <c r="I18" s="59">
        <v>0</v>
      </c>
      <c r="J18" s="64" t="s">
        <v>1700</v>
      </c>
      <c r="K18" s="59">
        <v>4</v>
      </c>
      <c r="L18" s="59">
        <v>4</v>
      </c>
      <c r="M18" s="59"/>
      <c r="N18" s="64">
        <v>1</v>
      </c>
      <c r="O18" s="64" t="s">
        <v>1706</v>
      </c>
      <c r="P18" s="64" t="s">
        <v>1703</v>
      </c>
      <c r="Q18" s="95" t="s">
        <v>1709</v>
      </c>
      <c r="R18" s="64">
        <v>0</v>
      </c>
      <c r="S18" s="64" t="s">
        <v>1702</v>
      </c>
      <c r="T18" s="64">
        <v>0</v>
      </c>
      <c r="U18" s="64" t="s">
        <v>1708</v>
      </c>
      <c r="V18" s="64">
        <v>0</v>
      </c>
      <c r="W18" s="64" t="s">
        <v>1704</v>
      </c>
      <c r="X18" s="64" t="s">
        <v>1703</v>
      </c>
      <c r="Y18" s="64">
        <v>0</v>
      </c>
      <c r="Z18" s="64" t="s">
        <v>1699</v>
      </c>
      <c r="AA18" s="64" t="s">
        <v>1703</v>
      </c>
      <c r="AB18" s="65">
        <v>0</v>
      </c>
      <c r="AC18" s="61">
        <f>[2]nganjuk!$L$202</f>
        <v>4.0999999999999996</v>
      </c>
      <c r="AD18" s="61" t="e">
        <f>I18-#REF!</f>
        <v>#REF!</v>
      </c>
    </row>
    <row r="19" spans="1:30" s="66" customFormat="1" ht="15" customHeight="1">
      <c r="A19" s="586"/>
      <c r="B19" s="158"/>
      <c r="C19" s="586"/>
      <c r="D19" s="585"/>
      <c r="E19" s="593"/>
      <c r="F19" s="64"/>
      <c r="G19" s="95"/>
      <c r="H19" s="60"/>
      <c r="I19" s="59"/>
      <c r="J19" s="64"/>
      <c r="K19" s="59"/>
      <c r="L19" s="59"/>
      <c r="M19" s="59"/>
      <c r="N19" s="64"/>
      <c r="O19" s="64"/>
      <c r="P19" s="64"/>
      <c r="Q19" s="95"/>
      <c r="R19" s="64"/>
      <c r="S19" s="64"/>
      <c r="T19" s="64"/>
      <c r="U19" s="64"/>
      <c r="V19" s="64"/>
      <c r="W19" s="64"/>
      <c r="X19" s="64"/>
      <c r="Y19" s="64"/>
      <c r="Z19" s="64"/>
      <c r="AA19" s="64"/>
      <c r="AB19" s="65"/>
      <c r="AC19" s="61"/>
      <c r="AD19" s="61"/>
    </row>
    <row r="20" spans="1:30" s="66" customFormat="1" ht="15" customHeight="1">
      <c r="A20" s="586"/>
      <c r="B20" s="158">
        <v>511</v>
      </c>
      <c r="C20" s="586"/>
      <c r="D20" s="585"/>
      <c r="E20" s="593"/>
      <c r="F20" s="64">
        <v>2</v>
      </c>
      <c r="G20" s="95" t="s">
        <v>817</v>
      </c>
      <c r="H20" s="60" t="s">
        <v>222</v>
      </c>
      <c r="I20" s="59">
        <v>0.2</v>
      </c>
      <c r="J20" s="64" t="s">
        <v>1700</v>
      </c>
      <c r="K20" s="59">
        <v>4</v>
      </c>
      <c r="L20" s="59">
        <v>3</v>
      </c>
      <c r="M20" s="59">
        <v>5</v>
      </c>
      <c r="N20" s="64">
        <v>1</v>
      </c>
      <c r="O20" s="64" t="s">
        <v>1707</v>
      </c>
      <c r="P20" s="64" t="s">
        <v>1701</v>
      </c>
      <c r="Q20" s="95" t="s">
        <v>1709</v>
      </c>
      <c r="R20" s="64">
        <v>0</v>
      </c>
      <c r="S20" s="64" t="s">
        <v>1702</v>
      </c>
      <c r="T20" s="64">
        <v>0</v>
      </c>
      <c r="U20" s="64" t="s">
        <v>1703</v>
      </c>
      <c r="V20" s="64">
        <v>0</v>
      </c>
      <c r="W20" s="64" t="s">
        <v>1704</v>
      </c>
      <c r="X20" s="64" t="s">
        <v>1703</v>
      </c>
      <c r="Y20" s="64">
        <v>0</v>
      </c>
      <c r="Z20" s="64" t="s">
        <v>1699</v>
      </c>
      <c r="AA20" s="64" t="s">
        <v>1703</v>
      </c>
      <c r="AB20" s="65">
        <v>0</v>
      </c>
      <c r="AD20" s="61" t="e">
        <f>I20-#REF!</f>
        <v>#REF!</v>
      </c>
    </row>
    <row r="21" spans="1:30" s="66" customFormat="1" ht="15" customHeight="1">
      <c r="A21" s="62"/>
      <c r="B21" s="158"/>
      <c r="C21" s="62"/>
      <c r="D21" s="63"/>
      <c r="E21" s="60"/>
      <c r="F21" s="64"/>
      <c r="G21" s="95"/>
      <c r="H21" s="60"/>
      <c r="I21" s="59"/>
      <c r="J21" s="64"/>
      <c r="K21" s="59"/>
      <c r="L21" s="59"/>
      <c r="M21" s="59"/>
      <c r="N21" s="64"/>
      <c r="O21" s="64"/>
      <c r="P21" s="64"/>
      <c r="Q21" s="95"/>
      <c r="R21" s="64"/>
      <c r="S21" s="64"/>
      <c r="T21" s="64"/>
      <c r="U21" s="64"/>
      <c r="V21" s="64"/>
      <c r="W21" s="64"/>
      <c r="X21" s="64"/>
      <c r="Y21" s="64"/>
      <c r="Z21" s="64"/>
      <c r="AA21" s="64"/>
      <c r="AB21" s="65"/>
      <c r="AD21" s="61"/>
    </row>
    <row r="22" spans="1:30" s="66" customFormat="1" ht="15" customHeight="1">
      <c r="A22" s="62">
        <v>9134</v>
      </c>
      <c r="B22" s="158">
        <v>512</v>
      </c>
      <c r="C22" s="62">
        <v>379.1</v>
      </c>
      <c r="D22" s="63">
        <v>3.3</v>
      </c>
      <c r="E22" s="60" t="s">
        <v>811</v>
      </c>
      <c r="F22" s="64">
        <v>1</v>
      </c>
      <c r="G22" s="95" t="s">
        <v>815</v>
      </c>
      <c r="H22" s="60" t="s">
        <v>223</v>
      </c>
      <c r="I22" s="59">
        <v>0.10000000000000053</v>
      </c>
      <c r="J22" s="64" t="s">
        <v>1700</v>
      </c>
      <c r="K22" s="59">
        <v>45.5</v>
      </c>
      <c r="L22" s="59">
        <v>3</v>
      </c>
      <c r="M22" s="59">
        <v>3.4</v>
      </c>
      <c r="N22" s="64">
        <v>5</v>
      </c>
      <c r="O22" s="64" t="s">
        <v>1706</v>
      </c>
      <c r="P22" s="64" t="s">
        <v>1699</v>
      </c>
      <c r="Q22" s="95" t="s">
        <v>1709</v>
      </c>
      <c r="R22" s="64">
        <v>1</v>
      </c>
      <c r="S22" s="64" t="s">
        <v>1701</v>
      </c>
      <c r="T22" s="64">
        <v>0</v>
      </c>
      <c r="U22" s="64" t="s">
        <v>1699</v>
      </c>
      <c r="V22" s="64">
        <v>1</v>
      </c>
      <c r="W22" s="64" t="s">
        <v>114</v>
      </c>
      <c r="X22" s="64" t="s">
        <v>1703</v>
      </c>
      <c r="Y22" s="64">
        <v>0</v>
      </c>
      <c r="Z22" s="64" t="s">
        <v>1699</v>
      </c>
      <c r="AA22" s="64" t="s">
        <v>1703</v>
      </c>
      <c r="AB22" s="65">
        <v>0</v>
      </c>
      <c r="AC22" s="61">
        <f>[2]nganjuk!$L$203</f>
        <v>6.8</v>
      </c>
      <c r="AD22" s="61">
        <f>I22-AC22</f>
        <v>-6.6999999999999993</v>
      </c>
    </row>
    <row r="23" spans="1:30" s="66" customFormat="1" ht="15" customHeight="1">
      <c r="A23" s="62"/>
      <c r="B23" s="158"/>
      <c r="C23" s="62"/>
      <c r="D23" s="63"/>
      <c r="E23" s="60"/>
      <c r="F23" s="64"/>
      <c r="G23" s="95"/>
      <c r="H23" s="60"/>
      <c r="I23" s="59"/>
      <c r="J23" s="64"/>
      <c r="K23" s="59"/>
      <c r="L23" s="59"/>
      <c r="M23" s="59"/>
      <c r="N23" s="64"/>
      <c r="O23" s="64"/>
      <c r="P23" s="64"/>
      <c r="Q23" s="95"/>
      <c r="R23" s="64"/>
      <c r="S23" s="64"/>
      <c r="T23" s="64"/>
      <c r="U23" s="64"/>
      <c r="V23" s="64"/>
      <c r="W23" s="64"/>
      <c r="X23" s="64"/>
      <c r="Y23" s="64"/>
      <c r="Z23" s="64"/>
      <c r="AA23" s="64"/>
      <c r="AB23" s="65"/>
      <c r="AC23" s="61"/>
      <c r="AD23" s="61"/>
    </row>
    <row r="24" spans="1:30" s="66" customFormat="1" ht="15" customHeight="1">
      <c r="A24" s="586">
        <v>9127</v>
      </c>
      <c r="B24" s="158">
        <v>513</v>
      </c>
      <c r="C24" s="586">
        <v>380</v>
      </c>
      <c r="D24" s="585">
        <v>3</v>
      </c>
      <c r="E24" s="593" t="s">
        <v>812</v>
      </c>
      <c r="F24" s="64">
        <v>1</v>
      </c>
      <c r="G24" s="95" t="s">
        <v>818</v>
      </c>
      <c r="H24" s="60" t="s">
        <v>214</v>
      </c>
      <c r="I24" s="59">
        <v>0.5</v>
      </c>
      <c r="J24" s="64" t="s">
        <v>1700</v>
      </c>
      <c r="K24" s="59">
        <v>6.4</v>
      </c>
      <c r="L24" s="59">
        <v>3</v>
      </c>
      <c r="M24" s="59">
        <v>5</v>
      </c>
      <c r="N24" s="64">
        <v>1</v>
      </c>
      <c r="O24" s="64" t="s">
        <v>1707</v>
      </c>
      <c r="P24" s="64" t="s">
        <v>1703</v>
      </c>
      <c r="Q24" s="95" t="s">
        <v>1709</v>
      </c>
      <c r="R24" s="64">
        <v>0</v>
      </c>
      <c r="S24" s="64" t="s">
        <v>1703</v>
      </c>
      <c r="T24" s="64">
        <v>0</v>
      </c>
      <c r="U24" s="64" t="s">
        <v>1703</v>
      </c>
      <c r="V24" s="64">
        <v>0</v>
      </c>
      <c r="W24" s="64" t="s">
        <v>1704</v>
      </c>
      <c r="X24" s="64" t="s">
        <v>1703</v>
      </c>
      <c r="Y24" s="64">
        <v>0</v>
      </c>
      <c r="Z24" s="64" t="s">
        <v>1699</v>
      </c>
      <c r="AA24" s="64" t="s">
        <v>1703</v>
      </c>
      <c r="AB24" s="65">
        <v>0</v>
      </c>
      <c r="AC24" s="61">
        <f>[2]nganjuk!$L$191</f>
        <v>45.05</v>
      </c>
      <c r="AD24" s="61" t="e">
        <f>I24-#REF!</f>
        <v>#REF!</v>
      </c>
    </row>
    <row r="25" spans="1:30" s="66" customFormat="1" ht="15" customHeight="1">
      <c r="A25" s="586"/>
      <c r="B25" s="158"/>
      <c r="C25" s="586"/>
      <c r="D25" s="585"/>
      <c r="E25" s="593"/>
      <c r="F25" s="64"/>
      <c r="G25" s="95"/>
      <c r="H25" s="60"/>
      <c r="I25" s="59"/>
      <c r="J25" s="64"/>
      <c r="K25" s="59"/>
      <c r="L25" s="59"/>
      <c r="M25" s="59"/>
      <c r="N25" s="64"/>
      <c r="O25" s="64"/>
      <c r="P25" s="64"/>
      <c r="Q25" s="95"/>
      <c r="R25" s="64"/>
      <c r="S25" s="64"/>
      <c r="T25" s="64"/>
      <c r="U25" s="64"/>
      <c r="V25" s="64"/>
      <c r="W25" s="64"/>
      <c r="X25" s="64"/>
      <c r="Y25" s="64"/>
      <c r="Z25" s="64"/>
      <c r="AA25" s="64"/>
      <c r="AB25" s="65"/>
      <c r="AC25" s="61"/>
      <c r="AD25" s="61"/>
    </row>
    <row r="26" spans="1:30" s="66" customFormat="1" ht="15" customHeight="1">
      <c r="A26" s="586"/>
      <c r="B26" s="182">
        <v>514</v>
      </c>
      <c r="C26" s="586"/>
      <c r="D26" s="585"/>
      <c r="E26" s="593"/>
      <c r="F26" s="64">
        <v>2</v>
      </c>
      <c r="G26" s="95" t="s">
        <v>819</v>
      </c>
      <c r="H26" s="60" t="s">
        <v>215</v>
      </c>
      <c r="I26" s="59">
        <v>0.85000000000000142</v>
      </c>
      <c r="J26" s="64" t="s">
        <v>1700</v>
      </c>
      <c r="K26" s="59">
        <v>21</v>
      </c>
      <c r="L26" s="59">
        <v>3</v>
      </c>
      <c r="M26" s="59"/>
      <c r="N26" s="64">
        <v>3</v>
      </c>
      <c r="O26" s="64" t="s">
        <v>1697</v>
      </c>
      <c r="P26" s="64" t="s">
        <v>1699</v>
      </c>
      <c r="Q26" s="95" t="s">
        <v>1709</v>
      </c>
      <c r="R26" s="64">
        <v>0</v>
      </c>
      <c r="S26" s="64" t="s">
        <v>1702</v>
      </c>
      <c r="T26" s="64">
        <v>0</v>
      </c>
      <c r="U26" s="64" t="s">
        <v>1708</v>
      </c>
      <c r="V26" s="64">
        <v>0</v>
      </c>
      <c r="W26" s="64" t="s">
        <v>114</v>
      </c>
      <c r="X26" s="64" t="s">
        <v>1703</v>
      </c>
      <c r="Y26" s="64">
        <v>0</v>
      </c>
      <c r="Z26" s="64" t="s">
        <v>1699</v>
      </c>
      <c r="AA26" s="64" t="s">
        <v>1703</v>
      </c>
      <c r="AB26" s="65">
        <v>0</v>
      </c>
      <c r="AD26" s="61" t="e">
        <f>I26-#REF!</f>
        <v>#REF!</v>
      </c>
    </row>
    <row r="27" spans="1:30" s="66" customFormat="1" ht="15" customHeight="1">
      <c r="A27" s="586"/>
      <c r="B27" s="182"/>
      <c r="C27" s="586"/>
      <c r="D27" s="585"/>
      <c r="E27" s="593"/>
      <c r="F27" s="64"/>
      <c r="G27" s="95"/>
      <c r="H27" s="60"/>
      <c r="I27" s="59"/>
      <c r="J27" s="64"/>
      <c r="K27" s="59"/>
      <c r="L27" s="59"/>
      <c r="M27" s="59"/>
      <c r="N27" s="64"/>
      <c r="O27" s="64"/>
      <c r="P27" s="64"/>
      <c r="Q27" s="95"/>
      <c r="R27" s="64"/>
      <c r="S27" s="64"/>
      <c r="T27" s="64"/>
      <c r="U27" s="64"/>
      <c r="V27" s="64"/>
      <c r="W27" s="64"/>
      <c r="X27" s="64"/>
      <c r="Y27" s="64"/>
      <c r="Z27" s="64"/>
      <c r="AA27" s="64"/>
      <c r="AB27" s="65"/>
      <c r="AD27" s="61"/>
    </row>
    <row r="28" spans="1:30" s="66" customFormat="1" ht="15" customHeight="1">
      <c r="A28" s="586"/>
      <c r="B28" s="182">
        <v>515</v>
      </c>
      <c r="C28" s="586"/>
      <c r="D28" s="585"/>
      <c r="E28" s="593"/>
      <c r="F28" s="64">
        <v>3</v>
      </c>
      <c r="G28" s="95" t="s">
        <v>820</v>
      </c>
      <c r="H28" s="60" t="s">
        <v>216</v>
      </c>
      <c r="I28" s="59">
        <v>1.3</v>
      </c>
      <c r="J28" s="64" t="s">
        <v>1700</v>
      </c>
      <c r="K28" s="59">
        <v>21.5</v>
      </c>
      <c r="L28" s="59">
        <v>3</v>
      </c>
      <c r="M28" s="59"/>
      <c r="N28" s="64">
        <v>3</v>
      </c>
      <c r="O28" s="64" t="s">
        <v>1697</v>
      </c>
      <c r="P28" s="64" t="s">
        <v>1699</v>
      </c>
      <c r="Q28" s="95" t="s">
        <v>1709</v>
      </c>
      <c r="R28" s="64">
        <v>0</v>
      </c>
      <c r="S28" s="64" t="s">
        <v>1701</v>
      </c>
      <c r="T28" s="64">
        <v>0</v>
      </c>
      <c r="U28" s="64" t="s">
        <v>1699</v>
      </c>
      <c r="V28" s="64">
        <v>0</v>
      </c>
      <c r="W28" s="64" t="s">
        <v>114</v>
      </c>
      <c r="X28" s="64" t="s">
        <v>1703</v>
      </c>
      <c r="Y28" s="64">
        <v>0</v>
      </c>
      <c r="Z28" s="64" t="s">
        <v>1699</v>
      </c>
      <c r="AA28" s="64" t="s">
        <v>1703</v>
      </c>
      <c r="AB28" s="65">
        <v>0</v>
      </c>
      <c r="AD28" s="61" t="e">
        <f>I28-#REF!</f>
        <v>#REF!</v>
      </c>
    </row>
    <row r="29" spans="1:30" s="66" customFormat="1" ht="15" customHeight="1">
      <c r="A29" s="586"/>
      <c r="B29" s="182"/>
      <c r="C29" s="586"/>
      <c r="D29" s="585"/>
      <c r="E29" s="593"/>
      <c r="F29" s="64"/>
      <c r="G29" s="95"/>
      <c r="H29" s="60"/>
      <c r="I29" s="59"/>
      <c r="J29" s="64"/>
      <c r="K29" s="59"/>
      <c r="L29" s="59"/>
      <c r="M29" s="59"/>
      <c r="N29" s="64"/>
      <c r="O29" s="64"/>
      <c r="P29" s="64"/>
      <c r="Q29" s="95"/>
      <c r="R29" s="64"/>
      <c r="S29" s="64"/>
      <c r="T29" s="64"/>
      <c r="U29" s="64"/>
      <c r="V29" s="64"/>
      <c r="W29" s="64"/>
      <c r="X29" s="64"/>
      <c r="Y29" s="64"/>
      <c r="Z29" s="64"/>
      <c r="AA29" s="64"/>
      <c r="AB29" s="65"/>
      <c r="AD29" s="61"/>
    </row>
    <row r="30" spans="1:30" s="66" customFormat="1" ht="15" customHeight="1">
      <c r="A30" s="586"/>
      <c r="B30" s="182">
        <v>516</v>
      </c>
      <c r="C30" s="586"/>
      <c r="D30" s="585"/>
      <c r="E30" s="593"/>
      <c r="F30" s="64">
        <v>4</v>
      </c>
      <c r="G30" s="95" t="s">
        <v>821</v>
      </c>
      <c r="H30" s="60" t="s">
        <v>217</v>
      </c>
      <c r="I30" s="59">
        <v>3.25</v>
      </c>
      <c r="J30" s="64" t="s">
        <v>1700</v>
      </c>
      <c r="K30" s="59">
        <v>19.8</v>
      </c>
      <c r="L30" s="59">
        <v>2.6</v>
      </c>
      <c r="M30" s="59"/>
      <c r="N30" s="64">
        <v>3</v>
      </c>
      <c r="O30" s="64" t="s">
        <v>1697</v>
      </c>
      <c r="P30" s="64" t="s">
        <v>1699</v>
      </c>
      <c r="Q30" s="95" t="s">
        <v>1709</v>
      </c>
      <c r="R30" s="64">
        <v>0</v>
      </c>
      <c r="S30" s="64" t="s">
        <v>1701</v>
      </c>
      <c r="T30" s="64">
        <v>0</v>
      </c>
      <c r="U30" s="64" t="s">
        <v>1708</v>
      </c>
      <c r="V30" s="64">
        <v>0</v>
      </c>
      <c r="W30" s="64" t="s">
        <v>114</v>
      </c>
      <c r="X30" s="64" t="s">
        <v>1703</v>
      </c>
      <c r="Y30" s="64">
        <v>0</v>
      </c>
      <c r="Z30" s="64" t="s">
        <v>1699</v>
      </c>
      <c r="AA30" s="64" t="s">
        <v>1703</v>
      </c>
      <c r="AB30" s="65">
        <v>0</v>
      </c>
      <c r="AD30" s="61" t="e">
        <f>I30-#REF!</f>
        <v>#REF!</v>
      </c>
    </row>
    <row r="31" spans="1:30" s="66" customFormat="1" ht="15" customHeight="1">
      <c r="A31" s="62"/>
      <c r="B31" s="182"/>
      <c r="C31" s="62"/>
      <c r="D31" s="63"/>
      <c r="E31" s="60"/>
      <c r="F31" s="64"/>
      <c r="G31" s="95"/>
      <c r="H31" s="60"/>
      <c r="I31" s="59"/>
      <c r="J31" s="64"/>
      <c r="K31" s="59"/>
      <c r="L31" s="59"/>
      <c r="M31" s="59"/>
      <c r="N31" s="64"/>
      <c r="O31" s="64"/>
      <c r="P31" s="64"/>
      <c r="Q31" s="95"/>
      <c r="R31" s="64"/>
      <c r="S31" s="64"/>
      <c r="T31" s="64"/>
      <c r="U31" s="64"/>
      <c r="V31" s="64"/>
      <c r="W31" s="64"/>
      <c r="X31" s="64"/>
      <c r="Y31" s="64"/>
      <c r="Z31" s="64"/>
      <c r="AA31" s="64"/>
      <c r="AB31" s="65"/>
      <c r="AD31" s="61"/>
    </row>
    <row r="32" spans="1:30" s="66" customFormat="1" ht="15" customHeight="1">
      <c r="A32" s="62">
        <v>9126</v>
      </c>
      <c r="B32" s="158">
        <v>517</v>
      </c>
      <c r="C32" s="62">
        <v>381</v>
      </c>
      <c r="D32" s="63">
        <v>0.6</v>
      </c>
      <c r="E32" s="60" t="s">
        <v>813</v>
      </c>
      <c r="F32" s="64">
        <v>1</v>
      </c>
      <c r="G32" s="95" t="s">
        <v>822</v>
      </c>
      <c r="H32" s="60" t="s">
        <v>213</v>
      </c>
      <c r="I32" s="59">
        <v>0.15000000000000568</v>
      </c>
      <c r="J32" s="64" t="s">
        <v>1700</v>
      </c>
      <c r="K32" s="59">
        <v>6</v>
      </c>
      <c r="L32" s="59">
        <v>6</v>
      </c>
      <c r="M32" s="59">
        <v>8</v>
      </c>
      <c r="N32" s="64">
        <v>2</v>
      </c>
      <c r="O32" s="64" t="s">
        <v>1703</v>
      </c>
      <c r="P32" s="64" t="s">
        <v>1701</v>
      </c>
      <c r="Q32" s="95" t="s">
        <v>1709</v>
      </c>
      <c r="R32" s="64">
        <v>0</v>
      </c>
      <c r="S32" s="64" t="s">
        <v>1701</v>
      </c>
      <c r="T32" s="64">
        <v>0</v>
      </c>
      <c r="U32" s="64" t="s">
        <v>1708</v>
      </c>
      <c r="V32" s="64">
        <v>0</v>
      </c>
      <c r="W32" s="64" t="s">
        <v>1704</v>
      </c>
      <c r="X32" s="64" t="s">
        <v>1703</v>
      </c>
      <c r="Y32" s="64">
        <v>0</v>
      </c>
      <c r="Z32" s="64" t="s">
        <v>1699</v>
      </c>
      <c r="AA32" s="64" t="s">
        <v>1703</v>
      </c>
      <c r="AB32" s="65">
        <v>0</v>
      </c>
      <c r="AC32" s="61">
        <f>[2]nganjuk!$L$190</f>
        <v>44.8</v>
      </c>
      <c r="AD32" s="61">
        <f>I32-AC32</f>
        <v>-44.649999999999991</v>
      </c>
    </row>
    <row r="33" spans="1:31" s="66" customFormat="1" ht="15" customHeight="1">
      <c r="A33" s="62"/>
      <c r="B33" s="158"/>
      <c r="C33" s="62"/>
      <c r="D33" s="63"/>
      <c r="E33" s="60"/>
      <c r="F33" s="64"/>
      <c r="G33" s="95"/>
      <c r="H33" s="60"/>
      <c r="I33" s="59"/>
      <c r="J33" s="64"/>
      <c r="K33" s="59"/>
      <c r="L33" s="59"/>
      <c r="M33" s="59"/>
      <c r="N33" s="64"/>
      <c r="O33" s="64"/>
      <c r="P33" s="64"/>
      <c r="Q33" s="95"/>
      <c r="R33" s="64"/>
      <c r="S33" s="64"/>
      <c r="T33" s="64"/>
      <c r="U33" s="64"/>
      <c r="V33" s="64"/>
      <c r="W33" s="64"/>
      <c r="X33" s="64"/>
      <c r="Y33" s="64"/>
      <c r="Z33" s="64"/>
      <c r="AA33" s="64"/>
      <c r="AB33" s="65"/>
      <c r="AC33" s="61"/>
      <c r="AD33" s="61"/>
    </row>
    <row r="34" spans="1:31" s="66" customFormat="1" ht="15" customHeight="1">
      <c r="A34" s="62">
        <v>9128</v>
      </c>
      <c r="B34" s="158">
        <v>518</v>
      </c>
      <c r="C34" s="62">
        <v>382</v>
      </c>
      <c r="D34" s="63">
        <v>2</v>
      </c>
      <c r="E34" s="60" t="s">
        <v>814</v>
      </c>
      <c r="F34" s="64">
        <v>1</v>
      </c>
      <c r="G34" s="95" t="s">
        <v>823</v>
      </c>
      <c r="H34" s="60" t="s">
        <v>218</v>
      </c>
      <c r="I34" s="59">
        <v>1.5</v>
      </c>
      <c r="J34" s="64" t="s">
        <v>1700</v>
      </c>
      <c r="K34" s="59">
        <v>3.6</v>
      </c>
      <c r="L34" s="59">
        <v>3</v>
      </c>
      <c r="M34" s="59"/>
      <c r="N34" s="64">
        <v>1</v>
      </c>
      <c r="O34" s="64" t="s">
        <v>1706</v>
      </c>
      <c r="P34" s="64" t="s">
        <v>1703</v>
      </c>
      <c r="Q34" s="95" t="s">
        <v>1709</v>
      </c>
      <c r="R34" s="64">
        <v>0</v>
      </c>
      <c r="S34" s="64" t="s">
        <v>1703</v>
      </c>
      <c r="T34" s="64">
        <v>0</v>
      </c>
      <c r="U34" s="64" t="s">
        <v>1703</v>
      </c>
      <c r="V34" s="64">
        <v>0</v>
      </c>
      <c r="W34" s="64" t="s">
        <v>1704</v>
      </c>
      <c r="X34" s="64" t="s">
        <v>1703</v>
      </c>
      <c r="Y34" s="64">
        <v>0</v>
      </c>
      <c r="Z34" s="64" t="s">
        <v>1699</v>
      </c>
      <c r="AA34" s="64" t="s">
        <v>1703</v>
      </c>
      <c r="AB34" s="65">
        <v>0</v>
      </c>
      <c r="AC34" s="61">
        <f>[2]nganjuk!$L$193</f>
        <v>49.8</v>
      </c>
      <c r="AD34" s="61">
        <f>I34-AC34</f>
        <v>-48.3</v>
      </c>
    </row>
    <row r="35" spans="1:31" s="66" customFormat="1" ht="15" customHeight="1">
      <c r="A35" s="184"/>
      <c r="B35" s="158"/>
      <c r="C35" s="109"/>
      <c r="D35" s="63"/>
      <c r="E35" s="60"/>
      <c r="F35" s="64"/>
      <c r="G35" s="95"/>
      <c r="H35" s="60"/>
      <c r="I35" s="59"/>
      <c r="J35" s="64"/>
      <c r="K35" s="59"/>
      <c r="L35" s="59"/>
      <c r="M35" s="59"/>
      <c r="N35" s="64"/>
      <c r="O35" s="64"/>
      <c r="P35" s="64"/>
      <c r="Q35" s="95"/>
      <c r="R35" s="64"/>
      <c r="S35" s="64"/>
      <c r="T35" s="64"/>
      <c r="U35" s="64"/>
      <c r="V35" s="64"/>
      <c r="W35" s="64"/>
      <c r="X35" s="64"/>
      <c r="Y35" s="64"/>
      <c r="Z35" s="64"/>
      <c r="AA35" s="64"/>
      <c r="AB35" s="65"/>
      <c r="AC35" s="61"/>
      <c r="AD35" s="61"/>
    </row>
    <row r="36" spans="1:31" s="66" customFormat="1" ht="15" customHeight="1">
      <c r="A36" s="121">
        <v>9125</v>
      </c>
      <c r="B36" s="158">
        <v>521</v>
      </c>
      <c r="C36" s="109">
        <v>383.2</v>
      </c>
      <c r="D36" s="63">
        <v>0.75</v>
      </c>
      <c r="E36" s="60" t="s">
        <v>845</v>
      </c>
      <c r="F36" s="64">
        <v>3</v>
      </c>
      <c r="G36" s="95" t="s">
        <v>824</v>
      </c>
      <c r="H36" s="60" t="s">
        <v>212</v>
      </c>
      <c r="I36" s="59">
        <v>1.45</v>
      </c>
      <c r="J36" s="64" t="s">
        <v>1700</v>
      </c>
      <c r="K36" s="59">
        <v>4.8</v>
      </c>
      <c r="L36" s="59">
        <v>4</v>
      </c>
      <c r="M36" s="59">
        <v>6.2</v>
      </c>
      <c r="N36" s="64">
        <v>1</v>
      </c>
      <c r="O36" s="64" t="s">
        <v>1703</v>
      </c>
      <c r="P36" s="64" t="s">
        <v>1701</v>
      </c>
      <c r="Q36" s="95" t="s">
        <v>1709</v>
      </c>
      <c r="R36" s="64">
        <v>0</v>
      </c>
      <c r="S36" s="64" t="s">
        <v>1702</v>
      </c>
      <c r="T36" s="64">
        <v>0</v>
      </c>
      <c r="U36" s="64" t="s">
        <v>1708</v>
      </c>
      <c r="V36" s="64">
        <v>0</v>
      </c>
      <c r="W36" s="64" t="s">
        <v>1704</v>
      </c>
      <c r="X36" s="64" t="s">
        <v>1703</v>
      </c>
      <c r="Y36" s="64">
        <v>0</v>
      </c>
      <c r="Z36" s="64" t="s">
        <v>1699</v>
      </c>
      <c r="AA36" s="64" t="s">
        <v>1703</v>
      </c>
      <c r="AB36" s="65">
        <v>0</v>
      </c>
      <c r="AD36" s="61" t="e">
        <f>I36-#REF!</f>
        <v>#REF!</v>
      </c>
    </row>
    <row r="37" spans="1:31" s="66" customFormat="1" ht="15" customHeight="1">
      <c r="A37" s="121"/>
      <c r="B37" s="158"/>
      <c r="C37" s="109"/>
      <c r="D37" s="122"/>
      <c r="E37" s="124"/>
      <c r="F37" s="64"/>
      <c r="G37" s="95"/>
      <c r="H37" s="60"/>
      <c r="I37" s="59"/>
      <c r="J37" s="64"/>
      <c r="K37" s="59"/>
      <c r="L37" s="59"/>
      <c r="M37" s="59"/>
      <c r="N37" s="64"/>
      <c r="O37" s="64"/>
      <c r="P37" s="64"/>
      <c r="Q37" s="95"/>
      <c r="R37" s="64"/>
      <c r="S37" s="64"/>
      <c r="T37" s="64"/>
      <c r="U37" s="64"/>
      <c r="V37" s="64"/>
      <c r="W37" s="64"/>
      <c r="X37" s="64"/>
      <c r="Y37" s="64"/>
      <c r="Z37" s="64"/>
      <c r="AA37" s="64"/>
      <c r="AB37" s="65"/>
      <c r="AD37" s="61"/>
    </row>
    <row r="38" spans="1:31" s="66" customFormat="1" ht="15" customHeight="1">
      <c r="A38" s="587">
        <v>9011</v>
      </c>
      <c r="B38" s="158">
        <v>533</v>
      </c>
      <c r="C38" s="589">
        <v>389.1</v>
      </c>
      <c r="D38" s="591">
        <v>8.1999999999999993</v>
      </c>
      <c r="E38" s="594" t="s">
        <v>825</v>
      </c>
      <c r="F38" s="64">
        <v>1</v>
      </c>
      <c r="G38" s="95" t="s">
        <v>873</v>
      </c>
      <c r="H38" s="60" t="s">
        <v>139</v>
      </c>
      <c r="I38" s="59">
        <v>6.7999999999999545</v>
      </c>
      <c r="J38" s="64" t="s">
        <v>1700</v>
      </c>
      <c r="K38" s="59">
        <v>8.1</v>
      </c>
      <c r="L38" s="59">
        <v>6</v>
      </c>
      <c r="M38" s="59">
        <v>6.2</v>
      </c>
      <c r="N38" s="64">
        <v>2</v>
      </c>
      <c r="O38" s="64" t="s">
        <v>1703</v>
      </c>
      <c r="P38" s="64" t="s">
        <v>1701</v>
      </c>
      <c r="Q38" s="95" t="s">
        <v>1709</v>
      </c>
      <c r="R38" s="64">
        <v>0</v>
      </c>
      <c r="S38" s="64" t="s">
        <v>1701</v>
      </c>
      <c r="T38" s="64">
        <v>0</v>
      </c>
      <c r="U38" s="64" t="s">
        <v>1708</v>
      </c>
      <c r="V38" s="64">
        <v>0</v>
      </c>
      <c r="W38" s="64" t="s">
        <v>1704</v>
      </c>
      <c r="X38" s="64" t="s">
        <v>1703</v>
      </c>
      <c r="Y38" s="64">
        <v>0</v>
      </c>
      <c r="Z38" s="64" t="s">
        <v>1699</v>
      </c>
      <c r="AA38" s="64" t="s">
        <v>1703</v>
      </c>
      <c r="AB38" s="65">
        <v>0</v>
      </c>
      <c r="AD38" s="61">
        <f>'[1]NGANJUK''Z'!$L$23</f>
        <v>462.5</v>
      </c>
      <c r="AE38" s="85">
        <v>462.5</v>
      </c>
    </row>
    <row r="39" spans="1:31" s="66" customFormat="1" ht="15" customHeight="1">
      <c r="A39" s="588"/>
      <c r="B39" s="167"/>
      <c r="C39" s="590"/>
      <c r="D39" s="604"/>
      <c r="E39" s="597"/>
      <c r="F39" s="64"/>
      <c r="G39" s="95"/>
      <c r="H39" s="60"/>
      <c r="I39" s="59"/>
      <c r="J39" s="64"/>
      <c r="K39" s="59"/>
      <c r="L39" s="59"/>
      <c r="M39" s="59"/>
      <c r="N39" s="64"/>
      <c r="O39" s="64"/>
      <c r="P39" s="64"/>
      <c r="Q39" s="95"/>
      <c r="R39" s="64"/>
      <c r="S39" s="64"/>
      <c r="T39" s="64"/>
      <c r="U39" s="64"/>
      <c r="V39" s="64"/>
      <c r="W39" s="64"/>
      <c r="X39" s="64"/>
      <c r="Y39" s="64"/>
      <c r="Z39" s="64"/>
      <c r="AA39" s="64"/>
      <c r="AB39" s="65"/>
      <c r="AD39" s="61"/>
      <c r="AE39" s="85"/>
    </row>
    <row r="40" spans="1:31" s="66" customFormat="1" ht="15" customHeight="1">
      <c r="A40" s="588"/>
      <c r="B40" s="167">
        <v>534</v>
      </c>
      <c r="C40" s="590"/>
      <c r="D40" s="604"/>
      <c r="E40" s="597"/>
      <c r="F40" s="64">
        <v>2</v>
      </c>
      <c r="G40" s="95" t="s">
        <v>874</v>
      </c>
      <c r="H40" s="60" t="s">
        <v>1399</v>
      </c>
      <c r="I40" s="59">
        <v>7.2000000000000455</v>
      </c>
      <c r="J40" s="64" t="s">
        <v>1700</v>
      </c>
      <c r="K40" s="59">
        <v>4.5</v>
      </c>
      <c r="L40" s="59">
        <v>6</v>
      </c>
      <c r="M40" s="59">
        <v>6.2</v>
      </c>
      <c r="N40" s="64">
        <v>1</v>
      </c>
      <c r="O40" s="64" t="s">
        <v>1703</v>
      </c>
      <c r="P40" s="64" t="s">
        <v>1701</v>
      </c>
      <c r="Q40" s="95" t="s">
        <v>1709</v>
      </c>
      <c r="R40" s="64">
        <v>0</v>
      </c>
      <c r="S40" s="64" t="s">
        <v>1701</v>
      </c>
      <c r="T40" s="64">
        <v>0</v>
      </c>
      <c r="U40" s="64" t="s">
        <v>1708</v>
      </c>
      <c r="V40" s="64">
        <v>0</v>
      </c>
      <c r="W40" s="64" t="s">
        <v>1704</v>
      </c>
      <c r="X40" s="64" t="s">
        <v>1703</v>
      </c>
      <c r="Y40" s="64">
        <v>0</v>
      </c>
      <c r="Z40" s="64" t="s">
        <v>1699</v>
      </c>
      <c r="AA40" s="64" t="s">
        <v>1703</v>
      </c>
      <c r="AB40" s="65">
        <v>0</v>
      </c>
      <c r="AE40" s="85">
        <v>463.4</v>
      </c>
    </row>
    <row r="41" spans="1:31" s="66" customFormat="1" ht="15" customHeight="1">
      <c r="A41" s="588"/>
      <c r="B41" s="167"/>
      <c r="C41" s="590"/>
      <c r="D41" s="604"/>
      <c r="E41" s="597"/>
      <c r="F41" s="64"/>
      <c r="G41" s="95"/>
      <c r="H41" s="60"/>
      <c r="I41" s="59"/>
      <c r="J41" s="64"/>
      <c r="K41" s="59"/>
      <c r="L41" s="59"/>
      <c r="M41" s="59"/>
      <c r="N41" s="64"/>
      <c r="O41" s="64"/>
      <c r="P41" s="64"/>
      <c r="Q41" s="95"/>
      <c r="R41" s="64"/>
      <c r="S41" s="64"/>
      <c r="T41" s="64"/>
      <c r="U41" s="64"/>
      <c r="V41" s="64"/>
      <c r="W41" s="64"/>
      <c r="X41" s="64"/>
      <c r="Y41" s="64"/>
      <c r="Z41" s="64"/>
      <c r="AA41" s="64"/>
      <c r="AB41" s="65"/>
      <c r="AE41" s="85"/>
    </row>
    <row r="42" spans="1:31" s="66" customFormat="1" ht="15" customHeight="1">
      <c r="A42" s="607"/>
      <c r="B42" s="167">
        <v>535</v>
      </c>
      <c r="C42" s="606"/>
      <c r="D42" s="608"/>
      <c r="E42" s="598"/>
      <c r="F42" s="64">
        <v>3</v>
      </c>
      <c r="G42" s="113" t="s">
        <v>1462</v>
      </c>
      <c r="H42" s="60" t="s">
        <v>115</v>
      </c>
      <c r="I42" s="59">
        <v>8.2000000000000455</v>
      </c>
      <c r="J42" s="64" t="s">
        <v>1700</v>
      </c>
      <c r="K42" s="59">
        <v>2.8</v>
      </c>
      <c r="L42" s="59">
        <v>6</v>
      </c>
      <c r="M42" s="59">
        <v>8.8000000000000007</v>
      </c>
      <c r="N42" s="64">
        <v>2</v>
      </c>
      <c r="O42" s="64" t="s">
        <v>1703</v>
      </c>
      <c r="P42" s="64" t="s">
        <v>1701</v>
      </c>
      <c r="Q42" s="95" t="s">
        <v>1709</v>
      </c>
      <c r="R42" s="64">
        <v>0</v>
      </c>
      <c r="S42" s="64" t="s">
        <v>1701</v>
      </c>
      <c r="T42" s="64">
        <v>0</v>
      </c>
      <c r="U42" s="64" t="s">
        <v>1708</v>
      </c>
      <c r="V42" s="64">
        <v>0</v>
      </c>
      <c r="W42" s="64" t="s">
        <v>114</v>
      </c>
      <c r="X42" s="64" t="s">
        <v>1703</v>
      </c>
      <c r="Y42" s="64">
        <v>0</v>
      </c>
      <c r="Z42" s="64" t="s">
        <v>1767</v>
      </c>
      <c r="AA42" s="64" t="s">
        <v>1701</v>
      </c>
      <c r="AB42" s="65">
        <v>0</v>
      </c>
      <c r="AE42" s="85"/>
    </row>
    <row r="43" spans="1:31" s="66" customFormat="1" ht="15" customHeight="1">
      <c r="A43" s="232"/>
      <c r="B43" s="167"/>
      <c r="C43" s="110"/>
      <c r="D43" s="98"/>
      <c r="E43" s="99"/>
      <c r="F43" s="64"/>
      <c r="G43" s="186"/>
      <c r="H43" s="60"/>
      <c r="I43" s="59"/>
      <c r="J43" s="64"/>
      <c r="K43" s="59"/>
      <c r="L43" s="59"/>
      <c r="M43" s="59"/>
      <c r="N43" s="64"/>
      <c r="O43" s="64"/>
      <c r="P43" s="64"/>
      <c r="Q43" s="95"/>
      <c r="R43" s="64"/>
      <c r="S43" s="64"/>
      <c r="T43" s="64"/>
      <c r="U43" s="64"/>
      <c r="V43" s="64"/>
      <c r="W43" s="64"/>
      <c r="X43" s="64"/>
      <c r="Y43" s="64"/>
      <c r="Z43" s="64"/>
      <c r="AA43" s="64"/>
      <c r="AB43" s="65"/>
      <c r="AE43" s="85"/>
    </row>
    <row r="44" spans="1:31" s="66" customFormat="1" ht="15" customHeight="1">
      <c r="A44" s="184">
        <v>9085</v>
      </c>
      <c r="B44" s="142">
        <v>539</v>
      </c>
      <c r="C44" s="109" t="s">
        <v>1403</v>
      </c>
      <c r="D44" s="63">
        <v>0.85</v>
      </c>
      <c r="E44" s="60" t="s">
        <v>846</v>
      </c>
      <c r="F44" s="64">
        <v>1</v>
      </c>
      <c r="G44" s="95" t="s">
        <v>1404</v>
      </c>
      <c r="H44" s="60" t="s">
        <v>1405</v>
      </c>
      <c r="I44" s="59">
        <v>2.21</v>
      </c>
      <c r="J44" s="64" t="s">
        <v>1700</v>
      </c>
      <c r="K44" s="59">
        <v>4.5999999999999996</v>
      </c>
      <c r="L44" s="59">
        <v>3.5</v>
      </c>
      <c r="M44" s="59"/>
      <c r="N44" s="64">
        <v>1</v>
      </c>
      <c r="O44" s="64" t="s">
        <v>1703</v>
      </c>
      <c r="P44" s="64" t="s">
        <v>1701</v>
      </c>
      <c r="Q44" s="95" t="s">
        <v>1709</v>
      </c>
      <c r="R44" s="64">
        <v>0</v>
      </c>
      <c r="S44" s="64" t="s">
        <v>1701</v>
      </c>
      <c r="T44" s="64">
        <v>0</v>
      </c>
      <c r="U44" s="64" t="s">
        <v>1708</v>
      </c>
      <c r="V44" s="64">
        <v>0</v>
      </c>
      <c r="W44" s="64" t="s">
        <v>1704</v>
      </c>
      <c r="X44" s="64" t="s">
        <v>1703</v>
      </c>
      <c r="Y44" s="64">
        <v>0</v>
      </c>
      <c r="Z44" s="64" t="s">
        <v>1699</v>
      </c>
      <c r="AA44" s="64" t="s">
        <v>1703</v>
      </c>
      <c r="AB44" s="65">
        <v>0</v>
      </c>
      <c r="AE44" s="85"/>
    </row>
    <row r="45" spans="1:31" s="66" customFormat="1" ht="15" customHeight="1">
      <c r="A45" s="184"/>
      <c r="B45" s="142"/>
      <c r="C45" s="109"/>
      <c r="D45" s="63"/>
      <c r="E45" s="60"/>
      <c r="F45" s="64"/>
      <c r="G45" s="95"/>
      <c r="H45" s="60"/>
      <c r="I45" s="59"/>
      <c r="J45" s="64"/>
      <c r="K45" s="59"/>
      <c r="L45" s="59"/>
      <c r="M45" s="59"/>
      <c r="N45" s="64"/>
      <c r="O45" s="64"/>
      <c r="P45" s="64"/>
      <c r="Q45" s="95"/>
      <c r="R45" s="64"/>
      <c r="S45" s="64"/>
      <c r="T45" s="64"/>
      <c r="U45" s="64"/>
      <c r="V45" s="64"/>
      <c r="W45" s="64"/>
      <c r="X45" s="64"/>
      <c r="Y45" s="64"/>
      <c r="Z45" s="64"/>
      <c r="AA45" s="64"/>
      <c r="AB45" s="65"/>
      <c r="AE45" s="85"/>
    </row>
    <row r="46" spans="1:31" s="66" customFormat="1" ht="15" customHeight="1">
      <c r="A46" s="587">
        <v>9010</v>
      </c>
      <c r="B46" s="158">
        <v>548</v>
      </c>
      <c r="C46" s="589">
        <v>393.2</v>
      </c>
      <c r="D46" s="585">
        <v>4.0999999999999996</v>
      </c>
      <c r="E46" s="593" t="s">
        <v>847</v>
      </c>
      <c r="F46" s="64">
        <v>7</v>
      </c>
      <c r="G46" s="95" t="s">
        <v>875</v>
      </c>
      <c r="H46" s="60" t="s">
        <v>111</v>
      </c>
      <c r="I46" s="59">
        <v>15.5</v>
      </c>
      <c r="J46" s="64" t="s">
        <v>1700</v>
      </c>
      <c r="K46" s="59">
        <v>5.2</v>
      </c>
      <c r="L46" s="59">
        <v>4.5999999999999996</v>
      </c>
      <c r="M46" s="59">
        <v>6.6</v>
      </c>
      <c r="N46" s="64">
        <v>1</v>
      </c>
      <c r="O46" s="64" t="s">
        <v>1703</v>
      </c>
      <c r="P46" s="64" t="s">
        <v>1701</v>
      </c>
      <c r="Q46" s="95" t="s">
        <v>1709</v>
      </c>
      <c r="R46" s="64">
        <v>0</v>
      </c>
      <c r="S46" s="64" t="s">
        <v>1701</v>
      </c>
      <c r="T46" s="64">
        <v>0</v>
      </c>
      <c r="U46" s="64" t="s">
        <v>1708</v>
      </c>
      <c r="V46" s="64">
        <v>0</v>
      </c>
      <c r="W46" s="64" t="s">
        <v>1704</v>
      </c>
      <c r="X46" s="64" t="s">
        <v>1703</v>
      </c>
      <c r="Y46" s="64">
        <v>0</v>
      </c>
      <c r="Z46" s="64" t="s">
        <v>1699</v>
      </c>
      <c r="AA46" s="64" t="s">
        <v>1703</v>
      </c>
      <c r="AB46" s="65">
        <v>0</v>
      </c>
      <c r="AD46" s="61" t="e">
        <f>I46-#REF!</f>
        <v>#REF!</v>
      </c>
    </row>
    <row r="47" spans="1:31" s="66" customFormat="1" ht="15" customHeight="1">
      <c r="A47" s="588"/>
      <c r="B47" s="158"/>
      <c r="C47" s="590"/>
      <c r="D47" s="585"/>
      <c r="E47" s="593"/>
      <c r="F47" s="64"/>
      <c r="G47" s="95"/>
      <c r="H47" s="60"/>
      <c r="I47" s="59"/>
      <c r="J47" s="64"/>
      <c r="K47" s="59"/>
      <c r="L47" s="59"/>
      <c r="M47" s="59"/>
      <c r="N47" s="64"/>
      <c r="O47" s="64"/>
      <c r="P47" s="64"/>
      <c r="Q47" s="95"/>
      <c r="R47" s="64"/>
      <c r="S47" s="64"/>
      <c r="T47" s="64"/>
      <c r="U47" s="64"/>
      <c r="V47" s="64"/>
      <c r="W47" s="64"/>
      <c r="X47" s="64"/>
      <c r="Y47" s="64"/>
      <c r="Z47" s="64"/>
      <c r="AA47" s="64"/>
      <c r="AB47" s="65"/>
      <c r="AD47" s="61"/>
    </row>
    <row r="48" spans="1:31" s="66" customFormat="1" ht="15" customHeight="1">
      <c r="A48" s="588"/>
      <c r="B48" s="158">
        <v>549</v>
      </c>
      <c r="C48" s="590"/>
      <c r="D48" s="585"/>
      <c r="E48" s="593"/>
      <c r="F48" s="64">
        <v>8</v>
      </c>
      <c r="G48" s="95" t="s">
        <v>876</v>
      </c>
      <c r="H48" s="60" t="s">
        <v>112</v>
      </c>
      <c r="I48" s="59">
        <v>17.5</v>
      </c>
      <c r="J48" s="64" t="s">
        <v>1700</v>
      </c>
      <c r="K48" s="59">
        <v>3.5</v>
      </c>
      <c r="L48" s="59">
        <v>5</v>
      </c>
      <c r="M48" s="59">
        <v>7</v>
      </c>
      <c r="N48" s="64">
        <v>1</v>
      </c>
      <c r="O48" s="64" t="s">
        <v>1703</v>
      </c>
      <c r="P48" s="64" t="s">
        <v>1701</v>
      </c>
      <c r="Q48" s="95" t="s">
        <v>1709</v>
      </c>
      <c r="R48" s="64">
        <v>0</v>
      </c>
      <c r="S48" s="64" t="s">
        <v>1701</v>
      </c>
      <c r="T48" s="64">
        <v>0</v>
      </c>
      <c r="U48" s="64" t="s">
        <v>1708</v>
      </c>
      <c r="V48" s="64">
        <v>0</v>
      </c>
      <c r="W48" s="64" t="s">
        <v>1704</v>
      </c>
      <c r="X48" s="64" t="s">
        <v>1703</v>
      </c>
      <c r="Y48" s="64">
        <v>0</v>
      </c>
      <c r="Z48" s="64" t="s">
        <v>1699</v>
      </c>
      <c r="AA48" s="64" t="s">
        <v>1703</v>
      </c>
      <c r="AB48" s="65">
        <v>0</v>
      </c>
      <c r="AD48" s="61" t="e">
        <f>I48-#REF!</f>
        <v>#REF!</v>
      </c>
    </row>
    <row r="49" spans="1:31" s="66" customFormat="1" ht="15" customHeight="1">
      <c r="A49" s="588"/>
      <c r="B49" s="158"/>
      <c r="C49" s="590"/>
      <c r="D49" s="585"/>
      <c r="E49" s="593"/>
      <c r="F49" s="64"/>
      <c r="G49" s="95"/>
      <c r="H49" s="60"/>
      <c r="I49" s="59"/>
      <c r="J49" s="64"/>
      <c r="K49" s="59"/>
      <c r="L49" s="59"/>
      <c r="M49" s="59"/>
      <c r="N49" s="64"/>
      <c r="O49" s="64"/>
      <c r="P49" s="64"/>
      <c r="Q49" s="95"/>
      <c r="R49" s="64"/>
      <c r="S49" s="64"/>
      <c r="T49" s="64"/>
      <c r="U49" s="64"/>
      <c r="V49" s="64"/>
      <c r="W49" s="64"/>
      <c r="X49" s="64"/>
      <c r="Y49" s="64"/>
      <c r="Z49" s="64"/>
      <c r="AA49" s="64"/>
      <c r="AB49" s="65"/>
      <c r="AD49" s="61"/>
    </row>
    <row r="50" spans="1:31" s="66" customFormat="1" ht="15" customHeight="1">
      <c r="A50" s="588"/>
      <c r="B50" s="158">
        <v>550</v>
      </c>
      <c r="C50" s="590"/>
      <c r="D50" s="585"/>
      <c r="E50" s="593"/>
      <c r="F50" s="64">
        <v>9</v>
      </c>
      <c r="G50" s="95" t="s">
        <v>877</v>
      </c>
      <c r="H50" s="60" t="s">
        <v>113</v>
      </c>
      <c r="I50" s="59">
        <v>19.100000000000001</v>
      </c>
      <c r="J50" s="64" t="s">
        <v>1700</v>
      </c>
      <c r="K50" s="59">
        <v>25.2</v>
      </c>
      <c r="L50" s="59">
        <v>6.1</v>
      </c>
      <c r="M50" s="59">
        <v>7</v>
      </c>
      <c r="N50" s="64">
        <v>3</v>
      </c>
      <c r="O50" s="64" t="s">
        <v>1703</v>
      </c>
      <c r="P50" s="64" t="s">
        <v>1701</v>
      </c>
      <c r="Q50" s="95" t="s">
        <v>1709</v>
      </c>
      <c r="R50" s="64">
        <v>0</v>
      </c>
      <c r="S50" s="64" t="s">
        <v>1701</v>
      </c>
      <c r="T50" s="64">
        <v>0</v>
      </c>
      <c r="U50" s="64" t="s">
        <v>1708</v>
      </c>
      <c r="V50" s="64">
        <v>0</v>
      </c>
      <c r="W50" s="64" t="s">
        <v>1704</v>
      </c>
      <c r="X50" s="64" t="s">
        <v>1703</v>
      </c>
      <c r="Y50" s="64">
        <v>0</v>
      </c>
      <c r="Z50" s="64" t="s">
        <v>1699</v>
      </c>
      <c r="AA50" s="64" t="s">
        <v>1703</v>
      </c>
      <c r="AB50" s="65">
        <v>0</v>
      </c>
      <c r="AD50" s="61" t="e">
        <f>I50-#REF!</f>
        <v>#REF!</v>
      </c>
    </row>
    <row r="51" spans="1:31" s="66" customFormat="1" ht="15" customHeight="1">
      <c r="A51" s="588"/>
      <c r="B51" s="158"/>
      <c r="C51" s="590"/>
      <c r="D51" s="585"/>
      <c r="E51" s="593"/>
      <c r="F51" s="64"/>
      <c r="G51" s="95"/>
      <c r="H51" s="60"/>
      <c r="I51" s="59"/>
      <c r="J51" s="64"/>
      <c r="K51" s="59"/>
      <c r="L51" s="59"/>
      <c r="M51" s="59"/>
      <c r="N51" s="64"/>
      <c r="O51" s="64"/>
      <c r="P51" s="64"/>
      <c r="Q51" s="95"/>
      <c r="R51" s="64"/>
      <c r="S51" s="64"/>
      <c r="T51" s="64"/>
      <c r="U51" s="64"/>
      <c r="V51" s="64"/>
      <c r="W51" s="64"/>
      <c r="X51" s="64"/>
      <c r="Y51" s="64"/>
      <c r="Z51" s="64"/>
      <c r="AA51" s="64"/>
      <c r="AB51" s="65"/>
      <c r="AD51" s="61"/>
    </row>
    <row r="52" spans="1:31" s="66" customFormat="1" ht="15" customHeight="1">
      <c r="A52" s="607"/>
      <c r="B52" s="158">
        <v>650</v>
      </c>
      <c r="C52" s="606"/>
      <c r="D52" s="585"/>
      <c r="E52" s="593"/>
      <c r="F52" s="64">
        <v>10</v>
      </c>
      <c r="G52" s="95" t="s">
        <v>878</v>
      </c>
      <c r="H52" s="60" t="s">
        <v>138</v>
      </c>
      <c r="I52" s="59">
        <v>19.2</v>
      </c>
      <c r="J52" s="64" t="s">
        <v>1700</v>
      </c>
      <c r="K52" s="59">
        <v>17.100000000000001</v>
      </c>
      <c r="L52" s="59">
        <v>4.5</v>
      </c>
      <c r="M52" s="59">
        <v>4.5</v>
      </c>
      <c r="N52" s="64">
        <v>2</v>
      </c>
      <c r="O52" s="64" t="s">
        <v>1703</v>
      </c>
      <c r="P52" s="64" t="s">
        <v>1701</v>
      </c>
      <c r="Q52" s="95" t="s">
        <v>1709</v>
      </c>
      <c r="R52" s="64">
        <v>0</v>
      </c>
      <c r="S52" s="64" t="s">
        <v>1701</v>
      </c>
      <c r="T52" s="64">
        <v>0</v>
      </c>
      <c r="U52" s="64" t="s">
        <v>1708</v>
      </c>
      <c r="V52" s="64">
        <v>1</v>
      </c>
      <c r="W52" s="64" t="s">
        <v>1704</v>
      </c>
      <c r="X52" s="64" t="s">
        <v>1703</v>
      </c>
      <c r="Y52" s="64">
        <v>0</v>
      </c>
      <c r="Z52" s="64" t="s">
        <v>1699</v>
      </c>
      <c r="AA52" s="64" t="s">
        <v>1703</v>
      </c>
      <c r="AB52" s="65">
        <v>0</v>
      </c>
      <c r="AD52" s="61" t="e">
        <f>I52-#REF!</f>
        <v>#REF!</v>
      </c>
    </row>
    <row r="53" spans="1:31" s="66" customFormat="1" ht="15" customHeight="1">
      <c r="A53" s="216"/>
      <c r="B53" s="158"/>
      <c r="C53" s="110"/>
      <c r="D53" s="63"/>
      <c r="E53" s="60"/>
      <c r="F53" s="64"/>
      <c r="G53" s="95"/>
      <c r="H53" s="60"/>
      <c r="I53" s="59"/>
      <c r="J53" s="64"/>
      <c r="K53" s="59"/>
      <c r="L53" s="59"/>
      <c r="M53" s="59"/>
      <c r="N53" s="64"/>
      <c r="O53" s="64"/>
      <c r="P53" s="64"/>
      <c r="Q53" s="95"/>
      <c r="R53" s="64"/>
      <c r="S53" s="64"/>
      <c r="T53" s="64"/>
      <c r="U53" s="64"/>
      <c r="V53" s="64"/>
      <c r="W53" s="64"/>
      <c r="X53" s="64"/>
      <c r="Y53" s="64"/>
      <c r="Z53" s="64"/>
      <c r="AA53" s="64"/>
      <c r="AB53" s="65"/>
      <c r="AD53" s="61"/>
    </row>
    <row r="54" spans="1:31" s="66" customFormat="1" ht="15" customHeight="1">
      <c r="A54" s="121">
        <v>9045</v>
      </c>
      <c r="B54" s="158">
        <v>576</v>
      </c>
      <c r="C54" s="109">
        <v>412.2</v>
      </c>
      <c r="D54" s="63">
        <v>0.85</v>
      </c>
      <c r="E54" s="60" t="s">
        <v>849</v>
      </c>
      <c r="F54" s="64">
        <v>2</v>
      </c>
      <c r="G54" s="95" t="s">
        <v>879</v>
      </c>
      <c r="H54" s="60" t="s">
        <v>122</v>
      </c>
      <c r="I54" s="59">
        <v>1.2</v>
      </c>
      <c r="J54" s="64" t="s">
        <v>1700</v>
      </c>
      <c r="K54" s="59">
        <v>2.8</v>
      </c>
      <c r="L54" s="59">
        <v>6</v>
      </c>
      <c r="M54" s="59">
        <v>6.6</v>
      </c>
      <c r="N54" s="64">
        <v>1</v>
      </c>
      <c r="O54" s="64" t="s">
        <v>1703</v>
      </c>
      <c r="P54" s="64" t="s">
        <v>1701</v>
      </c>
      <c r="Q54" s="95" t="s">
        <v>1709</v>
      </c>
      <c r="R54" s="64">
        <v>0</v>
      </c>
      <c r="S54" s="64" t="s">
        <v>1701</v>
      </c>
      <c r="T54" s="64">
        <v>0</v>
      </c>
      <c r="U54" s="64" t="s">
        <v>1708</v>
      </c>
      <c r="V54" s="64">
        <v>0</v>
      </c>
      <c r="W54" s="64" t="s">
        <v>1704</v>
      </c>
      <c r="X54" s="64" t="s">
        <v>1703</v>
      </c>
      <c r="Y54" s="64">
        <v>0</v>
      </c>
      <c r="Z54" s="64" t="s">
        <v>1699</v>
      </c>
      <c r="AA54" s="64" t="s">
        <v>1703</v>
      </c>
      <c r="AB54" s="65">
        <v>0</v>
      </c>
      <c r="AD54" s="61" t="e">
        <f>I54-#REF!</f>
        <v>#REF!</v>
      </c>
    </row>
    <row r="55" spans="1:31" s="66" customFormat="1" ht="15" customHeight="1">
      <c r="A55" s="184"/>
      <c r="B55" s="158"/>
      <c r="C55" s="109"/>
      <c r="D55" s="122"/>
      <c r="E55" s="124"/>
      <c r="F55" s="177"/>
      <c r="G55" s="217"/>
      <c r="H55" s="124"/>
      <c r="I55" s="192"/>
      <c r="J55" s="177"/>
      <c r="K55" s="192"/>
      <c r="L55" s="192"/>
      <c r="M55" s="192"/>
      <c r="N55" s="177"/>
      <c r="O55" s="177"/>
      <c r="P55" s="177"/>
      <c r="Q55" s="217"/>
      <c r="R55" s="177"/>
      <c r="S55" s="177"/>
      <c r="T55" s="177"/>
      <c r="U55" s="177"/>
      <c r="V55" s="177"/>
      <c r="W55" s="177"/>
      <c r="X55" s="177"/>
      <c r="Y55" s="177"/>
      <c r="Z55" s="177"/>
      <c r="AA55" s="177"/>
      <c r="AB55" s="187"/>
      <c r="AD55" s="61"/>
    </row>
    <row r="56" spans="1:31" s="66" customFormat="1" ht="15" customHeight="1" thickBot="1">
      <c r="A56" s="62">
        <v>9051</v>
      </c>
      <c r="B56" s="158">
        <v>583</v>
      </c>
      <c r="C56" s="155">
        <v>419.2</v>
      </c>
      <c r="D56" s="195">
        <v>0.5</v>
      </c>
      <c r="E56" s="197" t="s">
        <v>870</v>
      </c>
      <c r="F56" s="81">
        <v>3</v>
      </c>
      <c r="G56" s="81" t="s">
        <v>1406</v>
      </c>
      <c r="H56" s="201" t="s">
        <v>1407</v>
      </c>
      <c r="I56" s="80">
        <v>2.13</v>
      </c>
      <c r="J56" s="81" t="s">
        <v>1700</v>
      </c>
      <c r="K56" s="80">
        <v>9</v>
      </c>
      <c r="L56" s="80">
        <v>4</v>
      </c>
      <c r="M56" s="80">
        <v>4</v>
      </c>
      <c r="N56" s="81">
        <v>1</v>
      </c>
      <c r="O56" s="81" t="s">
        <v>1705</v>
      </c>
      <c r="P56" s="81" t="s">
        <v>1701</v>
      </c>
      <c r="Q56" s="196" t="s">
        <v>1709</v>
      </c>
      <c r="R56" s="81">
        <v>0</v>
      </c>
      <c r="S56" s="81" t="s">
        <v>1701</v>
      </c>
      <c r="T56" s="81">
        <v>0</v>
      </c>
      <c r="U56" s="81" t="s">
        <v>1707</v>
      </c>
      <c r="V56" s="81">
        <v>0</v>
      </c>
      <c r="W56" s="81" t="s">
        <v>1704</v>
      </c>
      <c r="X56" s="81" t="s">
        <v>1703</v>
      </c>
      <c r="Y56" s="81">
        <v>0</v>
      </c>
      <c r="Z56" s="81" t="s">
        <v>1705</v>
      </c>
      <c r="AA56" s="81" t="s">
        <v>1703</v>
      </c>
      <c r="AB56" s="82">
        <v>0</v>
      </c>
      <c r="AD56" s="61">
        <f>'[1]NGANJUK''Z'!$L$89</f>
        <v>817.9</v>
      </c>
      <c r="AE56" s="85">
        <v>819.6</v>
      </c>
    </row>
    <row r="57" spans="1:31" s="66" customFormat="1" ht="15" customHeight="1" thickBot="1">
      <c r="A57" s="62"/>
      <c r="B57" s="158"/>
      <c r="C57" s="110"/>
      <c r="D57" s="111"/>
      <c r="E57" s="215"/>
      <c r="F57" s="217"/>
      <c r="G57" s="217"/>
      <c r="H57" s="120"/>
      <c r="I57" s="219"/>
      <c r="J57" s="217"/>
      <c r="K57" s="219"/>
      <c r="L57" s="219"/>
      <c r="M57" s="219"/>
      <c r="N57" s="217"/>
      <c r="O57" s="217"/>
      <c r="P57" s="217"/>
      <c r="Q57" s="217"/>
      <c r="R57" s="217"/>
      <c r="S57" s="217"/>
      <c r="T57" s="217"/>
      <c r="U57" s="217"/>
      <c r="V57" s="217"/>
      <c r="W57" s="217"/>
      <c r="X57" s="217"/>
      <c r="Y57" s="217"/>
      <c r="Z57" s="217"/>
      <c r="AA57" s="217"/>
      <c r="AB57" s="228"/>
      <c r="AD57" s="61"/>
      <c r="AE57" s="85"/>
    </row>
    <row r="58" spans="1:31" s="66" customFormat="1" ht="15" customHeight="1">
      <c r="A58" s="62">
        <v>9055</v>
      </c>
      <c r="B58" s="150">
        <v>667</v>
      </c>
      <c r="C58" s="175">
        <v>423</v>
      </c>
      <c r="D58" s="75">
        <v>1</v>
      </c>
      <c r="E58" s="93" t="s">
        <v>871</v>
      </c>
      <c r="F58" s="76">
        <v>1</v>
      </c>
      <c r="G58" s="76" t="s">
        <v>880</v>
      </c>
      <c r="H58" s="93" t="s">
        <v>156</v>
      </c>
      <c r="I58" s="79">
        <v>0.55000000000000071</v>
      </c>
      <c r="J58" s="76" t="s">
        <v>1700</v>
      </c>
      <c r="K58" s="79">
        <v>9.6999999999999993</v>
      </c>
      <c r="L58" s="79">
        <v>3.6</v>
      </c>
      <c r="M58" s="79"/>
      <c r="N58" s="76">
        <v>1</v>
      </c>
      <c r="O58" s="76" t="s">
        <v>1703</v>
      </c>
      <c r="P58" s="76" t="s">
        <v>1701</v>
      </c>
      <c r="Q58" s="76" t="s">
        <v>1709</v>
      </c>
      <c r="R58" s="76">
        <v>1</v>
      </c>
      <c r="S58" s="76" t="s">
        <v>1701</v>
      </c>
      <c r="T58" s="76">
        <v>1</v>
      </c>
      <c r="U58" s="76" t="s">
        <v>1708</v>
      </c>
      <c r="V58" s="76">
        <v>1</v>
      </c>
      <c r="W58" s="76" t="s">
        <v>1704</v>
      </c>
      <c r="X58" s="76" t="s">
        <v>1703</v>
      </c>
      <c r="Y58" s="76">
        <v>1</v>
      </c>
      <c r="Z58" s="76" t="s">
        <v>1699</v>
      </c>
      <c r="AA58" s="76" t="s">
        <v>1703</v>
      </c>
      <c r="AB58" s="77">
        <v>1</v>
      </c>
      <c r="AC58" s="61">
        <f>[2]nganjuk!$L$92</f>
        <v>22.75</v>
      </c>
      <c r="AD58" s="61">
        <f>I58-AC58</f>
        <v>-22.2</v>
      </c>
    </row>
    <row r="59" spans="1:31" s="66" customFormat="1" ht="15" customHeight="1">
      <c r="A59" s="62"/>
      <c r="B59" s="150"/>
      <c r="C59" s="97"/>
      <c r="D59" s="98"/>
      <c r="E59" s="99"/>
      <c r="F59" s="95"/>
      <c r="G59" s="95"/>
      <c r="H59" s="99"/>
      <c r="I59" s="100"/>
      <c r="J59" s="95"/>
      <c r="K59" s="100"/>
      <c r="L59" s="100"/>
      <c r="M59" s="100"/>
      <c r="N59" s="95"/>
      <c r="O59" s="95"/>
      <c r="P59" s="95"/>
      <c r="Q59" s="95"/>
      <c r="R59" s="95"/>
      <c r="S59" s="95"/>
      <c r="T59" s="95"/>
      <c r="U59" s="95"/>
      <c r="V59" s="95"/>
      <c r="W59" s="95"/>
      <c r="X59" s="95"/>
      <c r="Y59" s="95"/>
      <c r="Z59" s="95"/>
      <c r="AA59" s="95"/>
      <c r="AB59" s="101"/>
      <c r="AC59" s="61"/>
      <c r="AD59" s="61"/>
    </row>
    <row r="60" spans="1:31" s="66" customFormat="1" ht="15" customHeight="1">
      <c r="A60" s="586">
        <v>9056</v>
      </c>
      <c r="B60" s="62">
        <v>584</v>
      </c>
      <c r="C60" s="586">
        <v>424</v>
      </c>
      <c r="D60" s="585">
        <v>0.85</v>
      </c>
      <c r="E60" s="593" t="s">
        <v>872</v>
      </c>
      <c r="F60" s="64">
        <v>1</v>
      </c>
      <c r="G60" s="95" t="s">
        <v>881</v>
      </c>
      <c r="H60" s="60" t="s">
        <v>157</v>
      </c>
      <c r="I60" s="59">
        <v>5.0000000000000711E-2</v>
      </c>
      <c r="J60" s="64" t="s">
        <v>1700</v>
      </c>
      <c r="K60" s="59">
        <v>5.4</v>
      </c>
      <c r="L60" s="59">
        <v>3</v>
      </c>
      <c r="M60" s="59">
        <v>4.3</v>
      </c>
      <c r="N60" s="64">
        <v>1</v>
      </c>
      <c r="O60" s="64" t="s">
        <v>1706</v>
      </c>
      <c r="P60" s="64" t="s">
        <v>1703</v>
      </c>
      <c r="Q60" s="95" t="s">
        <v>1709</v>
      </c>
      <c r="R60" s="64">
        <v>0</v>
      </c>
      <c r="S60" s="64" t="s">
        <v>1703</v>
      </c>
      <c r="T60" s="64">
        <v>0</v>
      </c>
      <c r="U60" s="64" t="s">
        <v>1708</v>
      </c>
      <c r="V60" s="64">
        <v>0</v>
      </c>
      <c r="W60" s="64" t="s">
        <v>1704</v>
      </c>
      <c r="X60" s="64" t="s">
        <v>1703</v>
      </c>
      <c r="Y60" s="64">
        <v>0</v>
      </c>
      <c r="Z60" s="64" t="s">
        <v>1699</v>
      </c>
      <c r="AA60" s="64" t="s">
        <v>1703</v>
      </c>
      <c r="AB60" s="65">
        <v>0</v>
      </c>
      <c r="AC60" s="61">
        <f>[2]nganjuk!$L$93</f>
        <v>24.15</v>
      </c>
      <c r="AD60" s="61" t="e">
        <f>I60-#REF!</f>
        <v>#REF!</v>
      </c>
    </row>
    <row r="61" spans="1:31" s="66" customFormat="1" ht="15" customHeight="1">
      <c r="A61" s="586"/>
      <c r="B61" s="62"/>
      <c r="C61" s="586"/>
      <c r="D61" s="585"/>
      <c r="E61" s="593"/>
      <c r="F61" s="64"/>
      <c r="G61" s="95"/>
      <c r="H61" s="60"/>
      <c r="I61" s="59"/>
      <c r="J61" s="64"/>
      <c r="K61" s="59"/>
      <c r="L61" s="59"/>
      <c r="M61" s="59"/>
      <c r="N61" s="64"/>
      <c r="O61" s="64"/>
      <c r="P61" s="64"/>
      <c r="Q61" s="95"/>
      <c r="R61" s="64"/>
      <c r="S61" s="64"/>
      <c r="T61" s="64"/>
      <c r="U61" s="64"/>
      <c r="V61" s="64"/>
      <c r="W61" s="64"/>
      <c r="X61" s="64"/>
      <c r="Y61" s="64"/>
      <c r="Z61" s="64"/>
      <c r="AA61" s="64"/>
      <c r="AB61" s="65"/>
      <c r="AC61" s="61"/>
      <c r="AD61" s="61"/>
    </row>
    <row r="62" spans="1:31" s="66" customFormat="1" ht="15" customHeight="1">
      <c r="A62" s="586"/>
      <c r="B62" s="62">
        <v>585</v>
      </c>
      <c r="C62" s="586"/>
      <c r="D62" s="585"/>
      <c r="E62" s="593"/>
      <c r="F62" s="64">
        <v>2</v>
      </c>
      <c r="G62" s="95" t="s">
        <v>882</v>
      </c>
      <c r="H62" s="60" t="s">
        <v>158</v>
      </c>
      <c r="I62" s="59">
        <v>0.60000000000000142</v>
      </c>
      <c r="J62" s="64" t="s">
        <v>1700</v>
      </c>
      <c r="K62" s="59">
        <v>18.5</v>
      </c>
      <c r="L62" s="59">
        <v>3</v>
      </c>
      <c r="M62" s="59">
        <v>3.6</v>
      </c>
      <c r="N62" s="64">
        <v>2</v>
      </c>
      <c r="O62" s="64" t="s">
        <v>1697</v>
      </c>
      <c r="P62" s="64" t="s">
        <v>1699</v>
      </c>
      <c r="Q62" s="95" t="s">
        <v>1709</v>
      </c>
      <c r="R62" s="64">
        <v>0</v>
      </c>
      <c r="S62" s="64" t="s">
        <v>1701</v>
      </c>
      <c r="T62" s="64">
        <v>0</v>
      </c>
      <c r="U62" s="64" t="s">
        <v>1708</v>
      </c>
      <c r="V62" s="64">
        <v>0</v>
      </c>
      <c r="W62" s="64" t="s">
        <v>1704</v>
      </c>
      <c r="X62" s="64" t="s">
        <v>1703</v>
      </c>
      <c r="Y62" s="64">
        <v>0</v>
      </c>
      <c r="Z62" s="64" t="s">
        <v>1699</v>
      </c>
      <c r="AA62" s="64" t="s">
        <v>1703</v>
      </c>
      <c r="AB62" s="65">
        <v>0</v>
      </c>
      <c r="AD62" s="61" t="e">
        <f>I62-#REF!</f>
        <v>#REF!</v>
      </c>
    </row>
    <row r="63" spans="1:31" s="66" customFormat="1" ht="15" customHeight="1">
      <c r="A63" s="586"/>
      <c r="B63" s="62"/>
      <c r="C63" s="586"/>
      <c r="D63" s="585"/>
      <c r="E63" s="593"/>
      <c r="F63" s="64"/>
      <c r="G63" s="95"/>
      <c r="H63" s="60"/>
      <c r="I63" s="59"/>
      <c r="J63" s="64"/>
      <c r="K63" s="59"/>
      <c r="L63" s="59"/>
      <c r="M63" s="59"/>
      <c r="N63" s="64"/>
      <c r="O63" s="64"/>
      <c r="P63" s="64"/>
      <c r="Q63" s="95"/>
      <c r="R63" s="64"/>
      <c r="S63" s="64"/>
      <c r="T63" s="64"/>
      <c r="U63" s="64"/>
      <c r="V63" s="64"/>
      <c r="W63" s="64"/>
      <c r="X63" s="64"/>
      <c r="Y63" s="64"/>
      <c r="Z63" s="64"/>
      <c r="AA63" s="64"/>
      <c r="AB63" s="65"/>
      <c r="AD63" s="61"/>
    </row>
    <row r="64" spans="1:31" s="66" customFormat="1" ht="15" customHeight="1">
      <c r="A64" s="586"/>
      <c r="B64" s="62">
        <v>586</v>
      </c>
      <c r="C64" s="586"/>
      <c r="D64" s="585"/>
      <c r="E64" s="593"/>
      <c r="F64" s="64">
        <v>3</v>
      </c>
      <c r="G64" s="95" t="s">
        <v>883</v>
      </c>
      <c r="H64" s="60" t="s">
        <v>154</v>
      </c>
      <c r="I64" s="59">
        <v>0.80000000000000071</v>
      </c>
      <c r="J64" s="64" t="s">
        <v>1700</v>
      </c>
      <c r="K64" s="59">
        <v>2</v>
      </c>
      <c r="L64" s="59">
        <v>3</v>
      </c>
      <c r="M64" s="59">
        <v>4</v>
      </c>
      <c r="N64" s="64">
        <v>1</v>
      </c>
      <c r="O64" s="64" t="s">
        <v>1706</v>
      </c>
      <c r="P64" s="64" t="s">
        <v>1703</v>
      </c>
      <c r="Q64" s="95" t="s">
        <v>1709</v>
      </c>
      <c r="R64" s="64">
        <v>0</v>
      </c>
      <c r="S64" s="64" t="s">
        <v>1703</v>
      </c>
      <c r="T64" s="64">
        <v>0</v>
      </c>
      <c r="U64" s="64" t="s">
        <v>1703</v>
      </c>
      <c r="V64" s="64">
        <v>0</v>
      </c>
      <c r="W64" s="64" t="s">
        <v>1704</v>
      </c>
      <c r="X64" s="64" t="s">
        <v>1703</v>
      </c>
      <c r="Y64" s="64">
        <v>0</v>
      </c>
      <c r="Z64" s="64" t="s">
        <v>1699</v>
      </c>
      <c r="AA64" s="64" t="s">
        <v>1703</v>
      </c>
      <c r="AB64" s="65">
        <v>0</v>
      </c>
      <c r="AD64" s="61" t="e">
        <f>I64-#REF!</f>
        <v>#REF!</v>
      </c>
    </row>
    <row r="65" spans="1:31" s="66" customFormat="1" ht="15" customHeight="1">
      <c r="A65" s="62"/>
      <c r="B65" s="62"/>
      <c r="C65" s="62"/>
      <c r="D65" s="63"/>
      <c r="E65" s="60"/>
      <c r="F65" s="64"/>
      <c r="G65" s="95"/>
      <c r="H65" s="60"/>
      <c r="I65" s="59"/>
      <c r="J65" s="64"/>
      <c r="K65" s="59"/>
      <c r="L65" s="59"/>
      <c r="M65" s="59"/>
      <c r="N65" s="64"/>
      <c r="O65" s="64"/>
      <c r="P65" s="64"/>
      <c r="Q65" s="95"/>
      <c r="R65" s="64"/>
      <c r="S65" s="64"/>
      <c r="T65" s="64"/>
      <c r="U65" s="64"/>
      <c r="V65" s="64"/>
      <c r="W65" s="64"/>
      <c r="X65" s="64"/>
      <c r="Y65" s="64"/>
      <c r="Z65" s="64"/>
      <c r="AA65" s="64"/>
      <c r="AB65" s="65"/>
      <c r="AD65" s="61"/>
    </row>
    <row r="66" spans="1:31" s="66" customFormat="1" ht="15" customHeight="1">
      <c r="A66" s="62">
        <v>9026</v>
      </c>
      <c r="B66" s="62">
        <v>587</v>
      </c>
      <c r="C66" s="62">
        <v>426</v>
      </c>
      <c r="D66" s="63">
        <v>1.1000000000000001</v>
      </c>
      <c r="E66" s="60" t="s">
        <v>892</v>
      </c>
      <c r="F66" s="64">
        <v>1</v>
      </c>
      <c r="G66" s="95" t="s">
        <v>893</v>
      </c>
      <c r="H66" s="60" t="s">
        <v>134</v>
      </c>
      <c r="I66" s="59">
        <v>0.90000000000000568</v>
      </c>
      <c r="J66" s="64" t="s">
        <v>1700</v>
      </c>
      <c r="K66" s="59">
        <v>22</v>
      </c>
      <c r="L66" s="59">
        <v>3.5</v>
      </c>
      <c r="M66" s="59">
        <v>3.5</v>
      </c>
      <c r="N66" s="64">
        <v>3</v>
      </c>
      <c r="O66" s="64" t="s">
        <v>1703</v>
      </c>
      <c r="P66" s="64" t="s">
        <v>1701</v>
      </c>
      <c r="Q66" s="95" t="s">
        <v>1709</v>
      </c>
      <c r="R66" s="64">
        <v>0</v>
      </c>
      <c r="S66" s="64" t="s">
        <v>1701</v>
      </c>
      <c r="T66" s="64">
        <v>0</v>
      </c>
      <c r="U66" s="64" t="s">
        <v>1708</v>
      </c>
      <c r="V66" s="64">
        <v>0</v>
      </c>
      <c r="W66" s="64" t="s">
        <v>1704</v>
      </c>
      <c r="X66" s="64" t="s">
        <v>1703</v>
      </c>
      <c r="Y66" s="64">
        <v>0</v>
      </c>
      <c r="Z66" s="64" t="s">
        <v>1699</v>
      </c>
      <c r="AA66" s="64" t="s">
        <v>1703</v>
      </c>
      <c r="AB66" s="65">
        <v>0</v>
      </c>
      <c r="AC66" s="61">
        <f>[2]nganjuk!$L$55</f>
        <v>64.599999999999994</v>
      </c>
      <c r="AD66" s="61" t="e">
        <f>I66-#REF!</f>
        <v>#REF!</v>
      </c>
    </row>
    <row r="67" spans="1:31" s="66" customFormat="1" ht="15" customHeight="1">
      <c r="A67" s="62"/>
      <c r="B67" s="62"/>
      <c r="C67" s="62"/>
      <c r="D67" s="63"/>
      <c r="E67" s="60"/>
      <c r="F67" s="64"/>
      <c r="G67" s="95"/>
      <c r="H67" s="60"/>
      <c r="I67" s="59"/>
      <c r="J67" s="64"/>
      <c r="K67" s="59"/>
      <c r="L67" s="59"/>
      <c r="M67" s="59"/>
      <c r="N67" s="64"/>
      <c r="O67" s="64"/>
      <c r="P67" s="64"/>
      <c r="Q67" s="95"/>
      <c r="R67" s="64"/>
      <c r="S67" s="64"/>
      <c r="T67" s="64"/>
      <c r="U67" s="64"/>
      <c r="V67" s="64"/>
      <c r="W67" s="64"/>
      <c r="X67" s="64"/>
      <c r="Y67" s="64"/>
      <c r="Z67" s="64"/>
      <c r="AA67" s="64"/>
      <c r="AB67" s="65"/>
      <c r="AC67" s="61"/>
      <c r="AD67" s="61"/>
    </row>
    <row r="68" spans="1:31" s="66" customFormat="1" ht="15" customHeight="1">
      <c r="A68" s="586">
        <v>9025</v>
      </c>
      <c r="B68" s="62">
        <v>588</v>
      </c>
      <c r="C68" s="586">
        <v>428</v>
      </c>
      <c r="D68" s="585">
        <v>12.5</v>
      </c>
      <c r="E68" s="593" t="s">
        <v>891</v>
      </c>
      <c r="F68" s="64">
        <v>1</v>
      </c>
      <c r="G68" s="95" t="s">
        <v>894</v>
      </c>
      <c r="H68" s="60" t="s">
        <v>131</v>
      </c>
      <c r="I68" s="59">
        <v>0.79999999999999716</v>
      </c>
      <c r="J68" s="64" t="s">
        <v>1700</v>
      </c>
      <c r="K68" s="59">
        <v>15.8</v>
      </c>
      <c r="L68" s="59">
        <v>3</v>
      </c>
      <c r="M68" s="59">
        <v>3.4</v>
      </c>
      <c r="N68" s="64">
        <v>2</v>
      </c>
      <c r="O68" s="64" t="s">
        <v>1703</v>
      </c>
      <c r="P68" s="64" t="s">
        <v>1701</v>
      </c>
      <c r="Q68" s="95" t="s">
        <v>1709</v>
      </c>
      <c r="R68" s="64">
        <v>0</v>
      </c>
      <c r="S68" s="64" t="s">
        <v>1701</v>
      </c>
      <c r="T68" s="64">
        <v>0</v>
      </c>
      <c r="U68" s="64" t="s">
        <v>1708</v>
      </c>
      <c r="V68" s="64">
        <v>0</v>
      </c>
      <c r="W68" s="64" t="s">
        <v>1704</v>
      </c>
      <c r="X68" s="64" t="s">
        <v>1703</v>
      </c>
      <c r="Y68" s="64">
        <v>0</v>
      </c>
      <c r="Z68" s="64" t="s">
        <v>1699</v>
      </c>
      <c r="AA68" s="64" t="s">
        <v>1703</v>
      </c>
      <c r="AB68" s="65">
        <v>0</v>
      </c>
      <c r="AC68" s="61">
        <f>[2]nganjuk!$L$51</f>
        <v>85.8</v>
      </c>
      <c r="AD68" s="61" t="e">
        <f>I68-#REF!</f>
        <v>#REF!</v>
      </c>
    </row>
    <row r="69" spans="1:31" s="66" customFormat="1" ht="15" customHeight="1">
      <c r="A69" s="586"/>
      <c r="B69" s="62"/>
      <c r="C69" s="586"/>
      <c r="D69" s="585"/>
      <c r="E69" s="593"/>
      <c r="F69" s="64"/>
      <c r="G69" s="95"/>
      <c r="H69" s="60"/>
      <c r="I69" s="59"/>
      <c r="J69" s="64"/>
      <c r="K69" s="59"/>
      <c r="L69" s="59"/>
      <c r="M69" s="59"/>
      <c r="N69" s="64"/>
      <c r="O69" s="64"/>
      <c r="P69" s="64"/>
      <c r="Q69" s="95"/>
      <c r="R69" s="64"/>
      <c r="S69" s="64"/>
      <c r="T69" s="64"/>
      <c r="U69" s="64"/>
      <c r="V69" s="64"/>
      <c r="W69" s="64"/>
      <c r="X69" s="64"/>
      <c r="Y69" s="64"/>
      <c r="Z69" s="64"/>
      <c r="AA69" s="64"/>
      <c r="AB69" s="65"/>
      <c r="AC69" s="61"/>
      <c r="AD69" s="61"/>
    </row>
    <row r="70" spans="1:31" s="66" customFormat="1" ht="15" customHeight="1">
      <c r="A70" s="586"/>
      <c r="B70" s="150">
        <v>589</v>
      </c>
      <c r="C70" s="586"/>
      <c r="D70" s="585"/>
      <c r="E70" s="593"/>
      <c r="F70" s="64">
        <v>2</v>
      </c>
      <c r="G70" s="95" t="s">
        <v>895</v>
      </c>
      <c r="H70" s="60" t="s">
        <v>144</v>
      </c>
      <c r="I70" s="59">
        <v>1.5</v>
      </c>
      <c r="J70" s="64" t="s">
        <v>1700</v>
      </c>
      <c r="K70" s="59">
        <v>11</v>
      </c>
      <c r="L70" s="59">
        <v>6.8</v>
      </c>
      <c r="M70" s="59"/>
      <c r="N70" s="64">
        <v>2</v>
      </c>
      <c r="O70" s="64" t="s">
        <v>1703</v>
      </c>
      <c r="P70" s="64" t="s">
        <v>1701</v>
      </c>
      <c r="Q70" s="95" t="s">
        <v>1709</v>
      </c>
      <c r="R70" s="64">
        <v>0</v>
      </c>
      <c r="S70" s="64" t="s">
        <v>1701</v>
      </c>
      <c r="T70" s="64">
        <v>0</v>
      </c>
      <c r="U70" s="64" t="s">
        <v>1708</v>
      </c>
      <c r="V70" s="64">
        <v>0</v>
      </c>
      <c r="W70" s="64" t="s">
        <v>1704</v>
      </c>
      <c r="X70" s="64" t="s">
        <v>1703</v>
      </c>
      <c r="Y70" s="64">
        <v>0</v>
      </c>
      <c r="Z70" s="64" t="s">
        <v>1767</v>
      </c>
      <c r="AA70" s="64" t="s">
        <v>1701</v>
      </c>
      <c r="AB70" s="65">
        <v>0</v>
      </c>
      <c r="AD70" s="61" t="e">
        <f>I70-#REF!</f>
        <v>#REF!</v>
      </c>
    </row>
    <row r="71" spans="1:31" s="66" customFormat="1" ht="15" customHeight="1">
      <c r="A71" s="586"/>
      <c r="B71" s="150"/>
      <c r="C71" s="586"/>
      <c r="D71" s="585"/>
      <c r="E71" s="593"/>
      <c r="F71" s="64"/>
      <c r="G71" s="95"/>
      <c r="H71" s="60"/>
      <c r="I71" s="59"/>
      <c r="J71" s="64"/>
      <c r="K71" s="59"/>
      <c r="L71" s="59"/>
      <c r="M71" s="59"/>
      <c r="N71" s="64"/>
      <c r="O71" s="64"/>
      <c r="P71" s="64"/>
      <c r="Q71" s="95"/>
      <c r="R71" s="64"/>
      <c r="S71" s="64"/>
      <c r="T71" s="64"/>
      <c r="U71" s="64"/>
      <c r="V71" s="64"/>
      <c r="W71" s="64"/>
      <c r="X71" s="64"/>
      <c r="Y71" s="64"/>
      <c r="Z71" s="64"/>
      <c r="AA71" s="64"/>
      <c r="AB71" s="65"/>
      <c r="AD71" s="61"/>
    </row>
    <row r="72" spans="1:31" s="66" customFormat="1" ht="15" customHeight="1">
      <c r="A72" s="586"/>
      <c r="B72" s="62">
        <v>590</v>
      </c>
      <c r="C72" s="586"/>
      <c r="D72" s="585"/>
      <c r="E72" s="593"/>
      <c r="F72" s="64">
        <v>3</v>
      </c>
      <c r="G72" s="95" t="s">
        <v>896</v>
      </c>
      <c r="H72" s="60" t="s">
        <v>132</v>
      </c>
      <c r="I72" s="59">
        <v>2.5</v>
      </c>
      <c r="J72" s="64" t="s">
        <v>1700</v>
      </c>
      <c r="K72" s="59">
        <v>11</v>
      </c>
      <c r="L72" s="59">
        <v>4.5</v>
      </c>
      <c r="M72" s="59">
        <v>6.9</v>
      </c>
      <c r="N72" s="64">
        <v>1</v>
      </c>
      <c r="O72" s="64" t="s">
        <v>1703</v>
      </c>
      <c r="P72" s="64" t="s">
        <v>1701</v>
      </c>
      <c r="Q72" s="95" t="s">
        <v>1709</v>
      </c>
      <c r="R72" s="64">
        <v>0</v>
      </c>
      <c r="S72" s="64" t="s">
        <v>1701</v>
      </c>
      <c r="T72" s="64">
        <v>0</v>
      </c>
      <c r="U72" s="64" t="s">
        <v>1708</v>
      </c>
      <c r="V72" s="64">
        <v>0</v>
      </c>
      <c r="W72" s="64" t="s">
        <v>1704</v>
      </c>
      <c r="X72" s="64" t="s">
        <v>1703</v>
      </c>
      <c r="Y72" s="64">
        <v>0</v>
      </c>
      <c r="Z72" s="64" t="s">
        <v>1699</v>
      </c>
      <c r="AA72" s="64" t="s">
        <v>1703</v>
      </c>
      <c r="AB72" s="65">
        <v>0</v>
      </c>
      <c r="AD72" s="61" t="e">
        <f>I72-#REF!</f>
        <v>#REF!</v>
      </c>
    </row>
    <row r="73" spans="1:31" s="66" customFormat="1" ht="15" customHeight="1">
      <c r="A73" s="586"/>
      <c r="B73" s="62"/>
      <c r="C73" s="586"/>
      <c r="D73" s="585"/>
      <c r="E73" s="593"/>
      <c r="F73" s="64"/>
      <c r="G73" s="95"/>
      <c r="H73" s="60"/>
      <c r="I73" s="59"/>
      <c r="J73" s="64"/>
      <c r="K73" s="59"/>
      <c r="L73" s="59"/>
      <c r="M73" s="59"/>
      <c r="N73" s="64"/>
      <c r="O73" s="64"/>
      <c r="P73" s="64"/>
      <c r="Q73" s="95"/>
      <c r="R73" s="64"/>
      <c r="S73" s="64"/>
      <c r="T73" s="64"/>
      <c r="U73" s="64"/>
      <c r="V73" s="64"/>
      <c r="W73" s="64"/>
      <c r="X73" s="64"/>
      <c r="Y73" s="64"/>
      <c r="Z73" s="64"/>
      <c r="AA73" s="64"/>
      <c r="AB73" s="65"/>
      <c r="AD73" s="61"/>
    </row>
    <row r="74" spans="1:31" s="66" customFormat="1" ht="15" customHeight="1">
      <c r="A74" s="586"/>
      <c r="B74" s="62">
        <v>591</v>
      </c>
      <c r="C74" s="586"/>
      <c r="D74" s="585"/>
      <c r="E74" s="593"/>
      <c r="F74" s="64">
        <v>4</v>
      </c>
      <c r="G74" s="95" t="s">
        <v>897</v>
      </c>
      <c r="H74" s="60" t="s">
        <v>133</v>
      </c>
      <c r="I74" s="59">
        <v>9.6000000000000085</v>
      </c>
      <c r="J74" s="64" t="s">
        <v>1700</v>
      </c>
      <c r="K74" s="59">
        <v>4.5</v>
      </c>
      <c r="L74" s="59">
        <v>3</v>
      </c>
      <c r="M74" s="59">
        <v>3</v>
      </c>
      <c r="N74" s="64">
        <v>1</v>
      </c>
      <c r="O74" s="64" t="s">
        <v>1703</v>
      </c>
      <c r="P74" s="64" t="s">
        <v>1701</v>
      </c>
      <c r="Q74" s="95" t="s">
        <v>1709</v>
      </c>
      <c r="R74" s="64">
        <v>0</v>
      </c>
      <c r="S74" s="64" t="s">
        <v>1701</v>
      </c>
      <c r="T74" s="64">
        <v>0</v>
      </c>
      <c r="U74" s="64" t="s">
        <v>1708</v>
      </c>
      <c r="V74" s="64">
        <v>0</v>
      </c>
      <c r="W74" s="64" t="s">
        <v>1704</v>
      </c>
      <c r="X74" s="64" t="s">
        <v>1703</v>
      </c>
      <c r="Y74" s="64">
        <v>0</v>
      </c>
      <c r="Z74" s="64" t="s">
        <v>1699</v>
      </c>
      <c r="AA74" s="64" t="s">
        <v>1703</v>
      </c>
      <c r="AB74" s="65">
        <v>0</v>
      </c>
      <c r="AD74" s="61" t="e">
        <f>I74-#REF!</f>
        <v>#REF!</v>
      </c>
    </row>
    <row r="75" spans="1:31" s="66" customFormat="1" ht="15" customHeight="1">
      <c r="A75" s="62"/>
      <c r="B75" s="62"/>
      <c r="C75" s="62"/>
      <c r="D75" s="63"/>
      <c r="E75" s="60"/>
      <c r="F75" s="64"/>
      <c r="G75" s="95"/>
      <c r="H75" s="60"/>
      <c r="I75" s="59"/>
      <c r="J75" s="64"/>
      <c r="K75" s="59"/>
      <c r="L75" s="59"/>
      <c r="M75" s="59"/>
      <c r="N75" s="64"/>
      <c r="O75" s="64"/>
      <c r="P75" s="64"/>
      <c r="Q75" s="95"/>
      <c r="R75" s="64"/>
      <c r="S75" s="64"/>
      <c r="T75" s="64"/>
      <c r="U75" s="64"/>
      <c r="V75" s="64"/>
      <c r="W75" s="64"/>
      <c r="X75" s="64"/>
      <c r="Y75" s="64"/>
      <c r="Z75" s="64"/>
      <c r="AA75" s="64"/>
      <c r="AB75" s="65"/>
      <c r="AD75" s="61"/>
    </row>
    <row r="76" spans="1:31" s="66" customFormat="1" ht="15" customHeight="1">
      <c r="A76" s="62">
        <v>9028</v>
      </c>
      <c r="B76" s="62">
        <v>592</v>
      </c>
      <c r="C76" s="62">
        <v>430</v>
      </c>
      <c r="D76" s="63">
        <v>2.7</v>
      </c>
      <c r="E76" s="60" t="s">
        <v>890</v>
      </c>
      <c r="F76" s="64">
        <v>1</v>
      </c>
      <c r="G76" s="95" t="s">
        <v>898</v>
      </c>
      <c r="H76" s="60" t="s">
        <v>133</v>
      </c>
      <c r="I76" s="59">
        <v>1.8</v>
      </c>
      <c r="J76" s="64" t="s">
        <v>1700</v>
      </c>
      <c r="K76" s="59">
        <v>10.5</v>
      </c>
      <c r="L76" s="59">
        <v>3</v>
      </c>
      <c r="M76" s="59">
        <v>3.5</v>
      </c>
      <c r="N76" s="64">
        <v>2</v>
      </c>
      <c r="O76" s="64" t="s">
        <v>1703</v>
      </c>
      <c r="P76" s="64" t="s">
        <v>1701</v>
      </c>
      <c r="Q76" s="95" t="s">
        <v>1709</v>
      </c>
      <c r="R76" s="64">
        <v>0</v>
      </c>
      <c r="S76" s="64" t="s">
        <v>1701</v>
      </c>
      <c r="T76" s="64">
        <v>0</v>
      </c>
      <c r="U76" s="64" t="s">
        <v>1708</v>
      </c>
      <c r="V76" s="64">
        <v>0</v>
      </c>
      <c r="W76" s="64" t="s">
        <v>1704</v>
      </c>
      <c r="X76" s="64" t="s">
        <v>1703</v>
      </c>
      <c r="Y76" s="64">
        <v>0</v>
      </c>
      <c r="Z76" s="64" t="s">
        <v>1699</v>
      </c>
      <c r="AA76" s="64" t="s">
        <v>1703</v>
      </c>
      <c r="AB76" s="65">
        <v>0</v>
      </c>
      <c r="AC76" s="61">
        <f>[2]nganjuk!$L$57</f>
        <v>69.5</v>
      </c>
      <c r="AD76" s="61">
        <f>I76-AC76</f>
        <v>-67.7</v>
      </c>
    </row>
    <row r="77" spans="1:31" s="66" customFormat="1" ht="15" customHeight="1">
      <c r="A77" s="62"/>
      <c r="B77" s="62"/>
      <c r="C77" s="62"/>
      <c r="D77" s="63"/>
      <c r="E77" s="60"/>
      <c r="F77" s="64"/>
      <c r="G77" s="95"/>
      <c r="H77" s="60"/>
      <c r="I77" s="59"/>
      <c r="J77" s="64"/>
      <c r="K77" s="59"/>
      <c r="L77" s="59"/>
      <c r="M77" s="59"/>
      <c r="N77" s="64"/>
      <c r="O77" s="64"/>
      <c r="P77" s="64"/>
      <c r="Q77" s="95"/>
      <c r="R77" s="64"/>
      <c r="S77" s="64"/>
      <c r="T77" s="64"/>
      <c r="U77" s="64"/>
      <c r="V77" s="64"/>
      <c r="W77" s="64"/>
      <c r="X77" s="64"/>
      <c r="Y77" s="64"/>
      <c r="Z77" s="64"/>
      <c r="AA77" s="64"/>
      <c r="AB77" s="65"/>
      <c r="AC77" s="61"/>
      <c r="AD77" s="61"/>
    </row>
    <row r="78" spans="1:31" s="66" customFormat="1" ht="15" customHeight="1">
      <c r="A78" s="62">
        <v>9031</v>
      </c>
      <c r="B78" s="62">
        <v>593</v>
      </c>
      <c r="C78" s="62">
        <v>431</v>
      </c>
      <c r="D78" s="63">
        <v>1.4</v>
      </c>
      <c r="E78" s="60" t="s">
        <v>889</v>
      </c>
      <c r="F78" s="64">
        <v>1</v>
      </c>
      <c r="G78" s="95" t="s">
        <v>899</v>
      </c>
      <c r="H78" s="60" t="s">
        <v>137</v>
      </c>
      <c r="I78" s="59">
        <v>0.60000000000000853</v>
      </c>
      <c r="J78" s="64" t="s">
        <v>1700</v>
      </c>
      <c r="K78" s="59">
        <v>4.8</v>
      </c>
      <c r="L78" s="59">
        <v>2.5</v>
      </c>
      <c r="M78" s="59">
        <v>2.9</v>
      </c>
      <c r="N78" s="64">
        <v>1</v>
      </c>
      <c r="O78" s="64" t="s">
        <v>1703</v>
      </c>
      <c r="P78" s="64" t="s">
        <v>1701</v>
      </c>
      <c r="Q78" s="95" t="s">
        <v>1709</v>
      </c>
      <c r="R78" s="64">
        <v>0</v>
      </c>
      <c r="S78" s="64" t="s">
        <v>1701</v>
      </c>
      <c r="T78" s="64">
        <v>0</v>
      </c>
      <c r="U78" s="64" t="s">
        <v>1707</v>
      </c>
      <c r="V78" s="64">
        <v>0</v>
      </c>
      <c r="W78" s="64" t="s">
        <v>1704</v>
      </c>
      <c r="X78" s="64" t="s">
        <v>1703</v>
      </c>
      <c r="Y78" s="64">
        <v>0</v>
      </c>
      <c r="Z78" s="64" t="s">
        <v>1699</v>
      </c>
      <c r="AA78" s="64" t="s">
        <v>1703</v>
      </c>
      <c r="AB78" s="65">
        <v>0</v>
      </c>
      <c r="AC78" s="61">
        <f>[2]nganjuk!$L$60</f>
        <v>77.099999999999994</v>
      </c>
      <c r="AD78" s="61">
        <f>I78-AC78</f>
        <v>-76.499999999999986</v>
      </c>
    </row>
    <row r="79" spans="1:31" s="66" customFormat="1" ht="15" customHeight="1">
      <c r="A79" s="97"/>
      <c r="B79" s="94"/>
      <c r="C79" s="97"/>
      <c r="D79" s="98"/>
      <c r="E79" s="99"/>
      <c r="F79" s="95"/>
      <c r="G79" s="95"/>
      <c r="H79" s="60"/>
      <c r="I79" s="59"/>
      <c r="J79" s="64"/>
      <c r="K79" s="59"/>
      <c r="L79" s="59"/>
      <c r="M79" s="59"/>
      <c r="N79" s="64"/>
      <c r="O79" s="64"/>
      <c r="P79" s="64"/>
      <c r="Q79" s="95"/>
      <c r="R79" s="64"/>
      <c r="S79" s="64"/>
      <c r="T79" s="64"/>
      <c r="U79" s="64"/>
      <c r="V79" s="64"/>
      <c r="W79" s="64"/>
      <c r="X79" s="64"/>
      <c r="Y79" s="64"/>
      <c r="Z79" s="64"/>
      <c r="AA79" s="64"/>
      <c r="AB79" s="65"/>
      <c r="AC79" s="61"/>
      <c r="AD79" s="61"/>
    </row>
    <row r="80" spans="1:31" s="66" customFormat="1" ht="15" customHeight="1">
      <c r="A80" s="97">
        <v>9021</v>
      </c>
      <c r="B80" s="94">
        <v>594</v>
      </c>
      <c r="C80" s="97">
        <v>434</v>
      </c>
      <c r="D80" s="98">
        <v>0.9</v>
      </c>
      <c r="E80" s="99" t="s">
        <v>888</v>
      </c>
      <c r="F80" s="95">
        <v>1</v>
      </c>
      <c r="G80" s="95" t="s">
        <v>900</v>
      </c>
      <c r="H80" s="60" t="s">
        <v>342</v>
      </c>
      <c r="I80" s="59">
        <f>AE80-AD80</f>
        <v>0</v>
      </c>
      <c r="J80" s="64" t="s">
        <v>1700</v>
      </c>
      <c r="K80" s="59">
        <v>2.6</v>
      </c>
      <c r="L80" s="59">
        <v>3</v>
      </c>
      <c r="M80" s="59">
        <v>3</v>
      </c>
      <c r="N80" s="64">
        <v>1</v>
      </c>
      <c r="O80" s="64" t="s">
        <v>1703</v>
      </c>
      <c r="P80" s="64" t="s">
        <v>1701</v>
      </c>
      <c r="Q80" s="95" t="s">
        <v>1709</v>
      </c>
      <c r="R80" s="64">
        <v>0</v>
      </c>
      <c r="S80" s="64" t="s">
        <v>1701</v>
      </c>
      <c r="T80" s="64">
        <v>0</v>
      </c>
      <c r="U80" s="64" t="s">
        <v>1707</v>
      </c>
      <c r="V80" s="64">
        <v>0</v>
      </c>
      <c r="W80" s="64" t="s">
        <v>1704</v>
      </c>
      <c r="X80" s="64" t="s">
        <v>1703</v>
      </c>
      <c r="Y80" s="64">
        <v>0</v>
      </c>
      <c r="Z80" s="64" t="s">
        <v>1705</v>
      </c>
      <c r="AA80" s="64" t="s">
        <v>1703</v>
      </c>
      <c r="AB80" s="65">
        <v>0</v>
      </c>
      <c r="AD80" s="61"/>
      <c r="AE80" s="85"/>
    </row>
    <row r="81" spans="1:31" s="66" customFormat="1" ht="15" customHeight="1">
      <c r="A81" s="97"/>
      <c r="B81" s="94"/>
      <c r="C81" s="97"/>
      <c r="D81" s="98"/>
      <c r="E81" s="99"/>
      <c r="F81" s="95"/>
      <c r="G81" s="95"/>
      <c r="H81" s="60"/>
      <c r="I81" s="59"/>
      <c r="J81" s="64"/>
      <c r="K81" s="59"/>
      <c r="L81" s="59"/>
      <c r="M81" s="59"/>
      <c r="N81" s="64"/>
      <c r="O81" s="64"/>
      <c r="P81" s="64"/>
      <c r="Q81" s="95"/>
      <c r="R81" s="64"/>
      <c r="S81" s="64"/>
      <c r="T81" s="64"/>
      <c r="U81" s="64"/>
      <c r="V81" s="64"/>
      <c r="W81" s="64"/>
      <c r="X81" s="64"/>
      <c r="Y81" s="64"/>
      <c r="Z81" s="64"/>
      <c r="AA81" s="64"/>
      <c r="AB81" s="65"/>
      <c r="AD81" s="61"/>
      <c r="AE81" s="85"/>
    </row>
    <row r="82" spans="1:31" s="66" customFormat="1" ht="15" customHeight="1">
      <c r="A82" s="586">
        <v>9029</v>
      </c>
      <c r="B82" s="62">
        <v>595</v>
      </c>
      <c r="C82" s="586">
        <v>435</v>
      </c>
      <c r="D82" s="585">
        <v>1.3</v>
      </c>
      <c r="E82" s="593" t="s">
        <v>887</v>
      </c>
      <c r="F82" s="64">
        <v>1</v>
      </c>
      <c r="G82" s="95" t="s">
        <v>901</v>
      </c>
      <c r="H82" s="60" t="s">
        <v>135</v>
      </c>
      <c r="I82" s="59">
        <v>0.10000000000000853</v>
      </c>
      <c r="J82" s="64" t="s">
        <v>1700</v>
      </c>
      <c r="K82" s="59">
        <v>2</v>
      </c>
      <c r="L82" s="59">
        <v>3</v>
      </c>
      <c r="M82" s="59">
        <v>3.5</v>
      </c>
      <c r="N82" s="64">
        <v>1</v>
      </c>
      <c r="O82" s="64" t="s">
        <v>1703</v>
      </c>
      <c r="P82" s="64" t="s">
        <v>1701</v>
      </c>
      <c r="Q82" s="95" t="s">
        <v>1709</v>
      </c>
      <c r="R82" s="64">
        <v>0</v>
      </c>
      <c r="S82" s="64" t="s">
        <v>1701</v>
      </c>
      <c r="T82" s="64">
        <v>0</v>
      </c>
      <c r="U82" s="64" t="s">
        <v>1708</v>
      </c>
      <c r="V82" s="64">
        <v>0</v>
      </c>
      <c r="W82" s="64" t="s">
        <v>1704</v>
      </c>
      <c r="X82" s="64" t="s">
        <v>1703</v>
      </c>
      <c r="Y82" s="64">
        <v>0</v>
      </c>
      <c r="Z82" s="64" t="s">
        <v>1699</v>
      </c>
      <c r="AA82" s="64" t="s">
        <v>1703</v>
      </c>
      <c r="AB82" s="65">
        <v>0</v>
      </c>
      <c r="AC82" s="61">
        <f>[2]nganjuk!$L$58</f>
        <v>73.3</v>
      </c>
      <c r="AD82" s="61" t="e">
        <f>I82-#REF!</f>
        <v>#REF!</v>
      </c>
    </row>
    <row r="83" spans="1:31" s="66" customFormat="1" ht="15" customHeight="1">
      <c r="A83" s="586"/>
      <c r="B83" s="62"/>
      <c r="C83" s="586"/>
      <c r="D83" s="585"/>
      <c r="E83" s="593"/>
      <c r="F83" s="64"/>
      <c r="G83" s="95"/>
      <c r="H83" s="60"/>
      <c r="I83" s="59"/>
      <c r="J83" s="64"/>
      <c r="K83" s="59"/>
      <c r="L83" s="59"/>
      <c r="M83" s="59"/>
      <c r="N83" s="64"/>
      <c r="O83" s="64"/>
      <c r="P83" s="64"/>
      <c r="Q83" s="95"/>
      <c r="R83" s="64"/>
      <c r="S83" s="64"/>
      <c r="T83" s="64"/>
      <c r="U83" s="64"/>
      <c r="V83" s="64"/>
      <c r="W83" s="64"/>
      <c r="X83" s="64"/>
      <c r="Y83" s="64"/>
      <c r="Z83" s="64"/>
      <c r="AA83" s="64"/>
      <c r="AB83" s="65"/>
      <c r="AC83" s="61"/>
      <c r="AD83" s="61"/>
    </row>
    <row r="84" spans="1:31" s="66" customFormat="1" ht="15" customHeight="1">
      <c r="A84" s="586"/>
      <c r="B84" s="62">
        <v>596</v>
      </c>
      <c r="C84" s="586"/>
      <c r="D84" s="585"/>
      <c r="E84" s="593"/>
      <c r="F84" s="64">
        <v>2</v>
      </c>
      <c r="G84" s="95" t="s">
        <v>902</v>
      </c>
      <c r="H84" s="60" t="s">
        <v>136</v>
      </c>
      <c r="I84" s="59">
        <v>0.90000000000000568</v>
      </c>
      <c r="J84" s="64" t="s">
        <v>1700</v>
      </c>
      <c r="K84" s="59">
        <v>8.1999999999999993</v>
      </c>
      <c r="L84" s="59">
        <v>2.5</v>
      </c>
      <c r="M84" s="59">
        <v>3.1</v>
      </c>
      <c r="N84" s="64">
        <v>1</v>
      </c>
      <c r="O84" s="64" t="s">
        <v>1706</v>
      </c>
      <c r="P84" s="64" t="s">
        <v>1701</v>
      </c>
      <c r="Q84" s="95" t="s">
        <v>1709</v>
      </c>
      <c r="R84" s="64">
        <v>0</v>
      </c>
      <c r="S84" s="64" t="s">
        <v>1701</v>
      </c>
      <c r="T84" s="64">
        <v>0</v>
      </c>
      <c r="U84" s="64" t="s">
        <v>1708</v>
      </c>
      <c r="V84" s="64">
        <v>0</v>
      </c>
      <c r="W84" s="64" t="s">
        <v>1704</v>
      </c>
      <c r="X84" s="64" t="s">
        <v>1703</v>
      </c>
      <c r="Y84" s="64">
        <v>0</v>
      </c>
      <c r="Z84" s="64" t="s">
        <v>1699</v>
      </c>
      <c r="AA84" s="64" t="s">
        <v>1703</v>
      </c>
      <c r="AB84" s="65">
        <v>0</v>
      </c>
      <c r="AD84" s="61" t="e">
        <f>I84-#REF!</f>
        <v>#REF!</v>
      </c>
    </row>
    <row r="85" spans="1:31" s="66" customFormat="1" ht="15" customHeight="1">
      <c r="A85" s="62"/>
      <c r="B85" s="62"/>
      <c r="C85" s="62"/>
      <c r="D85" s="63"/>
      <c r="E85" s="60"/>
      <c r="F85" s="64"/>
      <c r="G85" s="95"/>
      <c r="H85" s="60"/>
      <c r="I85" s="59"/>
      <c r="J85" s="64"/>
      <c r="K85" s="59"/>
      <c r="L85" s="59"/>
      <c r="M85" s="59"/>
      <c r="N85" s="64"/>
      <c r="O85" s="64"/>
      <c r="P85" s="64"/>
      <c r="Q85" s="95"/>
      <c r="R85" s="64"/>
      <c r="S85" s="64"/>
      <c r="T85" s="64"/>
      <c r="U85" s="64"/>
      <c r="V85" s="64"/>
      <c r="W85" s="64"/>
      <c r="X85" s="64"/>
      <c r="Y85" s="64"/>
      <c r="Z85" s="64"/>
      <c r="AA85" s="64"/>
      <c r="AB85" s="65"/>
      <c r="AD85" s="61"/>
    </row>
    <row r="86" spans="1:31" s="66" customFormat="1" ht="15" customHeight="1">
      <c r="A86" s="62">
        <v>9035</v>
      </c>
      <c r="B86" s="62">
        <v>599</v>
      </c>
      <c r="C86" s="62">
        <v>438</v>
      </c>
      <c r="D86" s="63">
        <v>1.55</v>
      </c>
      <c r="E86" s="60" t="s">
        <v>886</v>
      </c>
      <c r="F86" s="64">
        <v>1</v>
      </c>
      <c r="G86" s="95" t="s">
        <v>903</v>
      </c>
      <c r="H86" s="60" t="s">
        <v>145</v>
      </c>
      <c r="I86" s="59">
        <v>0.65</v>
      </c>
      <c r="J86" s="64" t="s">
        <v>1700</v>
      </c>
      <c r="K86" s="59">
        <v>6.2</v>
      </c>
      <c r="L86" s="59">
        <v>3</v>
      </c>
      <c r="M86" s="59">
        <v>3.5</v>
      </c>
      <c r="N86" s="64">
        <v>1</v>
      </c>
      <c r="O86" s="64" t="s">
        <v>1703</v>
      </c>
      <c r="P86" s="64" t="s">
        <v>1701</v>
      </c>
      <c r="Q86" s="95" t="s">
        <v>1709</v>
      </c>
      <c r="R86" s="64">
        <v>0</v>
      </c>
      <c r="S86" s="64" t="s">
        <v>1701</v>
      </c>
      <c r="T86" s="64">
        <v>0</v>
      </c>
      <c r="U86" s="64" t="s">
        <v>1708</v>
      </c>
      <c r="V86" s="64">
        <v>0</v>
      </c>
      <c r="W86" s="64" t="s">
        <v>1704</v>
      </c>
      <c r="X86" s="64" t="s">
        <v>1703</v>
      </c>
      <c r="Y86" s="64">
        <v>0</v>
      </c>
      <c r="Z86" s="64" t="s">
        <v>1699</v>
      </c>
      <c r="AA86" s="64" t="s">
        <v>1703</v>
      </c>
      <c r="AB86" s="65">
        <v>0</v>
      </c>
      <c r="AC86" s="61">
        <f>[2]nganjuk!$L$65</f>
        <v>3.5</v>
      </c>
      <c r="AD86" s="61">
        <f>I86-AC86</f>
        <v>-2.85</v>
      </c>
    </row>
    <row r="87" spans="1:31" s="66" customFormat="1" ht="15" customHeight="1">
      <c r="A87" s="62"/>
      <c r="B87" s="62"/>
      <c r="C87" s="62"/>
      <c r="D87" s="63"/>
      <c r="E87" s="60"/>
      <c r="F87" s="64"/>
      <c r="G87" s="95"/>
      <c r="H87" s="60"/>
      <c r="I87" s="59"/>
      <c r="J87" s="64"/>
      <c r="K87" s="59"/>
      <c r="L87" s="59"/>
      <c r="M87" s="59"/>
      <c r="N87" s="64"/>
      <c r="O87" s="64"/>
      <c r="P87" s="64"/>
      <c r="Q87" s="95"/>
      <c r="R87" s="64"/>
      <c r="S87" s="64"/>
      <c r="T87" s="64"/>
      <c r="U87" s="64"/>
      <c r="V87" s="64"/>
      <c r="W87" s="64"/>
      <c r="X87" s="64"/>
      <c r="Y87" s="64"/>
      <c r="Z87" s="64"/>
      <c r="AA87" s="64"/>
      <c r="AB87" s="65"/>
      <c r="AC87" s="61"/>
      <c r="AD87" s="61"/>
    </row>
    <row r="88" spans="1:31" s="66" customFormat="1" ht="15" customHeight="1">
      <c r="A88" s="586">
        <v>9037</v>
      </c>
      <c r="B88" s="62">
        <v>600</v>
      </c>
      <c r="C88" s="586">
        <v>440</v>
      </c>
      <c r="D88" s="585">
        <v>5.15</v>
      </c>
      <c r="E88" s="593" t="s">
        <v>885</v>
      </c>
      <c r="F88" s="64">
        <v>1</v>
      </c>
      <c r="G88" s="95" t="s">
        <v>904</v>
      </c>
      <c r="H88" s="60" t="s">
        <v>146</v>
      </c>
      <c r="I88" s="59">
        <v>0.19999999999999929</v>
      </c>
      <c r="J88" s="64" t="s">
        <v>1700</v>
      </c>
      <c r="K88" s="59">
        <v>18.7</v>
      </c>
      <c r="L88" s="59">
        <v>3.2</v>
      </c>
      <c r="M88" s="59">
        <v>3.5</v>
      </c>
      <c r="N88" s="64">
        <v>3</v>
      </c>
      <c r="O88" s="64" t="s">
        <v>1697</v>
      </c>
      <c r="P88" s="64" t="s">
        <v>1699</v>
      </c>
      <c r="Q88" s="95" t="s">
        <v>1709</v>
      </c>
      <c r="R88" s="64">
        <v>0</v>
      </c>
      <c r="S88" s="64" t="s">
        <v>1701</v>
      </c>
      <c r="T88" s="64">
        <v>0</v>
      </c>
      <c r="U88" s="64" t="s">
        <v>1708</v>
      </c>
      <c r="V88" s="64">
        <v>0</v>
      </c>
      <c r="W88" s="64" t="s">
        <v>1704</v>
      </c>
      <c r="X88" s="64" t="s">
        <v>1703</v>
      </c>
      <c r="Y88" s="64">
        <v>0</v>
      </c>
      <c r="Z88" s="64" t="s">
        <v>1699</v>
      </c>
      <c r="AA88" s="64" t="s">
        <v>1703</v>
      </c>
      <c r="AB88" s="65">
        <v>0</v>
      </c>
      <c r="AC88" s="61">
        <f>[2]nganjuk!$L$66</f>
        <v>11.4</v>
      </c>
      <c r="AD88" s="61" t="e">
        <f>I88-#REF!</f>
        <v>#REF!</v>
      </c>
    </row>
    <row r="89" spans="1:31" s="66" customFormat="1" ht="15" customHeight="1">
      <c r="A89" s="586"/>
      <c r="B89" s="62"/>
      <c r="C89" s="586"/>
      <c r="D89" s="585"/>
      <c r="E89" s="593"/>
      <c r="F89" s="64"/>
      <c r="G89" s="95"/>
      <c r="H89" s="60"/>
      <c r="I89" s="59"/>
      <c r="J89" s="64"/>
      <c r="K89" s="59"/>
      <c r="L89" s="59"/>
      <c r="M89" s="59"/>
      <c r="N89" s="64"/>
      <c r="O89" s="64"/>
      <c r="P89" s="64"/>
      <c r="Q89" s="95"/>
      <c r="R89" s="64"/>
      <c r="S89" s="64"/>
      <c r="T89" s="64"/>
      <c r="U89" s="64"/>
      <c r="V89" s="64"/>
      <c r="W89" s="64"/>
      <c r="X89" s="64"/>
      <c r="Y89" s="64"/>
      <c r="Z89" s="64"/>
      <c r="AA89" s="64"/>
      <c r="AB89" s="65"/>
      <c r="AC89" s="61"/>
      <c r="AD89" s="61"/>
    </row>
    <row r="90" spans="1:31" s="66" customFormat="1" ht="15" customHeight="1">
      <c r="A90" s="586"/>
      <c r="B90" s="62">
        <v>601</v>
      </c>
      <c r="C90" s="586"/>
      <c r="D90" s="585"/>
      <c r="E90" s="593"/>
      <c r="F90" s="64">
        <v>2</v>
      </c>
      <c r="G90" s="95" t="s">
        <v>905</v>
      </c>
      <c r="H90" s="60" t="s">
        <v>147</v>
      </c>
      <c r="I90" s="59">
        <v>0.94999999999999929</v>
      </c>
      <c r="J90" s="64" t="s">
        <v>1700</v>
      </c>
      <c r="K90" s="59">
        <v>2.5</v>
      </c>
      <c r="L90" s="59">
        <v>3</v>
      </c>
      <c r="M90" s="59">
        <v>3.5</v>
      </c>
      <c r="N90" s="64">
        <v>1</v>
      </c>
      <c r="O90" s="64" t="s">
        <v>1705</v>
      </c>
      <c r="P90" s="64" t="s">
        <v>1701</v>
      </c>
      <c r="Q90" s="95" t="s">
        <v>1709</v>
      </c>
      <c r="R90" s="64">
        <v>0</v>
      </c>
      <c r="S90" s="64" t="s">
        <v>1701</v>
      </c>
      <c r="T90" s="64">
        <v>0</v>
      </c>
      <c r="U90" s="64" t="s">
        <v>1703</v>
      </c>
      <c r="V90" s="64">
        <v>0</v>
      </c>
      <c r="W90" s="64" t="s">
        <v>1704</v>
      </c>
      <c r="X90" s="64" t="s">
        <v>1703</v>
      </c>
      <c r="Y90" s="64">
        <v>0</v>
      </c>
      <c r="Z90" s="64" t="s">
        <v>1699</v>
      </c>
      <c r="AA90" s="64" t="s">
        <v>1703</v>
      </c>
      <c r="AB90" s="65">
        <v>0</v>
      </c>
      <c r="AD90" s="61" t="e">
        <f>I90-#REF!</f>
        <v>#REF!</v>
      </c>
    </row>
    <row r="91" spans="1:31" s="66" customFormat="1" ht="15" customHeight="1">
      <c r="A91" s="586"/>
      <c r="B91" s="62"/>
      <c r="C91" s="586"/>
      <c r="D91" s="585"/>
      <c r="E91" s="593"/>
      <c r="F91" s="64"/>
      <c r="G91" s="95"/>
      <c r="H91" s="60"/>
      <c r="I91" s="59"/>
      <c r="J91" s="64"/>
      <c r="K91" s="59"/>
      <c r="L91" s="59"/>
      <c r="M91" s="59"/>
      <c r="N91" s="64"/>
      <c r="O91" s="64"/>
      <c r="P91" s="64"/>
      <c r="Q91" s="95"/>
      <c r="R91" s="64"/>
      <c r="S91" s="64"/>
      <c r="T91" s="64"/>
      <c r="U91" s="64"/>
      <c r="V91" s="64"/>
      <c r="W91" s="64"/>
      <c r="X91" s="64"/>
      <c r="Y91" s="64"/>
      <c r="Z91" s="64"/>
      <c r="AA91" s="64"/>
      <c r="AB91" s="65"/>
      <c r="AD91" s="61"/>
    </row>
    <row r="92" spans="1:31" s="66" customFormat="1" ht="15" customHeight="1">
      <c r="A92" s="586"/>
      <c r="B92" s="62">
        <v>602</v>
      </c>
      <c r="C92" s="586"/>
      <c r="D92" s="585"/>
      <c r="E92" s="593"/>
      <c r="F92" s="64">
        <v>3</v>
      </c>
      <c r="G92" s="95" t="s">
        <v>906</v>
      </c>
      <c r="H92" s="60" t="s">
        <v>148</v>
      </c>
      <c r="I92" s="59">
        <v>1.7</v>
      </c>
      <c r="J92" s="64" t="s">
        <v>1700</v>
      </c>
      <c r="K92" s="59">
        <v>2.6</v>
      </c>
      <c r="L92" s="59">
        <v>3</v>
      </c>
      <c r="M92" s="59">
        <v>3</v>
      </c>
      <c r="N92" s="64">
        <v>1</v>
      </c>
      <c r="O92" s="64" t="s">
        <v>1706</v>
      </c>
      <c r="P92" s="64" t="s">
        <v>1703</v>
      </c>
      <c r="Q92" s="95" t="s">
        <v>1709</v>
      </c>
      <c r="R92" s="64">
        <v>0</v>
      </c>
      <c r="S92" s="64" t="s">
        <v>1703</v>
      </c>
      <c r="T92" s="64">
        <v>0</v>
      </c>
      <c r="U92" s="64" t="s">
        <v>1703</v>
      </c>
      <c r="V92" s="64">
        <v>1</v>
      </c>
      <c r="W92" s="64" t="s">
        <v>1704</v>
      </c>
      <c r="X92" s="64" t="s">
        <v>1703</v>
      </c>
      <c r="Y92" s="64">
        <v>0</v>
      </c>
      <c r="Z92" s="64" t="s">
        <v>1699</v>
      </c>
      <c r="AA92" s="64" t="s">
        <v>1703</v>
      </c>
      <c r="AB92" s="65">
        <v>0</v>
      </c>
      <c r="AD92" s="61" t="e">
        <f>I92-#REF!</f>
        <v>#REF!</v>
      </c>
    </row>
    <row r="93" spans="1:31" s="66" customFormat="1" ht="15" customHeight="1">
      <c r="A93" s="586"/>
      <c r="B93" s="62"/>
      <c r="C93" s="586"/>
      <c r="D93" s="585"/>
      <c r="E93" s="593"/>
      <c r="F93" s="64"/>
      <c r="G93" s="95"/>
      <c r="H93" s="60"/>
      <c r="I93" s="59"/>
      <c r="J93" s="64"/>
      <c r="K93" s="59"/>
      <c r="L93" s="59"/>
      <c r="M93" s="59"/>
      <c r="N93" s="64"/>
      <c r="O93" s="64"/>
      <c r="P93" s="64"/>
      <c r="Q93" s="95"/>
      <c r="R93" s="64"/>
      <c r="S93" s="64"/>
      <c r="T93" s="64"/>
      <c r="U93" s="64"/>
      <c r="V93" s="64"/>
      <c r="W93" s="64"/>
      <c r="X93" s="64"/>
      <c r="Y93" s="64"/>
      <c r="Z93" s="64"/>
      <c r="AA93" s="64"/>
      <c r="AB93" s="65"/>
      <c r="AD93" s="61"/>
    </row>
    <row r="94" spans="1:31" s="66" customFormat="1" ht="15" customHeight="1">
      <c r="A94" s="586"/>
      <c r="B94" s="62">
        <v>603</v>
      </c>
      <c r="C94" s="586"/>
      <c r="D94" s="585"/>
      <c r="E94" s="593"/>
      <c r="F94" s="64">
        <v>4</v>
      </c>
      <c r="G94" s="95" t="s">
        <v>907</v>
      </c>
      <c r="H94" s="60" t="s">
        <v>149</v>
      </c>
      <c r="I94" s="59">
        <v>3.45</v>
      </c>
      <c r="J94" s="64" t="s">
        <v>1700</v>
      </c>
      <c r="K94" s="59">
        <v>4.0999999999999996</v>
      </c>
      <c r="L94" s="59">
        <v>3.3</v>
      </c>
      <c r="M94" s="59">
        <v>3.7</v>
      </c>
      <c r="N94" s="64">
        <v>1</v>
      </c>
      <c r="O94" s="64" t="s">
        <v>1703</v>
      </c>
      <c r="P94" s="64" t="s">
        <v>1701</v>
      </c>
      <c r="Q94" s="95" t="s">
        <v>1709</v>
      </c>
      <c r="R94" s="64">
        <v>0</v>
      </c>
      <c r="S94" s="64" t="s">
        <v>1701</v>
      </c>
      <c r="T94" s="64">
        <v>0</v>
      </c>
      <c r="U94" s="64" t="s">
        <v>1708</v>
      </c>
      <c r="V94" s="64">
        <v>0</v>
      </c>
      <c r="W94" s="64" t="s">
        <v>1704</v>
      </c>
      <c r="X94" s="64" t="s">
        <v>1703</v>
      </c>
      <c r="Y94" s="64">
        <v>0</v>
      </c>
      <c r="Z94" s="64" t="s">
        <v>1699</v>
      </c>
      <c r="AA94" s="64" t="s">
        <v>1703</v>
      </c>
      <c r="AB94" s="65">
        <v>0</v>
      </c>
      <c r="AD94" s="61" t="e">
        <f>I94-#REF!</f>
        <v>#REF!</v>
      </c>
    </row>
    <row r="95" spans="1:31" s="66" customFormat="1" ht="15" customHeight="1">
      <c r="A95" s="586"/>
      <c r="B95" s="62"/>
      <c r="C95" s="586"/>
      <c r="D95" s="585"/>
      <c r="E95" s="593"/>
      <c r="F95" s="64"/>
      <c r="G95" s="95"/>
      <c r="H95" s="60"/>
      <c r="I95" s="59"/>
      <c r="J95" s="64"/>
      <c r="K95" s="59"/>
      <c r="L95" s="59"/>
      <c r="M95" s="59"/>
      <c r="N95" s="64"/>
      <c r="O95" s="64"/>
      <c r="P95" s="64"/>
      <c r="Q95" s="95"/>
      <c r="R95" s="64"/>
      <c r="S95" s="64"/>
      <c r="T95" s="64"/>
      <c r="U95" s="64"/>
      <c r="V95" s="64"/>
      <c r="W95" s="64"/>
      <c r="X95" s="64"/>
      <c r="Y95" s="64"/>
      <c r="Z95" s="64"/>
      <c r="AA95" s="64"/>
      <c r="AB95" s="65"/>
      <c r="AD95" s="61"/>
    </row>
    <row r="96" spans="1:31" s="66" customFormat="1" ht="15" customHeight="1">
      <c r="A96" s="586"/>
      <c r="B96" s="62">
        <v>604</v>
      </c>
      <c r="C96" s="586"/>
      <c r="D96" s="585"/>
      <c r="E96" s="593"/>
      <c r="F96" s="64">
        <v>5</v>
      </c>
      <c r="G96" s="95" t="s">
        <v>908</v>
      </c>
      <c r="H96" s="60" t="s">
        <v>130</v>
      </c>
      <c r="I96" s="59">
        <v>5.0999999999999996</v>
      </c>
      <c r="J96" s="64" t="s">
        <v>1700</v>
      </c>
      <c r="K96" s="59">
        <v>5.0999999999999996</v>
      </c>
      <c r="L96" s="59">
        <v>3.3</v>
      </c>
      <c r="M96" s="59">
        <v>3.3</v>
      </c>
      <c r="N96" s="64">
        <v>2</v>
      </c>
      <c r="O96" s="64" t="s">
        <v>1706</v>
      </c>
      <c r="P96" s="64" t="s">
        <v>1703</v>
      </c>
      <c r="Q96" s="95" t="s">
        <v>1709</v>
      </c>
      <c r="R96" s="64">
        <v>0</v>
      </c>
      <c r="S96" s="64" t="s">
        <v>1703</v>
      </c>
      <c r="T96" s="64">
        <v>0</v>
      </c>
      <c r="U96" s="64" t="s">
        <v>1703</v>
      </c>
      <c r="V96" s="64">
        <v>0</v>
      </c>
      <c r="W96" s="64" t="s">
        <v>1704</v>
      </c>
      <c r="X96" s="64" t="s">
        <v>1703</v>
      </c>
      <c r="Y96" s="64">
        <v>0</v>
      </c>
      <c r="Z96" s="64" t="s">
        <v>1699</v>
      </c>
      <c r="AA96" s="64" t="s">
        <v>1703</v>
      </c>
      <c r="AB96" s="65">
        <v>0</v>
      </c>
      <c r="AD96" s="61" t="e">
        <f>I96-#REF!</f>
        <v>#REF!</v>
      </c>
    </row>
    <row r="97" spans="1:31" s="66" customFormat="1" ht="15" customHeight="1">
      <c r="A97" s="62"/>
      <c r="B97" s="62"/>
      <c r="C97" s="62"/>
      <c r="D97" s="63"/>
      <c r="E97" s="60"/>
      <c r="F97" s="64"/>
      <c r="G97" s="95"/>
      <c r="H97" s="60"/>
      <c r="I97" s="59"/>
      <c r="J97" s="64"/>
      <c r="K97" s="59"/>
      <c r="L97" s="59"/>
      <c r="M97" s="59"/>
      <c r="N97" s="64"/>
      <c r="O97" s="64"/>
      <c r="P97" s="64"/>
      <c r="Q97" s="95"/>
      <c r="R97" s="64"/>
      <c r="S97" s="64"/>
      <c r="T97" s="64"/>
      <c r="U97" s="64"/>
      <c r="V97" s="64"/>
      <c r="W97" s="64"/>
      <c r="X97" s="64"/>
      <c r="Y97" s="64"/>
      <c r="Z97" s="64"/>
      <c r="AA97" s="64"/>
      <c r="AB97" s="65"/>
      <c r="AD97" s="61"/>
    </row>
    <row r="98" spans="1:31" s="66" customFormat="1" ht="15" customHeight="1">
      <c r="A98" s="62">
        <v>9047</v>
      </c>
      <c r="B98" s="150">
        <v>637</v>
      </c>
      <c r="C98" s="62">
        <v>9092</v>
      </c>
      <c r="D98" s="63">
        <v>0.45</v>
      </c>
      <c r="E98" s="60" t="s">
        <v>805</v>
      </c>
      <c r="F98" s="64">
        <v>1</v>
      </c>
      <c r="G98" s="95" t="s">
        <v>909</v>
      </c>
      <c r="H98" s="60" t="s">
        <v>139</v>
      </c>
      <c r="I98" s="59">
        <v>6.55</v>
      </c>
      <c r="J98" s="64" t="s">
        <v>1700</v>
      </c>
      <c r="K98" s="59">
        <v>2.5</v>
      </c>
      <c r="L98" s="59">
        <v>3</v>
      </c>
      <c r="M98" s="59"/>
      <c r="N98" s="64">
        <v>1</v>
      </c>
      <c r="O98" s="64" t="s">
        <v>1703</v>
      </c>
      <c r="P98" s="64" t="s">
        <v>1701</v>
      </c>
      <c r="Q98" s="95" t="s">
        <v>1709</v>
      </c>
      <c r="R98" s="64">
        <v>0</v>
      </c>
      <c r="S98" s="64" t="s">
        <v>1702</v>
      </c>
      <c r="T98" s="64">
        <v>0</v>
      </c>
      <c r="U98" s="64" t="s">
        <v>1703</v>
      </c>
      <c r="V98" s="64">
        <v>0</v>
      </c>
      <c r="W98" s="64" t="s">
        <v>1704</v>
      </c>
      <c r="X98" s="64" t="s">
        <v>1703</v>
      </c>
      <c r="Y98" s="64">
        <v>0</v>
      </c>
      <c r="Z98" s="64" t="s">
        <v>1699</v>
      </c>
      <c r="AA98" s="64" t="s">
        <v>1703</v>
      </c>
      <c r="AB98" s="65">
        <v>0</v>
      </c>
      <c r="AC98" s="61">
        <f>[2]nganjuk!$L$81</f>
        <v>3.55</v>
      </c>
      <c r="AD98" s="61">
        <f>I98-AC98</f>
        <v>3</v>
      </c>
    </row>
    <row r="99" spans="1:31" s="66" customFormat="1" ht="15" customHeight="1">
      <c r="A99" s="62"/>
      <c r="B99" s="150"/>
      <c r="C99" s="62"/>
      <c r="D99" s="63"/>
      <c r="E99" s="60"/>
      <c r="F99" s="64"/>
      <c r="G99" s="95"/>
      <c r="H99" s="60"/>
      <c r="I99" s="59"/>
      <c r="J99" s="64"/>
      <c r="K99" s="59"/>
      <c r="L99" s="59"/>
      <c r="M99" s="59"/>
      <c r="N99" s="64"/>
      <c r="O99" s="64"/>
      <c r="P99" s="64"/>
      <c r="Q99" s="95"/>
      <c r="R99" s="64"/>
      <c r="S99" s="64"/>
      <c r="T99" s="64"/>
      <c r="U99" s="64"/>
      <c r="V99" s="64"/>
      <c r="W99" s="64"/>
      <c r="X99" s="64"/>
      <c r="Y99" s="64"/>
      <c r="Z99" s="64"/>
      <c r="AA99" s="64"/>
      <c r="AB99" s="65"/>
      <c r="AC99" s="61"/>
      <c r="AD99" s="61"/>
    </row>
    <row r="100" spans="1:31" s="66" customFormat="1" ht="15" customHeight="1">
      <c r="A100" s="62">
        <v>9046</v>
      </c>
      <c r="B100" s="62">
        <v>638</v>
      </c>
      <c r="C100" s="62">
        <v>9093</v>
      </c>
      <c r="D100" s="63">
        <v>1.1499999999999999</v>
      </c>
      <c r="E100" s="60" t="s">
        <v>884</v>
      </c>
      <c r="F100" s="64">
        <v>1</v>
      </c>
      <c r="G100" s="95" t="s">
        <v>911</v>
      </c>
      <c r="H100" s="60" t="s">
        <v>153</v>
      </c>
      <c r="I100" s="59">
        <v>1.1000000000000085</v>
      </c>
      <c r="J100" s="64" t="s">
        <v>1700</v>
      </c>
      <c r="K100" s="59">
        <v>2</v>
      </c>
      <c r="L100" s="59">
        <v>4.5999999999999996</v>
      </c>
      <c r="M100" s="59">
        <v>4.4000000000000004</v>
      </c>
      <c r="N100" s="64">
        <v>1</v>
      </c>
      <c r="O100" s="64" t="s">
        <v>1705</v>
      </c>
      <c r="P100" s="64" t="s">
        <v>1701</v>
      </c>
      <c r="Q100" s="95" t="s">
        <v>1709</v>
      </c>
      <c r="R100" s="64">
        <v>0</v>
      </c>
      <c r="S100" s="64" t="s">
        <v>1701</v>
      </c>
      <c r="T100" s="64">
        <v>0</v>
      </c>
      <c r="U100" s="64" t="s">
        <v>1703</v>
      </c>
      <c r="V100" s="64">
        <v>0</v>
      </c>
      <c r="W100" s="64" t="s">
        <v>1704</v>
      </c>
      <c r="X100" s="64" t="s">
        <v>1703</v>
      </c>
      <c r="Y100" s="64">
        <v>0</v>
      </c>
      <c r="Z100" s="64" t="s">
        <v>1699</v>
      </c>
      <c r="AA100" s="64" t="s">
        <v>1703</v>
      </c>
      <c r="AB100" s="65">
        <v>0</v>
      </c>
      <c r="AC100" s="61">
        <v>101.3</v>
      </c>
      <c r="AD100" s="61">
        <f>I100-AC100</f>
        <v>-100.19999999999999</v>
      </c>
    </row>
    <row r="101" spans="1:31" s="66" customFormat="1" ht="15" customHeight="1">
      <c r="A101" s="62"/>
      <c r="B101" s="62"/>
      <c r="C101" s="109"/>
      <c r="D101" s="122"/>
      <c r="E101" s="124"/>
      <c r="F101" s="177"/>
      <c r="G101" s="217"/>
      <c r="H101" s="124"/>
      <c r="I101" s="192"/>
      <c r="J101" s="177"/>
      <c r="K101" s="192"/>
      <c r="L101" s="192"/>
      <c r="M101" s="192"/>
      <c r="N101" s="177"/>
      <c r="O101" s="177"/>
      <c r="P101" s="177"/>
      <c r="Q101" s="217"/>
      <c r="R101" s="177"/>
      <c r="S101" s="177"/>
      <c r="T101" s="177"/>
      <c r="U101" s="177"/>
      <c r="V101" s="177"/>
      <c r="W101" s="177"/>
      <c r="X101" s="177"/>
      <c r="Y101" s="177"/>
      <c r="Z101" s="177"/>
      <c r="AA101" s="177"/>
      <c r="AB101" s="187"/>
      <c r="AC101" s="61"/>
      <c r="AD101" s="61"/>
    </row>
    <row r="102" spans="1:31" s="66" customFormat="1" ht="15" customHeight="1" thickBot="1">
      <c r="A102" s="62">
        <v>9024</v>
      </c>
      <c r="B102" s="62">
        <v>639</v>
      </c>
      <c r="C102" s="155" t="s">
        <v>1408</v>
      </c>
      <c r="D102" s="195">
        <v>7.86</v>
      </c>
      <c r="E102" s="197" t="s">
        <v>850</v>
      </c>
      <c r="F102" s="81">
        <v>2</v>
      </c>
      <c r="G102" s="196" t="s">
        <v>910</v>
      </c>
      <c r="H102" s="197" t="s">
        <v>129</v>
      </c>
      <c r="I102" s="80">
        <v>3.5999999999999943</v>
      </c>
      <c r="J102" s="81" t="s">
        <v>1700</v>
      </c>
      <c r="K102" s="80">
        <v>2.5</v>
      </c>
      <c r="L102" s="80">
        <v>3.1</v>
      </c>
      <c r="M102" s="80">
        <v>3.3</v>
      </c>
      <c r="N102" s="81">
        <v>1</v>
      </c>
      <c r="O102" s="81" t="s">
        <v>1703</v>
      </c>
      <c r="P102" s="81" t="s">
        <v>1701</v>
      </c>
      <c r="Q102" s="196" t="s">
        <v>1709</v>
      </c>
      <c r="R102" s="81">
        <v>0</v>
      </c>
      <c r="S102" s="81" t="s">
        <v>1701</v>
      </c>
      <c r="T102" s="81">
        <v>0</v>
      </c>
      <c r="U102" s="81" t="s">
        <v>1708</v>
      </c>
      <c r="V102" s="81">
        <v>0</v>
      </c>
      <c r="W102" s="81" t="s">
        <v>1704</v>
      </c>
      <c r="X102" s="81" t="s">
        <v>1703</v>
      </c>
      <c r="Y102" s="81">
        <v>0</v>
      </c>
      <c r="Z102" s="81" t="s">
        <v>1699</v>
      </c>
      <c r="AA102" s="81" t="s">
        <v>1703</v>
      </c>
      <c r="AB102" s="82">
        <v>0</v>
      </c>
      <c r="AD102" s="61" t="e">
        <f>I102-#REF!</f>
        <v>#REF!</v>
      </c>
    </row>
    <row r="103" spans="1:31" s="66" customFormat="1" ht="15" customHeight="1">
      <c r="A103" s="94"/>
      <c r="B103" s="94"/>
      <c r="C103" s="94"/>
      <c r="D103" s="178"/>
      <c r="E103" s="180"/>
      <c r="F103" s="94"/>
      <c r="G103" s="94"/>
      <c r="H103" s="180"/>
      <c r="I103" s="181"/>
      <c r="J103" s="94"/>
      <c r="K103" s="181"/>
      <c r="L103" s="181"/>
      <c r="M103" s="181"/>
      <c r="N103" s="94"/>
      <c r="O103" s="94"/>
      <c r="P103" s="94"/>
      <c r="Q103" s="94"/>
      <c r="R103" s="94"/>
      <c r="S103" s="94"/>
      <c r="T103" s="94"/>
      <c r="U103" s="94"/>
      <c r="V103" s="94"/>
      <c r="W103" s="94"/>
      <c r="X103" s="94"/>
      <c r="Y103" s="94"/>
      <c r="Z103" s="94"/>
      <c r="AA103" s="94"/>
      <c r="AB103" s="94"/>
      <c r="AD103" s="61"/>
    </row>
    <row r="104" spans="1:31">
      <c r="C104" s="159"/>
      <c r="D104" s="159"/>
      <c r="E104" s="159"/>
      <c r="F104" s="159"/>
      <c r="G104" s="159"/>
      <c r="H104" s="159"/>
      <c r="I104" s="159"/>
      <c r="J104" s="159"/>
      <c r="K104" s="166"/>
      <c r="L104" s="160"/>
      <c r="M104" s="160"/>
      <c r="N104" s="160"/>
      <c r="O104" s="161"/>
      <c r="P104" s="161"/>
      <c r="Q104" s="161"/>
      <c r="R104" s="162"/>
      <c r="S104" s="160"/>
      <c r="T104" s="160"/>
      <c r="U104" s="159"/>
      <c r="V104" s="160"/>
      <c r="W104" s="160"/>
      <c r="X104" s="159"/>
      <c r="Y104" s="159"/>
      <c r="Z104" s="159"/>
      <c r="AA104" s="159"/>
      <c r="AB104" s="159"/>
      <c r="AC104" s="159"/>
      <c r="AD104" s="159"/>
      <c r="AE104" s="159"/>
    </row>
    <row r="105" spans="1:31">
      <c r="C105" s="127" t="s">
        <v>984</v>
      </c>
      <c r="D105"/>
      <c r="E105"/>
      <c r="F105" s="127" t="s">
        <v>985</v>
      </c>
      <c r="G105"/>
      <c r="H105"/>
      <c r="I105" s="127" t="s">
        <v>986</v>
      </c>
      <c r="J105"/>
      <c r="K105"/>
      <c r="L105" s="127" t="s">
        <v>987</v>
      </c>
      <c r="M105"/>
      <c r="N105"/>
      <c r="O105" s="127" t="s">
        <v>988</v>
      </c>
      <c r="P105"/>
      <c r="Q105"/>
      <c r="R105"/>
      <c r="S105"/>
      <c r="T105" s="127" t="s">
        <v>989</v>
      </c>
      <c r="U105"/>
      <c r="V105"/>
      <c r="W105"/>
      <c r="X105"/>
      <c r="Y105"/>
      <c r="Z105"/>
      <c r="AC105" s="163"/>
      <c r="AD105" s="163"/>
      <c r="AE105" s="163"/>
    </row>
    <row r="106" spans="1:31">
      <c r="C106" s="128" t="s">
        <v>990</v>
      </c>
      <c r="D106" s="129" t="s">
        <v>991</v>
      </c>
      <c r="E106"/>
      <c r="F106" s="130" t="s">
        <v>992</v>
      </c>
      <c r="G106" s="130" t="s">
        <v>993</v>
      </c>
      <c r="H106"/>
      <c r="I106" s="130" t="s">
        <v>994</v>
      </c>
      <c r="J106" s="130" t="s">
        <v>995</v>
      </c>
      <c r="K106" s="131"/>
      <c r="L106" s="130" t="s">
        <v>996</v>
      </c>
      <c r="M106" s="130" t="s">
        <v>997</v>
      </c>
      <c r="N106" s="131"/>
      <c r="O106" s="131"/>
      <c r="P106" s="130"/>
      <c r="Q106" s="130"/>
      <c r="R106" s="131"/>
      <c r="S106" s="131"/>
      <c r="T106" s="130" t="s">
        <v>998</v>
      </c>
      <c r="U106" s="130" t="s">
        <v>999</v>
      </c>
      <c r="V106" s="131"/>
      <c r="W106" s="131"/>
      <c r="X106" s="131"/>
      <c r="Y106" s="130" t="s">
        <v>1122</v>
      </c>
      <c r="Z106" s="130" t="s">
        <v>441</v>
      </c>
      <c r="AC106" s="163"/>
      <c r="AD106" s="163"/>
      <c r="AE106" s="163"/>
    </row>
    <row r="107" spans="1:31">
      <c r="C107" s="128" t="s">
        <v>1000</v>
      </c>
      <c r="D107" s="129" t="s">
        <v>1001</v>
      </c>
      <c r="E107"/>
      <c r="F107" s="130" t="s">
        <v>1002</v>
      </c>
      <c r="G107" s="130" t="s">
        <v>1003</v>
      </c>
      <c r="H107"/>
      <c r="I107" s="130" t="s">
        <v>1004</v>
      </c>
      <c r="J107" s="130" t="s">
        <v>1005</v>
      </c>
      <c r="K107" s="131"/>
      <c r="L107" s="130" t="s">
        <v>1006</v>
      </c>
      <c r="M107" s="130" t="s">
        <v>1007</v>
      </c>
      <c r="N107" s="131"/>
      <c r="O107" s="130" t="s">
        <v>1008</v>
      </c>
      <c r="P107" s="130"/>
      <c r="Q107" s="130"/>
      <c r="R107" s="131"/>
      <c r="S107" s="131"/>
      <c r="T107" s="130" t="s">
        <v>1009</v>
      </c>
      <c r="U107" s="130" t="s">
        <v>1010</v>
      </c>
      <c r="V107" s="131"/>
      <c r="W107" s="131"/>
      <c r="X107" s="131"/>
      <c r="Y107" s="130" t="s">
        <v>1004</v>
      </c>
      <c r="Z107" s="130" t="s">
        <v>1124</v>
      </c>
      <c r="AC107" s="163"/>
      <c r="AD107" s="163"/>
      <c r="AE107" s="163"/>
    </row>
    <row r="108" spans="1:31">
      <c r="C108" s="128" t="s">
        <v>1011</v>
      </c>
      <c r="D108" s="129" t="s">
        <v>1012</v>
      </c>
      <c r="E108"/>
      <c r="F108" s="130" t="s">
        <v>1013</v>
      </c>
      <c r="G108" s="130" t="s">
        <v>1014</v>
      </c>
      <c r="H108"/>
      <c r="I108" s="130" t="s">
        <v>1015</v>
      </c>
      <c r="J108" s="130" t="s">
        <v>1016</v>
      </c>
      <c r="K108" s="131"/>
      <c r="L108" s="130" t="s">
        <v>1017</v>
      </c>
      <c r="M108" s="130" t="s">
        <v>1018</v>
      </c>
      <c r="N108" s="131"/>
      <c r="O108" s="130" t="s">
        <v>1019</v>
      </c>
      <c r="P108" s="130" t="s">
        <v>1020</v>
      </c>
      <c r="Q108" s="130"/>
      <c r="R108" s="131"/>
      <c r="S108" s="131"/>
      <c r="T108" s="130" t="s">
        <v>1021</v>
      </c>
      <c r="U108" s="130" t="s">
        <v>1022</v>
      </c>
      <c r="V108" s="131"/>
      <c r="W108" s="131"/>
      <c r="X108" s="131"/>
      <c r="Y108" s="130" t="s">
        <v>1091</v>
      </c>
      <c r="Z108" s="130" t="s">
        <v>1125</v>
      </c>
      <c r="AC108" s="163"/>
      <c r="AD108" s="163"/>
      <c r="AE108" s="163"/>
    </row>
    <row r="109" spans="1:31">
      <c r="C109" s="128" t="s">
        <v>1023</v>
      </c>
      <c r="D109" s="129" t="s">
        <v>1024</v>
      </c>
      <c r="E109"/>
      <c r="F109" s="130" t="s">
        <v>1025</v>
      </c>
      <c r="G109" s="130" t="s">
        <v>1026</v>
      </c>
      <c r="H109"/>
      <c r="I109" s="130" t="s">
        <v>1027</v>
      </c>
      <c r="J109" s="130" t="s">
        <v>1028</v>
      </c>
      <c r="K109" s="131"/>
      <c r="L109" s="130" t="s">
        <v>1029</v>
      </c>
      <c r="M109" s="130" t="s">
        <v>1030</v>
      </c>
      <c r="N109" s="131"/>
      <c r="O109" s="130" t="s">
        <v>1015</v>
      </c>
      <c r="P109" s="130" t="s">
        <v>1031</v>
      </c>
      <c r="Q109" s="130"/>
      <c r="R109" s="131"/>
      <c r="S109" s="131"/>
      <c r="T109" s="130" t="s">
        <v>1032</v>
      </c>
      <c r="U109" s="130" t="s">
        <v>1033</v>
      </c>
      <c r="V109" s="131"/>
      <c r="W109" s="131"/>
      <c r="X109" s="131"/>
      <c r="Y109" s="130" t="s">
        <v>994</v>
      </c>
      <c r="Z109" s="130" t="s">
        <v>1126</v>
      </c>
      <c r="AC109" s="163"/>
      <c r="AD109" s="163"/>
      <c r="AE109" s="163"/>
    </row>
    <row r="110" spans="1:31">
      <c r="C110"/>
      <c r="D110" s="132"/>
      <c r="E110"/>
      <c r="F110" s="130" t="s">
        <v>1034</v>
      </c>
      <c r="G110" s="130" t="s">
        <v>1035</v>
      </c>
      <c r="H110"/>
      <c r="I110" s="130" t="s">
        <v>1036</v>
      </c>
      <c r="J110" s="130" t="s">
        <v>1037</v>
      </c>
      <c r="K110" s="131"/>
      <c r="L110" s="130" t="s">
        <v>1038</v>
      </c>
      <c r="M110" s="130" t="s">
        <v>1039</v>
      </c>
      <c r="N110" s="131"/>
      <c r="O110" s="131"/>
      <c r="P110" s="131"/>
      <c r="Q110" s="131"/>
      <c r="R110" s="131"/>
      <c r="S110" s="131"/>
      <c r="T110" s="130" t="s">
        <v>1040</v>
      </c>
      <c r="U110" s="130" t="s">
        <v>1041</v>
      </c>
      <c r="V110" s="131"/>
      <c r="W110" s="131"/>
      <c r="X110" s="131"/>
      <c r="Y110" s="130" t="s">
        <v>1052</v>
      </c>
      <c r="Z110" s="130" t="s">
        <v>1068</v>
      </c>
      <c r="AC110" s="163"/>
      <c r="AD110" s="163"/>
      <c r="AE110" s="163"/>
    </row>
    <row r="111" spans="1:31">
      <c r="C111" s="133" t="s">
        <v>1042</v>
      </c>
      <c r="D111" s="132"/>
      <c r="E111"/>
      <c r="F111" s="130" t="s">
        <v>1021</v>
      </c>
      <c r="G111" s="130" t="s">
        <v>1043</v>
      </c>
      <c r="H111"/>
      <c r="I111" s="130" t="s">
        <v>1044</v>
      </c>
      <c r="J111" s="130" t="s">
        <v>1045</v>
      </c>
      <c r="K111" s="131"/>
      <c r="L111" s="130" t="s">
        <v>1046</v>
      </c>
      <c r="M111" s="130" t="s">
        <v>1047</v>
      </c>
      <c r="N111" s="131"/>
      <c r="O111" s="130" t="s">
        <v>1048</v>
      </c>
      <c r="P111" s="130"/>
      <c r="Q111" s="130"/>
      <c r="R111" s="131"/>
      <c r="S111" s="131"/>
      <c r="T111" s="130" t="s">
        <v>1027</v>
      </c>
      <c r="U111" s="130" t="s">
        <v>1049</v>
      </c>
      <c r="V111" s="131"/>
      <c r="W111" s="131"/>
      <c r="X111" s="131"/>
      <c r="Y111" s="131"/>
      <c r="Z111" s="131"/>
      <c r="AC111" s="163"/>
      <c r="AD111" s="163"/>
      <c r="AE111" s="163"/>
    </row>
    <row r="112" spans="1:31">
      <c r="C112" s="128" t="s">
        <v>1050</v>
      </c>
      <c r="D112" s="134" t="s">
        <v>1051</v>
      </c>
      <c r="E112" s="135"/>
      <c r="F112" s="130" t="s">
        <v>1052</v>
      </c>
      <c r="G112" s="130" t="s">
        <v>1053</v>
      </c>
      <c r="H112"/>
      <c r="I112" s="130" t="s">
        <v>1054</v>
      </c>
      <c r="J112" s="130" t="s">
        <v>1055</v>
      </c>
      <c r="K112" s="131"/>
      <c r="L112" s="130" t="s">
        <v>1056</v>
      </c>
      <c r="M112" s="130" t="s">
        <v>1057</v>
      </c>
      <c r="N112" s="131"/>
      <c r="O112" s="130" t="s">
        <v>1058</v>
      </c>
      <c r="P112" s="130" t="s">
        <v>1059</v>
      </c>
      <c r="Q112" s="130"/>
      <c r="R112" s="131"/>
      <c r="S112" s="131"/>
      <c r="T112" s="130" t="s">
        <v>1060</v>
      </c>
      <c r="U112" s="130" t="s">
        <v>1061</v>
      </c>
      <c r="V112" s="131"/>
      <c r="W112" s="131"/>
      <c r="X112" s="131"/>
      <c r="Y112" s="131"/>
      <c r="Z112" s="131"/>
      <c r="AC112" s="163"/>
      <c r="AD112" s="163"/>
      <c r="AE112" s="163"/>
    </row>
    <row r="113" spans="3:31">
      <c r="C113" s="128" t="s">
        <v>1062</v>
      </c>
      <c r="D113" s="134" t="s">
        <v>1063</v>
      </c>
      <c r="E113" s="135"/>
      <c r="F113" s="130" t="s">
        <v>1064</v>
      </c>
      <c r="G113" s="130" t="s">
        <v>1065</v>
      </c>
      <c r="H113"/>
      <c r="I113" s="130"/>
      <c r="J113" s="130" t="s">
        <v>1066</v>
      </c>
      <c r="K113" s="131"/>
      <c r="L113" s="130" t="s">
        <v>1067</v>
      </c>
      <c r="M113" s="130" t="s">
        <v>1068</v>
      </c>
      <c r="N113" s="131"/>
      <c r="O113" s="130" t="s">
        <v>1069</v>
      </c>
      <c r="P113" s="130" t="s">
        <v>1031</v>
      </c>
      <c r="Q113" s="130"/>
      <c r="R113" s="131"/>
      <c r="S113" s="131"/>
      <c r="T113" s="130" t="s">
        <v>1069</v>
      </c>
      <c r="U113" s="130" t="s">
        <v>1070</v>
      </c>
      <c r="V113" s="131"/>
      <c r="W113" s="131"/>
      <c r="X113" s="131"/>
      <c r="Y113" s="131"/>
      <c r="Z113" s="131"/>
      <c r="AC113" s="163"/>
      <c r="AD113" s="163"/>
      <c r="AE113" s="163"/>
    </row>
    <row r="114" spans="3:31">
      <c r="C114" s="128" t="s">
        <v>1071</v>
      </c>
      <c r="D114" s="134" t="s">
        <v>1072</v>
      </c>
      <c r="E114" s="135"/>
      <c r="F114" s="130" t="s">
        <v>1069</v>
      </c>
      <c r="G114" s="130" t="s">
        <v>1073</v>
      </c>
      <c r="H114"/>
      <c r="I114" s="130" t="s">
        <v>1009</v>
      </c>
      <c r="J114" s="130" t="s">
        <v>1074</v>
      </c>
      <c r="K114" s="131"/>
      <c r="L114" s="131"/>
      <c r="M114" s="131"/>
      <c r="N114" s="131"/>
      <c r="O114" s="130" t="s">
        <v>1009</v>
      </c>
      <c r="P114" s="130" t="s">
        <v>1075</v>
      </c>
      <c r="Q114" s="130"/>
      <c r="R114" s="131"/>
      <c r="S114" s="131"/>
      <c r="T114" s="130" t="s">
        <v>1015</v>
      </c>
      <c r="U114" s="130" t="s">
        <v>1076</v>
      </c>
      <c r="V114" s="131"/>
      <c r="W114" s="131"/>
      <c r="X114" s="131"/>
      <c r="Y114" s="131"/>
      <c r="Z114" s="131"/>
      <c r="AC114" s="163"/>
      <c r="AD114" s="163"/>
      <c r="AE114" s="163"/>
    </row>
    <row r="115" spans="3:31">
      <c r="C115" s="128" t="s">
        <v>1077</v>
      </c>
      <c r="D115" s="134" t="s">
        <v>1090</v>
      </c>
      <c r="E115" s="135"/>
      <c r="F115" s="130" t="s">
        <v>1091</v>
      </c>
      <c r="G115" s="130" t="s">
        <v>1092</v>
      </c>
      <c r="H115"/>
      <c r="I115" s="130" t="s">
        <v>1093</v>
      </c>
      <c r="J115" s="130" t="s">
        <v>1094</v>
      </c>
      <c r="K115" s="131"/>
      <c r="L115" s="130"/>
      <c r="M115" s="130"/>
      <c r="N115" s="131"/>
      <c r="O115" s="130" t="s">
        <v>1027</v>
      </c>
      <c r="P115" s="130" t="s">
        <v>1095</v>
      </c>
      <c r="Q115" s="130"/>
      <c r="R115" s="131"/>
      <c r="S115" s="131"/>
      <c r="T115" s="130" t="s">
        <v>1054</v>
      </c>
      <c r="U115" s="130" t="s">
        <v>1096</v>
      </c>
      <c r="V115" s="131"/>
      <c r="W115" s="131"/>
      <c r="X115" s="131"/>
      <c r="Y115" s="131"/>
      <c r="Z115" s="131"/>
      <c r="AC115" s="163"/>
      <c r="AD115" s="163"/>
      <c r="AE115" s="163"/>
    </row>
    <row r="116" spans="3:31">
      <c r="C116" s="128" t="s">
        <v>1097</v>
      </c>
      <c r="D116" s="134" t="s">
        <v>1098</v>
      </c>
      <c r="E116" s="135"/>
      <c r="F116" s="130" t="s">
        <v>1009</v>
      </c>
      <c r="G116" s="130" t="s">
        <v>1099</v>
      </c>
      <c r="H116"/>
      <c r="I116" s="130" t="s">
        <v>1069</v>
      </c>
      <c r="J116" s="130" t="s">
        <v>1005</v>
      </c>
      <c r="K116" s="131"/>
      <c r="L116" s="131"/>
      <c r="M116" s="131"/>
      <c r="N116" s="131"/>
      <c r="O116" s="130" t="s">
        <v>1060</v>
      </c>
      <c r="P116" s="130" t="s">
        <v>1100</v>
      </c>
      <c r="Q116" s="130"/>
      <c r="R116" s="131"/>
      <c r="S116" s="131"/>
      <c r="T116" s="130" t="s">
        <v>1101</v>
      </c>
      <c r="U116" s="130" t="s">
        <v>1102</v>
      </c>
      <c r="V116" s="131"/>
      <c r="W116" s="131"/>
      <c r="X116" s="131"/>
      <c r="Y116" s="131"/>
      <c r="Z116" s="131"/>
      <c r="AC116" s="163"/>
      <c r="AD116" s="165"/>
      <c r="AE116" s="163"/>
    </row>
    <row r="117" spans="3:31">
      <c r="C117" s="128" t="s">
        <v>1103</v>
      </c>
      <c r="D117" s="134" t="s">
        <v>1104</v>
      </c>
      <c r="E117" s="135"/>
      <c r="F117" s="130" t="s">
        <v>1105</v>
      </c>
      <c r="G117" s="130" t="s">
        <v>1106</v>
      </c>
      <c r="H117"/>
      <c r="I117" s="130"/>
      <c r="J117" s="130" t="s">
        <v>1094</v>
      </c>
      <c r="K117" s="131"/>
      <c r="L117" s="130"/>
      <c r="M117" s="130"/>
      <c r="N117" s="131"/>
      <c r="O117" s="130" t="s">
        <v>1052</v>
      </c>
      <c r="P117" s="130" t="s">
        <v>1107</v>
      </c>
      <c r="Q117" s="130"/>
      <c r="R117" s="131"/>
      <c r="S117" s="131"/>
      <c r="T117" s="130" t="s">
        <v>1044</v>
      </c>
      <c r="U117" s="130" t="s">
        <v>1108</v>
      </c>
      <c r="V117" s="131"/>
      <c r="W117" s="131"/>
      <c r="X117" s="131"/>
      <c r="Y117" s="131"/>
      <c r="Z117" s="131"/>
      <c r="AC117" s="163"/>
      <c r="AD117" s="165"/>
      <c r="AE117" s="163"/>
    </row>
    <row r="118" spans="3:31">
      <c r="C118" s="133"/>
      <c r="D118" s="136"/>
      <c r="E118" s="137"/>
      <c r="F118" s="130" t="s">
        <v>1109</v>
      </c>
      <c r="G118" s="130" t="s">
        <v>1110</v>
      </c>
      <c r="H118"/>
      <c r="I118" s="130" t="s">
        <v>1060</v>
      </c>
      <c r="J118" s="130" t="s">
        <v>1005</v>
      </c>
      <c r="K118" s="131"/>
      <c r="L118" s="131"/>
      <c r="M118" s="131"/>
      <c r="N118" s="131"/>
      <c r="O118" s="131"/>
      <c r="P118" s="131"/>
      <c r="Q118" s="131"/>
      <c r="R118" s="131"/>
      <c r="S118" s="131"/>
      <c r="T118" s="130" t="s">
        <v>1064</v>
      </c>
      <c r="U118" s="130" t="s">
        <v>1111</v>
      </c>
      <c r="V118" s="131"/>
      <c r="W118" s="131"/>
      <c r="X118" s="131"/>
      <c r="Y118" s="131"/>
      <c r="Z118" s="131"/>
      <c r="AC118" s="163"/>
      <c r="AD118" s="165"/>
      <c r="AE118" s="163"/>
    </row>
    <row r="119" spans="3:31">
      <c r="C119" s="137"/>
      <c r="D119" s="136"/>
      <c r="E119" s="137"/>
      <c r="F119" s="130" t="s">
        <v>1112</v>
      </c>
      <c r="G119" s="130" t="s">
        <v>1113</v>
      </c>
      <c r="H119"/>
      <c r="I119" s="130"/>
      <c r="J119" s="130" t="s">
        <v>1114</v>
      </c>
      <c r="K119" s="131"/>
      <c r="L119" s="130"/>
      <c r="M119" s="130"/>
      <c r="N119" s="131"/>
      <c r="O119" s="130"/>
      <c r="P119" s="130"/>
      <c r="Q119" s="130"/>
      <c r="R119" s="131"/>
      <c r="S119" s="131"/>
      <c r="T119" s="130" t="s">
        <v>1115</v>
      </c>
      <c r="U119" s="130" t="s">
        <v>1116</v>
      </c>
      <c r="V119" s="131"/>
      <c r="W119" s="131"/>
      <c r="X119" s="131"/>
      <c r="Y119" s="131"/>
      <c r="Z119" s="131"/>
    </row>
    <row r="120" spans="3:31">
      <c r="C120"/>
      <c r="D120" s="132"/>
      <c r="E120"/>
      <c r="F120" s="130" t="s">
        <v>1054</v>
      </c>
      <c r="G120" s="130" t="s">
        <v>1068</v>
      </c>
      <c r="H120"/>
      <c r="I120" s="130" t="s">
        <v>1091</v>
      </c>
      <c r="J120" s="130" t="s">
        <v>1074</v>
      </c>
      <c r="K120" s="131"/>
      <c r="L120" s="131"/>
      <c r="M120" s="131"/>
      <c r="N120" s="131"/>
      <c r="O120" s="131"/>
      <c r="P120" s="131"/>
      <c r="Q120" s="131"/>
      <c r="R120" s="131"/>
      <c r="S120" s="131"/>
      <c r="T120" s="130" t="s">
        <v>1117</v>
      </c>
      <c r="U120" s="130" t="s">
        <v>1118</v>
      </c>
      <c r="V120" s="131"/>
      <c r="W120" s="131"/>
      <c r="X120" s="131"/>
      <c r="Y120" s="131"/>
      <c r="Z120" s="131"/>
    </row>
    <row r="121" spans="3:31">
      <c r="C121"/>
      <c r="D121" s="132"/>
      <c r="E121"/>
      <c r="F121" s="133"/>
      <c r="G121" s="133"/>
      <c r="H121"/>
      <c r="I121" s="130"/>
      <c r="J121" s="130" t="s">
        <v>1119</v>
      </c>
      <c r="K121" s="131"/>
      <c r="L121" s="131"/>
      <c r="M121" s="131"/>
      <c r="N121" s="131"/>
      <c r="O121" s="130"/>
      <c r="P121" s="130"/>
      <c r="Q121" s="130"/>
      <c r="R121" s="131"/>
      <c r="S121" s="131"/>
      <c r="T121" s="130" t="s">
        <v>1120</v>
      </c>
      <c r="U121" s="130" t="s">
        <v>1121</v>
      </c>
      <c r="V121" s="131"/>
      <c r="W121" s="131"/>
      <c r="X121" s="131"/>
      <c r="Y121" s="131"/>
      <c r="Z121" s="131"/>
    </row>
  </sheetData>
  <mergeCells count="55">
    <mergeCell ref="D88:D96"/>
    <mergeCell ref="E88:E96"/>
    <mergeCell ref="A82:A84"/>
    <mergeCell ref="C82:C84"/>
    <mergeCell ref="D82:D84"/>
    <mergeCell ref="E82:E84"/>
    <mergeCell ref="A88:A96"/>
    <mergeCell ref="C88:C96"/>
    <mergeCell ref="A68:A74"/>
    <mergeCell ref="C68:C74"/>
    <mergeCell ref="D68:D74"/>
    <mergeCell ref="E68:E74"/>
    <mergeCell ref="A60:A64"/>
    <mergeCell ref="C60:C64"/>
    <mergeCell ref="D60:D64"/>
    <mergeCell ref="E60:E64"/>
    <mergeCell ref="C38:C42"/>
    <mergeCell ref="A38:A42"/>
    <mergeCell ref="A46:A52"/>
    <mergeCell ref="C46:C52"/>
    <mergeCell ref="D46:D52"/>
    <mergeCell ref="E46:E52"/>
    <mergeCell ref="D38:D42"/>
    <mergeCell ref="E38:E42"/>
    <mergeCell ref="K6:N6"/>
    <mergeCell ref="O6:AB6"/>
    <mergeCell ref="N7:N8"/>
    <mergeCell ref="E18:E20"/>
    <mergeCell ref="O7:R7"/>
    <mergeCell ref="S7:T7"/>
    <mergeCell ref="U7:V7"/>
    <mergeCell ref="A24:A30"/>
    <mergeCell ref="C24:C30"/>
    <mergeCell ref="D24:D30"/>
    <mergeCell ref="E24:E30"/>
    <mergeCell ref="A12:A16"/>
    <mergeCell ref="C12:C16"/>
    <mergeCell ref="D12:D16"/>
    <mergeCell ref="E12:E16"/>
    <mergeCell ref="A18:A20"/>
    <mergeCell ref="C18:C20"/>
    <mergeCell ref="D18:D20"/>
    <mergeCell ref="C1:AB1"/>
    <mergeCell ref="C6:C9"/>
    <mergeCell ref="D6:D9"/>
    <mergeCell ref="E6:E9"/>
    <mergeCell ref="F6:F8"/>
    <mergeCell ref="H6:H8"/>
    <mergeCell ref="W7:Y7"/>
    <mergeCell ref="Z7:AB7"/>
    <mergeCell ref="K7:K8"/>
    <mergeCell ref="L7:M7"/>
    <mergeCell ref="G6:G8"/>
    <mergeCell ref="I6:I8"/>
    <mergeCell ref="J6:J8"/>
  </mergeCells>
  <phoneticPr fontId="1" type="noConversion"/>
  <printOptions horizontalCentered="1"/>
  <pageMargins left="1.08" right="0.56999999999999995" top="0.78740157480314998" bottom="0.39370078740157499" header="0.31496062992126" footer="0.31496062992126"/>
  <pageSetup paperSize="8" scale="69" orientation="landscape" r:id="rId1"/>
  <headerFooter alignWithMargins="0"/>
  <rowBreaks count="1" manualBreakCount="1">
    <brk id="57" min="2" max="28" man="1"/>
  </rowBreaks>
  <colBreaks count="1" manualBreakCount="1">
    <brk id="28" max="73"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7">
    <tabColor indexed="13"/>
  </sheetPr>
  <dimension ref="A1:AE163"/>
  <sheetViews>
    <sheetView view="pageBreakPreview" topLeftCell="C1" zoomScale="75" zoomScaleNormal="25" zoomScaleSheetLayoutView="40" workbookViewId="0">
      <selection activeCell="O104" sqref="O104"/>
    </sheetView>
  </sheetViews>
  <sheetFormatPr defaultColWidth="9" defaultRowHeight="15"/>
  <cols>
    <col min="1" max="2" width="9" style="67"/>
    <col min="3" max="3" width="10" style="67" customWidth="1"/>
    <col min="4" max="4" width="9.140625" style="105" customWidth="1"/>
    <col min="5" max="5" width="28.7109375" style="67" customWidth="1"/>
    <col min="6" max="6" width="9.140625" style="83" bestFit="1" customWidth="1"/>
    <col min="7" max="7" width="24" style="83" customWidth="1"/>
    <col min="8" max="8" width="27.42578125" style="67" customWidth="1"/>
    <col min="9" max="9" width="8.85546875" style="107" bestFit="1" customWidth="1"/>
    <col min="10" max="10" width="10.42578125" style="67" customWidth="1"/>
    <col min="11" max="11" width="9.28515625" style="83" customWidth="1"/>
    <col min="12" max="12" width="8.42578125" style="83" customWidth="1"/>
    <col min="13" max="13" width="5.5703125" style="83" customWidth="1"/>
    <col min="14" max="14" width="9.140625" style="83" customWidth="1"/>
    <col min="15" max="15" width="6" style="83" customWidth="1"/>
    <col min="16" max="16" width="6.7109375" style="83" customWidth="1"/>
    <col min="17" max="17" width="5.140625" style="83" customWidth="1"/>
    <col min="18" max="18" width="6.28515625" style="83" customWidth="1"/>
    <col min="19" max="19" width="7.140625" style="83" customWidth="1"/>
    <col min="20" max="20" width="6" style="83" customWidth="1"/>
    <col min="21" max="21" width="6.85546875" style="83" customWidth="1"/>
    <col min="22" max="22" width="6.28515625" style="83" customWidth="1"/>
    <col min="23" max="23" width="5.5703125" style="83" customWidth="1"/>
    <col min="24" max="24" width="7" style="83" customWidth="1"/>
    <col min="25" max="25" width="6.28515625" style="83" customWidth="1"/>
    <col min="26" max="26" width="5.7109375" style="83" customWidth="1"/>
    <col min="27" max="27" width="6.85546875" style="83" customWidth="1"/>
    <col min="28" max="28" width="9.28515625" style="83" customWidth="1"/>
    <col min="29" max="29" width="10.5703125" style="67" hidden="1" customWidth="1"/>
    <col min="30" max="30" width="11.5703125" style="67" hidden="1" customWidth="1"/>
    <col min="31" max="31" width="0" style="67" hidden="1" customWidth="1"/>
    <col min="32" max="16384" width="9" style="67"/>
  </cols>
  <sheetData>
    <row r="1" spans="1:30" ht="21">
      <c r="C1" s="609" t="s">
        <v>1690</v>
      </c>
      <c r="D1" s="609"/>
      <c r="E1" s="609"/>
      <c r="F1" s="609"/>
      <c r="G1" s="609"/>
      <c r="H1" s="609"/>
      <c r="I1" s="609"/>
      <c r="J1" s="609"/>
      <c r="K1" s="609"/>
      <c r="L1" s="609"/>
      <c r="M1" s="609"/>
      <c r="N1" s="609"/>
      <c r="O1" s="609"/>
      <c r="P1" s="609"/>
      <c r="Q1" s="609"/>
      <c r="R1" s="609"/>
      <c r="S1" s="609"/>
      <c r="T1" s="609"/>
      <c r="U1" s="609"/>
      <c r="V1" s="609"/>
      <c r="W1" s="609"/>
      <c r="X1" s="609"/>
      <c r="Y1" s="609"/>
      <c r="Z1" s="609"/>
      <c r="AA1" s="609"/>
      <c r="AB1" s="609"/>
    </row>
    <row r="2" spans="1:30">
      <c r="C2" s="68" t="s">
        <v>1691</v>
      </c>
      <c r="D2" s="69"/>
      <c r="E2" s="70" t="s">
        <v>1695</v>
      </c>
      <c r="F2" s="71"/>
      <c r="G2" s="71"/>
      <c r="H2" s="71"/>
      <c r="I2" s="106"/>
      <c r="J2" s="71"/>
      <c r="K2" s="71"/>
      <c r="L2" s="71"/>
      <c r="M2" s="71"/>
      <c r="N2" s="71"/>
      <c r="O2" s="71"/>
      <c r="P2" s="71"/>
      <c r="Q2" s="71"/>
      <c r="R2" s="71"/>
      <c r="S2" s="71"/>
      <c r="T2" s="71"/>
      <c r="U2" s="71"/>
      <c r="V2" s="71"/>
      <c r="W2" s="71"/>
      <c r="X2" s="71"/>
      <c r="Y2" s="71"/>
      <c r="Z2" s="71"/>
      <c r="AA2" s="71"/>
      <c r="AB2" s="71"/>
    </row>
    <row r="3" spans="1:30">
      <c r="C3" s="68" t="s">
        <v>1692</v>
      </c>
      <c r="D3" s="69"/>
      <c r="E3" s="70" t="s">
        <v>325</v>
      </c>
      <c r="F3" s="71"/>
      <c r="G3" s="71"/>
      <c r="H3" s="71"/>
      <c r="I3" s="106"/>
      <c r="J3" s="71"/>
      <c r="K3" s="71"/>
      <c r="L3" s="71"/>
      <c r="M3" s="71"/>
      <c r="N3" s="71"/>
      <c r="O3" s="71"/>
      <c r="P3" s="71"/>
      <c r="Q3" s="71"/>
      <c r="R3" s="71"/>
      <c r="S3" s="71"/>
      <c r="T3" s="71"/>
      <c r="U3" s="71"/>
      <c r="V3" s="71"/>
      <c r="W3" s="71"/>
      <c r="X3" s="71"/>
      <c r="Y3" s="71"/>
      <c r="Z3" s="71"/>
      <c r="AA3" s="71"/>
      <c r="AB3" s="71"/>
    </row>
    <row r="4" spans="1:30">
      <c r="C4" s="68" t="s">
        <v>86</v>
      </c>
      <c r="D4" s="69"/>
      <c r="E4" s="70" t="s">
        <v>442</v>
      </c>
      <c r="F4" s="71"/>
      <c r="G4" s="71"/>
      <c r="H4" s="71"/>
      <c r="I4" s="106"/>
      <c r="J4" s="71"/>
      <c r="K4" s="71"/>
      <c r="L4" s="71"/>
      <c r="M4" s="71"/>
      <c r="N4" s="71"/>
      <c r="O4" s="71"/>
      <c r="P4" s="71"/>
      <c r="Q4" s="71"/>
      <c r="R4" s="71"/>
      <c r="S4" s="71"/>
      <c r="T4" s="71"/>
      <c r="U4" s="71"/>
      <c r="V4" s="71"/>
      <c r="W4" s="71"/>
      <c r="X4" s="71"/>
      <c r="Y4" s="71"/>
      <c r="Z4" s="71"/>
      <c r="AA4" s="71"/>
      <c r="AB4" s="71"/>
    </row>
    <row r="5" spans="1:30" ht="15.75" thickBot="1">
      <c r="C5" s="73"/>
      <c r="D5" s="74"/>
      <c r="E5" s="72"/>
      <c r="F5" s="71"/>
      <c r="G5" s="71"/>
      <c r="H5" s="71"/>
      <c r="I5" s="106"/>
      <c r="J5" s="71"/>
      <c r="K5" s="71"/>
      <c r="L5" s="71"/>
      <c r="M5" s="71"/>
      <c r="N5" s="71"/>
      <c r="O5" s="71"/>
      <c r="P5" s="71"/>
      <c r="Q5" s="71"/>
      <c r="R5" s="71"/>
      <c r="S5" s="71"/>
      <c r="T5" s="71"/>
      <c r="U5" s="71"/>
      <c r="V5" s="71"/>
      <c r="W5" s="71"/>
      <c r="X5" s="71"/>
      <c r="Y5" s="71"/>
      <c r="Z5" s="71"/>
      <c r="AA5" s="71"/>
      <c r="AB5" s="71"/>
    </row>
    <row r="6" spans="1:30" ht="15" customHeight="1">
      <c r="C6" s="610" t="s">
        <v>1693</v>
      </c>
      <c r="D6" s="613" t="s">
        <v>106</v>
      </c>
      <c r="E6" s="614" t="s">
        <v>1689</v>
      </c>
      <c r="F6" s="614" t="s">
        <v>1667</v>
      </c>
      <c r="G6" s="605" t="s">
        <v>1725</v>
      </c>
      <c r="H6" s="614" t="s">
        <v>1668</v>
      </c>
      <c r="I6" s="616" t="s">
        <v>1669</v>
      </c>
      <c r="J6" s="614" t="s">
        <v>87</v>
      </c>
      <c r="K6" s="614" t="s">
        <v>1671</v>
      </c>
      <c r="L6" s="614"/>
      <c r="M6" s="614"/>
      <c r="N6" s="614"/>
      <c r="O6" s="614" t="s">
        <v>1677</v>
      </c>
      <c r="P6" s="614"/>
      <c r="Q6" s="614"/>
      <c r="R6" s="614"/>
      <c r="S6" s="614"/>
      <c r="T6" s="614"/>
      <c r="U6" s="614"/>
      <c r="V6" s="614"/>
      <c r="W6" s="614"/>
      <c r="X6" s="614"/>
      <c r="Y6" s="614"/>
      <c r="Z6" s="614"/>
      <c r="AA6" s="614"/>
      <c r="AB6" s="618"/>
    </row>
    <row r="7" spans="1:30" ht="15" customHeight="1">
      <c r="C7" s="611"/>
      <c r="D7" s="585"/>
      <c r="E7" s="599"/>
      <c r="F7" s="599"/>
      <c r="G7" s="602"/>
      <c r="H7" s="599"/>
      <c r="I7" s="617"/>
      <c r="J7" s="599"/>
      <c r="K7" s="599" t="s">
        <v>1672</v>
      </c>
      <c r="L7" s="599" t="s">
        <v>1673</v>
      </c>
      <c r="M7" s="599"/>
      <c r="N7" s="599" t="s">
        <v>1676</v>
      </c>
      <c r="O7" s="599" t="s">
        <v>1678</v>
      </c>
      <c r="P7" s="599"/>
      <c r="Q7" s="599"/>
      <c r="R7" s="599"/>
      <c r="S7" s="599" t="s">
        <v>1684</v>
      </c>
      <c r="T7" s="599"/>
      <c r="U7" s="599" t="s">
        <v>1685</v>
      </c>
      <c r="V7" s="599"/>
      <c r="W7" s="599" t="s">
        <v>1686</v>
      </c>
      <c r="X7" s="599"/>
      <c r="Y7" s="599"/>
      <c r="Z7" s="599" t="s">
        <v>1687</v>
      </c>
      <c r="AA7" s="599"/>
      <c r="AB7" s="600"/>
    </row>
    <row r="8" spans="1:30">
      <c r="B8" s="67" t="s">
        <v>578</v>
      </c>
      <c r="C8" s="611"/>
      <c r="D8" s="585"/>
      <c r="E8" s="599"/>
      <c r="F8" s="599"/>
      <c r="G8" s="603"/>
      <c r="H8" s="599"/>
      <c r="I8" s="617"/>
      <c r="J8" s="599"/>
      <c r="K8" s="599"/>
      <c r="L8" s="64" t="s">
        <v>1674</v>
      </c>
      <c r="M8" s="64" t="s">
        <v>1675</v>
      </c>
      <c r="N8" s="599"/>
      <c r="O8" s="64" t="s">
        <v>1679</v>
      </c>
      <c r="P8" s="64" t="s">
        <v>1680</v>
      </c>
      <c r="Q8" s="64" t="s">
        <v>1681</v>
      </c>
      <c r="R8" s="64" t="s">
        <v>1682</v>
      </c>
      <c r="S8" s="64" t="s">
        <v>1680</v>
      </c>
      <c r="T8" s="64" t="s">
        <v>1682</v>
      </c>
      <c r="U8" s="64" t="s">
        <v>1680</v>
      </c>
      <c r="V8" s="64" t="s">
        <v>1682</v>
      </c>
      <c r="W8" s="64" t="s">
        <v>1679</v>
      </c>
      <c r="X8" s="64" t="s">
        <v>1680</v>
      </c>
      <c r="Y8" s="64" t="s">
        <v>1682</v>
      </c>
      <c r="Z8" s="64" t="s">
        <v>1679</v>
      </c>
      <c r="AA8" s="64" t="s">
        <v>1680</v>
      </c>
      <c r="AB8" s="65" t="s">
        <v>1682</v>
      </c>
    </row>
    <row r="9" spans="1:30" s="104" customFormat="1" ht="15.75" thickBot="1">
      <c r="C9" s="612"/>
      <c r="D9" s="592"/>
      <c r="E9" s="615"/>
      <c r="F9" s="81">
        <v>1</v>
      </c>
      <c r="G9" s="81"/>
      <c r="H9" s="81">
        <v>2</v>
      </c>
      <c r="I9" s="80">
        <v>3</v>
      </c>
      <c r="J9" s="81">
        <v>4</v>
      </c>
      <c r="K9" s="81">
        <v>5</v>
      </c>
      <c r="L9" s="81">
        <v>6.1</v>
      </c>
      <c r="M9" s="81">
        <v>6.2</v>
      </c>
      <c r="N9" s="81">
        <v>7</v>
      </c>
      <c r="O9" s="81">
        <v>8</v>
      </c>
      <c r="P9" s="81">
        <v>9</v>
      </c>
      <c r="Q9" s="81">
        <v>10</v>
      </c>
      <c r="R9" s="81">
        <v>11</v>
      </c>
      <c r="S9" s="81">
        <v>12</v>
      </c>
      <c r="T9" s="81">
        <v>13</v>
      </c>
      <c r="U9" s="81">
        <v>14</v>
      </c>
      <c r="V9" s="81">
        <v>15</v>
      </c>
      <c r="W9" s="81">
        <v>16</v>
      </c>
      <c r="X9" s="81">
        <v>17</v>
      </c>
      <c r="Y9" s="81">
        <v>18</v>
      </c>
      <c r="Z9" s="81">
        <v>19</v>
      </c>
      <c r="AA9" s="81">
        <v>20</v>
      </c>
      <c r="AB9" s="82">
        <v>21</v>
      </c>
    </row>
    <row r="10" spans="1:30" s="66" customFormat="1" ht="15" customHeight="1">
      <c r="A10" s="586">
        <v>9066</v>
      </c>
      <c r="B10" s="62">
        <v>379</v>
      </c>
      <c r="C10" s="619">
        <v>227</v>
      </c>
      <c r="D10" s="613">
        <v>1.05</v>
      </c>
      <c r="E10" s="620" t="s">
        <v>734</v>
      </c>
      <c r="F10" s="76">
        <v>1</v>
      </c>
      <c r="G10" s="76" t="s">
        <v>735</v>
      </c>
      <c r="H10" s="93" t="s">
        <v>167</v>
      </c>
      <c r="I10" s="79">
        <v>9.9999999999994316E-2</v>
      </c>
      <c r="J10" s="76" t="s">
        <v>1700</v>
      </c>
      <c r="K10" s="79">
        <v>2.5</v>
      </c>
      <c r="L10" s="79">
        <v>7</v>
      </c>
      <c r="M10" s="79"/>
      <c r="N10" s="76">
        <v>1</v>
      </c>
      <c r="O10" s="76" t="s">
        <v>1706</v>
      </c>
      <c r="P10" s="76" t="s">
        <v>1703</v>
      </c>
      <c r="Q10" s="76" t="s">
        <v>1709</v>
      </c>
      <c r="R10" s="76">
        <v>0</v>
      </c>
      <c r="S10" s="76" t="s">
        <v>1702</v>
      </c>
      <c r="T10" s="76">
        <v>0</v>
      </c>
      <c r="U10" s="76" t="s">
        <v>1708</v>
      </c>
      <c r="V10" s="76">
        <v>0</v>
      </c>
      <c r="W10" s="76" t="s">
        <v>1704</v>
      </c>
      <c r="X10" s="76" t="s">
        <v>1703</v>
      </c>
      <c r="Y10" s="76">
        <v>0</v>
      </c>
      <c r="Z10" s="76" t="s">
        <v>1699</v>
      </c>
      <c r="AA10" s="76" t="s">
        <v>1703</v>
      </c>
      <c r="AB10" s="77">
        <v>0</v>
      </c>
      <c r="AC10" s="61">
        <f>[2]nganjuk!$L$104</f>
        <v>73.2</v>
      </c>
      <c r="AD10" s="61" t="e">
        <f>I10-#REF!</f>
        <v>#REF!</v>
      </c>
    </row>
    <row r="11" spans="1:30" s="66" customFormat="1" ht="15" customHeight="1">
      <c r="A11" s="586"/>
      <c r="B11" s="62"/>
      <c r="C11" s="606"/>
      <c r="D11" s="608"/>
      <c r="E11" s="597"/>
      <c r="F11" s="95"/>
      <c r="G11" s="95"/>
      <c r="H11" s="99"/>
      <c r="I11" s="100"/>
      <c r="J11" s="95"/>
      <c r="K11" s="100"/>
      <c r="L11" s="100"/>
      <c r="M11" s="100"/>
      <c r="N11" s="95"/>
      <c r="O11" s="95"/>
      <c r="P11" s="95"/>
      <c r="Q11" s="95"/>
      <c r="R11" s="95"/>
      <c r="S11" s="95"/>
      <c r="T11" s="95"/>
      <c r="U11" s="95"/>
      <c r="V11" s="95"/>
      <c r="W11" s="95"/>
      <c r="X11" s="95"/>
      <c r="Y11" s="95"/>
      <c r="Z11" s="95"/>
      <c r="AA11" s="95"/>
      <c r="AB11" s="101"/>
      <c r="AC11" s="61"/>
      <c r="AD11" s="61"/>
    </row>
    <row r="12" spans="1:30" s="66" customFormat="1" ht="15" customHeight="1">
      <c r="A12" s="586"/>
      <c r="B12" s="62">
        <v>380</v>
      </c>
      <c r="C12" s="586"/>
      <c r="D12" s="585"/>
      <c r="E12" s="598"/>
      <c r="F12" s="64">
        <v>2</v>
      </c>
      <c r="G12" s="95" t="s">
        <v>736</v>
      </c>
      <c r="H12" s="60" t="s">
        <v>168</v>
      </c>
      <c r="I12" s="59">
        <v>1.05</v>
      </c>
      <c r="J12" s="64" t="s">
        <v>1700</v>
      </c>
      <c r="K12" s="59">
        <v>4.5</v>
      </c>
      <c r="L12" s="59">
        <v>17.5</v>
      </c>
      <c r="M12" s="59"/>
      <c r="N12" s="64">
        <v>1</v>
      </c>
      <c r="O12" s="64" t="s">
        <v>1703</v>
      </c>
      <c r="P12" s="64" t="s">
        <v>1701</v>
      </c>
      <c r="Q12" s="64" t="s">
        <v>1709</v>
      </c>
      <c r="R12" s="64">
        <v>0</v>
      </c>
      <c r="S12" s="64" t="s">
        <v>1701</v>
      </c>
      <c r="T12" s="64">
        <v>0</v>
      </c>
      <c r="U12" s="64" t="s">
        <v>1708</v>
      </c>
      <c r="V12" s="64">
        <v>0</v>
      </c>
      <c r="W12" s="64" t="s">
        <v>1704</v>
      </c>
      <c r="X12" s="64" t="s">
        <v>1703</v>
      </c>
      <c r="Y12" s="64">
        <v>0</v>
      </c>
      <c r="Z12" s="64" t="s">
        <v>1699</v>
      </c>
      <c r="AA12" s="64" t="s">
        <v>1703</v>
      </c>
      <c r="AB12" s="65">
        <v>0</v>
      </c>
      <c r="AD12" s="61" t="e">
        <f>I12-#REF!</f>
        <v>#REF!</v>
      </c>
    </row>
    <row r="13" spans="1:30" s="66" customFormat="1" ht="15" customHeight="1">
      <c r="A13" s="62"/>
      <c r="B13" s="62"/>
      <c r="C13" s="62"/>
      <c r="D13" s="63"/>
      <c r="E13" s="99"/>
      <c r="F13" s="64"/>
      <c r="G13" s="95"/>
      <c r="H13" s="60"/>
      <c r="I13" s="59"/>
      <c r="J13" s="64"/>
      <c r="K13" s="59"/>
      <c r="L13" s="59"/>
      <c r="M13" s="59"/>
      <c r="N13" s="64"/>
      <c r="O13" s="64"/>
      <c r="P13" s="64"/>
      <c r="Q13" s="64"/>
      <c r="R13" s="64"/>
      <c r="S13" s="64"/>
      <c r="T13" s="64"/>
      <c r="U13" s="64"/>
      <c r="V13" s="64"/>
      <c r="W13" s="64"/>
      <c r="X13" s="64"/>
      <c r="Y13" s="64"/>
      <c r="Z13" s="64"/>
      <c r="AA13" s="64"/>
      <c r="AB13" s="65"/>
      <c r="AD13" s="61"/>
    </row>
    <row r="14" spans="1:30" s="66" customFormat="1" ht="15" customHeight="1">
      <c r="A14" s="62">
        <v>9059</v>
      </c>
      <c r="B14" s="62">
        <v>381</v>
      </c>
      <c r="C14" s="62">
        <v>228</v>
      </c>
      <c r="D14" s="63">
        <v>0.85</v>
      </c>
      <c r="E14" s="60" t="s">
        <v>737</v>
      </c>
      <c r="F14" s="64">
        <v>1</v>
      </c>
      <c r="G14" s="95" t="s">
        <v>738</v>
      </c>
      <c r="H14" s="60" t="s">
        <v>162</v>
      </c>
      <c r="I14" s="59">
        <v>-1.95</v>
      </c>
      <c r="J14" s="64" t="s">
        <v>1700</v>
      </c>
      <c r="K14" s="59">
        <v>2.8</v>
      </c>
      <c r="L14" s="59">
        <v>5.0999999999999996</v>
      </c>
      <c r="M14" s="59"/>
      <c r="N14" s="64">
        <v>1</v>
      </c>
      <c r="O14" s="64" t="s">
        <v>1706</v>
      </c>
      <c r="P14" s="64" t="s">
        <v>1703</v>
      </c>
      <c r="Q14" s="64" t="s">
        <v>1709</v>
      </c>
      <c r="R14" s="64">
        <v>0</v>
      </c>
      <c r="S14" s="64" t="s">
        <v>1703</v>
      </c>
      <c r="T14" s="64">
        <v>0</v>
      </c>
      <c r="U14" s="64" t="s">
        <v>1703</v>
      </c>
      <c r="V14" s="64">
        <v>0</v>
      </c>
      <c r="W14" s="64" t="s">
        <v>1704</v>
      </c>
      <c r="X14" s="64" t="s">
        <v>1703</v>
      </c>
      <c r="Y14" s="64">
        <v>0</v>
      </c>
      <c r="Z14" s="64" t="s">
        <v>1699</v>
      </c>
      <c r="AA14" s="64" t="s">
        <v>1703</v>
      </c>
      <c r="AB14" s="65">
        <v>0</v>
      </c>
      <c r="AC14" s="61">
        <f>[2]nganjuk!$L$97</f>
        <v>51.25</v>
      </c>
      <c r="AD14" s="61">
        <f>I14-AC14</f>
        <v>-53.2</v>
      </c>
    </row>
    <row r="15" spans="1:30" s="66" customFormat="1" ht="15" customHeight="1">
      <c r="A15" s="62"/>
      <c r="B15" s="62"/>
      <c r="C15" s="62"/>
      <c r="D15" s="63"/>
      <c r="E15" s="124"/>
      <c r="F15" s="64"/>
      <c r="G15" s="95"/>
      <c r="H15" s="60"/>
      <c r="I15" s="59"/>
      <c r="J15" s="64"/>
      <c r="K15" s="59"/>
      <c r="L15" s="59"/>
      <c r="M15" s="59"/>
      <c r="N15" s="64"/>
      <c r="O15" s="64"/>
      <c r="P15" s="64"/>
      <c r="Q15" s="64"/>
      <c r="R15" s="64"/>
      <c r="S15" s="64"/>
      <c r="T15" s="64"/>
      <c r="U15" s="64"/>
      <c r="V15" s="64"/>
      <c r="W15" s="64"/>
      <c r="X15" s="64"/>
      <c r="Y15" s="64"/>
      <c r="Z15" s="64"/>
      <c r="AA15" s="64"/>
      <c r="AB15" s="65"/>
      <c r="AC15" s="61"/>
      <c r="AD15" s="61"/>
    </row>
    <row r="16" spans="1:30" s="66" customFormat="1" ht="15" customHeight="1">
      <c r="A16" s="586">
        <v>9067</v>
      </c>
      <c r="B16" s="62">
        <v>382</v>
      </c>
      <c r="C16" s="586">
        <v>229</v>
      </c>
      <c r="D16" s="585">
        <v>1.7</v>
      </c>
      <c r="E16" s="594" t="s">
        <v>742</v>
      </c>
      <c r="F16" s="64">
        <v>1</v>
      </c>
      <c r="G16" s="95" t="s">
        <v>739</v>
      </c>
      <c r="H16" s="60" t="s">
        <v>169</v>
      </c>
      <c r="I16" s="59">
        <v>0</v>
      </c>
      <c r="J16" s="64" t="s">
        <v>1700</v>
      </c>
      <c r="K16" s="59">
        <v>2</v>
      </c>
      <c r="L16" s="59">
        <v>14.5</v>
      </c>
      <c r="M16" s="59"/>
      <c r="N16" s="64">
        <v>1</v>
      </c>
      <c r="O16" s="64" t="s">
        <v>1703</v>
      </c>
      <c r="P16" s="64" t="s">
        <v>1701</v>
      </c>
      <c r="Q16" s="64" t="s">
        <v>1709</v>
      </c>
      <c r="R16" s="64">
        <v>0</v>
      </c>
      <c r="S16" s="64" t="s">
        <v>1701</v>
      </c>
      <c r="T16" s="64">
        <v>0</v>
      </c>
      <c r="U16" s="64" t="s">
        <v>1703</v>
      </c>
      <c r="V16" s="64">
        <v>0</v>
      </c>
      <c r="W16" s="64" t="s">
        <v>1704</v>
      </c>
      <c r="X16" s="64" t="s">
        <v>1703</v>
      </c>
      <c r="Y16" s="64">
        <v>0</v>
      </c>
      <c r="Z16" s="64" t="s">
        <v>1699</v>
      </c>
      <c r="AA16" s="64" t="s">
        <v>1703</v>
      </c>
      <c r="AB16" s="65">
        <v>0</v>
      </c>
      <c r="AC16" s="61">
        <f>[2]nganjuk!$L$105</f>
        <v>74.900000000000006</v>
      </c>
      <c r="AD16" s="61">
        <f>AC16-I16</f>
        <v>74.900000000000006</v>
      </c>
    </row>
    <row r="17" spans="1:30" s="66" customFormat="1" ht="15" customHeight="1">
      <c r="A17" s="586"/>
      <c r="B17" s="62"/>
      <c r="C17" s="586"/>
      <c r="D17" s="585"/>
      <c r="E17" s="597"/>
      <c r="F17" s="64"/>
      <c r="G17" s="95"/>
      <c r="H17" s="60"/>
      <c r="I17" s="59"/>
      <c r="J17" s="64"/>
      <c r="K17" s="59"/>
      <c r="L17" s="59"/>
      <c r="M17" s="59"/>
      <c r="N17" s="64"/>
      <c r="O17" s="64"/>
      <c r="P17" s="64"/>
      <c r="Q17" s="64"/>
      <c r="R17" s="64"/>
      <c r="S17" s="64"/>
      <c r="T17" s="64"/>
      <c r="U17" s="64"/>
      <c r="V17" s="64"/>
      <c r="W17" s="64"/>
      <c r="X17" s="64"/>
      <c r="Y17" s="64"/>
      <c r="Z17" s="64"/>
      <c r="AA17" s="64"/>
      <c r="AB17" s="65"/>
      <c r="AC17" s="61"/>
      <c r="AD17" s="61"/>
    </row>
    <row r="18" spans="1:30" s="66" customFormat="1" ht="15" customHeight="1">
      <c r="A18" s="586"/>
      <c r="B18" s="62">
        <v>383</v>
      </c>
      <c r="C18" s="586"/>
      <c r="D18" s="585"/>
      <c r="E18" s="598"/>
      <c r="F18" s="64">
        <v>2</v>
      </c>
      <c r="G18" s="95" t="s">
        <v>740</v>
      </c>
      <c r="H18" s="60" t="s">
        <v>324</v>
      </c>
      <c r="I18" s="59">
        <v>1.55</v>
      </c>
      <c r="J18" s="64" t="s">
        <v>1700</v>
      </c>
      <c r="K18" s="59">
        <v>19.5</v>
      </c>
      <c r="L18" s="59">
        <v>5.7</v>
      </c>
      <c r="M18" s="59">
        <v>7.7</v>
      </c>
      <c r="N18" s="64">
        <v>2</v>
      </c>
      <c r="O18" s="64" t="s">
        <v>1703</v>
      </c>
      <c r="P18" s="64" t="s">
        <v>1701</v>
      </c>
      <c r="Q18" s="64" t="s">
        <v>1709</v>
      </c>
      <c r="R18" s="64">
        <v>0</v>
      </c>
      <c r="S18" s="64" t="s">
        <v>1701</v>
      </c>
      <c r="T18" s="64">
        <v>0</v>
      </c>
      <c r="U18" s="64" t="s">
        <v>1708</v>
      </c>
      <c r="V18" s="64">
        <v>0</v>
      </c>
      <c r="W18" s="64" t="s">
        <v>1704</v>
      </c>
      <c r="X18" s="64" t="s">
        <v>1703</v>
      </c>
      <c r="Y18" s="64">
        <v>0</v>
      </c>
      <c r="Z18" s="64" t="s">
        <v>1767</v>
      </c>
      <c r="AA18" s="64" t="s">
        <v>1701</v>
      </c>
      <c r="AB18" s="65">
        <v>0</v>
      </c>
      <c r="AC18" s="61">
        <v>76.45</v>
      </c>
      <c r="AD18" s="61">
        <f>AC18-AC16</f>
        <v>1.5499999999999972</v>
      </c>
    </row>
    <row r="19" spans="1:30" s="66" customFormat="1" ht="15" customHeight="1">
      <c r="A19" s="62"/>
      <c r="B19" s="62"/>
      <c r="C19" s="62"/>
      <c r="D19" s="63"/>
      <c r="E19" s="99"/>
      <c r="F19" s="64"/>
      <c r="G19" s="95"/>
      <c r="H19" s="60"/>
      <c r="I19" s="59"/>
      <c r="J19" s="64"/>
      <c r="K19" s="59"/>
      <c r="L19" s="59"/>
      <c r="M19" s="59"/>
      <c r="N19" s="64"/>
      <c r="O19" s="64"/>
      <c r="P19" s="64"/>
      <c r="Q19" s="64"/>
      <c r="R19" s="64"/>
      <c r="S19" s="64"/>
      <c r="T19" s="64"/>
      <c r="U19" s="64"/>
      <c r="V19" s="64"/>
      <c r="W19" s="64"/>
      <c r="X19" s="64"/>
      <c r="Y19" s="64"/>
      <c r="Z19" s="64"/>
      <c r="AA19" s="64"/>
      <c r="AB19" s="65"/>
      <c r="AC19" s="61"/>
      <c r="AD19" s="61"/>
    </row>
    <row r="20" spans="1:30" s="66" customFormat="1" ht="15" customHeight="1">
      <c r="A20" s="62">
        <v>9061</v>
      </c>
      <c r="B20" s="62">
        <v>384</v>
      </c>
      <c r="C20" s="62">
        <v>233</v>
      </c>
      <c r="D20" s="63">
        <v>2.4500000000000002</v>
      </c>
      <c r="E20" s="60" t="s">
        <v>741</v>
      </c>
      <c r="F20" s="64">
        <v>1</v>
      </c>
      <c r="G20" s="95" t="s">
        <v>743</v>
      </c>
      <c r="H20" s="60" t="s">
        <v>163</v>
      </c>
      <c r="I20" s="59">
        <v>1.3</v>
      </c>
      <c r="J20" s="64" t="s">
        <v>1700</v>
      </c>
      <c r="K20" s="59">
        <v>3</v>
      </c>
      <c r="L20" s="59">
        <v>3.5</v>
      </c>
      <c r="M20" s="59">
        <v>5.0999999999999996</v>
      </c>
      <c r="N20" s="64">
        <v>1</v>
      </c>
      <c r="O20" s="64" t="s">
        <v>1706</v>
      </c>
      <c r="P20" s="64" t="s">
        <v>1703</v>
      </c>
      <c r="Q20" s="64" t="s">
        <v>1709</v>
      </c>
      <c r="R20" s="64">
        <v>0</v>
      </c>
      <c r="S20" s="64" t="s">
        <v>1703</v>
      </c>
      <c r="T20" s="64">
        <v>0</v>
      </c>
      <c r="U20" s="64" t="s">
        <v>1703</v>
      </c>
      <c r="V20" s="64">
        <v>0</v>
      </c>
      <c r="W20" s="64" t="s">
        <v>1704</v>
      </c>
      <c r="X20" s="64" t="s">
        <v>1703</v>
      </c>
      <c r="Y20" s="64">
        <v>0</v>
      </c>
      <c r="Z20" s="64" t="s">
        <v>1699</v>
      </c>
      <c r="AA20" s="64" t="s">
        <v>1703</v>
      </c>
      <c r="AB20" s="65">
        <v>0</v>
      </c>
      <c r="AC20" s="61">
        <f>[2]nganjuk!$L$99</f>
        <v>56</v>
      </c>
      <c r="AD20" s="61">
        <f>I20-AC20</f>
        <v>-54.7</v>
      </c>
    </row>
    <row r="21" spans="1:30" s="66" customFormat="1" ht="15" customHeight="1">
      <c r="A21" s="62"/>
      <c r="B21" s="62"/>
      <c r="C21" s="62"/>
      <c r="D21" s="63"/>
      <c r="E21" s="60"/>
      <c r="F21" s="64"/>
      <c r="G21" s="95"/>
      <c r="H21" s="60"/>
      <c r="I21" s="59"/>
      <c r="J21" s="64"/>
      <c r="K21" s="59"/>
      <c r="L21" s="59"/>
      <c r="M21" s="59"/>
      <c r="N21" s="64"/>
      <c r="O21" s="64"/>
      <c r="P21" s="64"/>
      <c r="Q21" s="64"/>
      <c r="R21" s="64"/>
      <c r="S21" s="64"/>
      <c r="T21" s="64"/>
      <c r="U21" s="64"/>
      <c r="V21" s="64"/>
      <c r="W21" s="64"/>
      <c r="X21" s="64"/>
      <c r="Y21" s="64"/>
      <c r="Z21" s="64"/>
      <c r="AA21" s="64"/>
      <c r="AB21" s="65"/>
      <c r="AC21" s="61"/>
      <c r="AD21" s="61"/>
    </row>
    <row r="22" spans="1:30" s="66" customFormat="1" ht="15" customHeight="1">
      <c r="A22" s="62">
        <v>9063</v>
      </c>
      <c r="B22" s="62">
        <v>385</v>
      </c>
      <c r="C22" s="62">
        <v>235</v>
      </c>
      <c r="D22" s="63">
        <v>1.2</v>
      </c>
      <c r="E22" s="60" t="s">
        <v>744</v>
      </c>
      <c r="F22" s="64">
        <v>1</v>
      </c>
      <c r="G22" s="95" t="s">
        <v>745</v>
      </c>
      <c r="H22" s="60" t="s">
        <v>166</v>
      </c>
      <c r="I22" s="59">
        <v>0.40000000000000568</v>
      </c>
      <c r="J22" s="64" t="s">
        <v>1700</v>
      </c>
      <c r="K22" s="59">
        <v>2.5</v>
      </c>
      <c r="L22" s="59">
        <v>4</v>
      </c>
      <c r="M22" s="59"/>
      <c r="N22" s="64">
        <v>1</v>
      </c>
      <c r="O22" s="64" t="s">
        <v>1705</v>
      </c>
      <c r="P22" s="64" t="s">
        <v>1701</v>
      </c>
      <c r="Q22" s="64" t="s">
        <v>1709</v>
      </c>
      <c r="R22" s="64">
        <v>0</v>
      </c>
      <c r="S22" s="64" t="s">
        <v>1702</v>
      </c>
      <c r="T22" s="64">
        <v>0</v>
      </c>
      <c r="U22" s="64" t="s">
        <v>1703</v>
      </c>
      <c r="V22" s="64">
        <v>0</v>
      </c>
      <c r="W22" s="64" t="s">
        <v>1704</v>
      </c>
      <c r="X22" s="64" t="s">
        <v>1703</v>
      </c>
      <c r="Y22" s="64">
        <v>0</v>
      </c>
      <c r="Z22" s="64" t="s">
        <v>1699</v>
      </c>
      <c r="AA22" s="64" t="s">
        <v>1703</v>
      </c>
      <c r="AB22" s="65">
        <v>0</v>
      </c>
      <c r="AC22" s="61">
        <f>[2]nganjuk!$L$101</f>
        <v>66.8</v>
      </c>
      <c r="AD22" s="61">
        <f>I22-AC22</f>
        <v>-66.399999999999991</v>
      </c>
    </row>
    <row r="23" spans="1:30" s="66" customFormat="1" ht="15" customHeight="1">
      <c r="A23" s="62"/>
      <c r="B23" s="62"/>
      <c r="C23" s="62"/>
      <c r="D23" s="63"/>
      <c r="E23" s="124"/>
      <c r="F23" s="64"/>
      <c r="G23" s="95"/>
      <c r="H23" s="60"/>
      <c r="I23" s="59"/>
      <c r="J23" s="64"/>
      <c r="K23" s="59"/>
      <c r="L23" s="59"/>
      <c r="M23" s="59"/>
      <c r="N23" s="64"/>
      <c r="O23" s="64"/>
      <c r="P23" s="64"/>
      <c r="Q23" s="64"/>
      <c r="R23" s="64"/>
      <c r="S23" s="64"/>
      <c r="T23" s="64"/>
      <c r="U23" s="64"/>
      <c r="V23" s="64"/>
      <c r="W23" s="64"/>
      <c r="X23" s="64"/>
      <c r="Y23" s="64"/>
      <c r="Z23" s="64"/>
      <c r="AA23" s="64"/>
      <c r="AB23" s="65"/>
      <c r="AC23" s="61"/>
      <c r="AD23" s="61"/>
    </row>
    <row r="24" spans="1:30" s="66" customFormat="1" ht="15" customHeight="1">
      <c r="A24" s="586">
        <v>9062</v>
      </c>
      <c r="B24" s="62">
        <v>386</v>
      </c>
      <c r="C24" s="586">
        <v>236</v>
      </c>
      <c r="D24" s="585">
        <v>1.55</v>
      </c>
      <c r="E24" s="594" t="s">
        <v>746</v>
      </c>
      <c r="F24" s="64">
        <v>1</v>
      </c>
      <c r="G24" s="95" t="s">
        <v>747</v>
      </c>
      <c r="H24" s="60" t="s">
        <v>164</v>
      </c>
      <c r="I24" s="59">
        <v>0</v>
      </c>
      <c r="J24" s="64" t="s">
        <v>1700</v>
      </c>
      <c r="K24" s="59">
        <v>2</v>
      </c>
      <c r="L24" s="59">
        <v>3.8</v>
      </c>
      <c r="M24" s="59">
        <v>3.9</v>
      </c>
      <c r="N24" s="64">
        <v>1</v>
      </c>
      <c r="O24" s="64" t="s">
        <v>1705</v>
      </c>
      <c r="P24" s="64" t="s">
        <v>1701</v>
      </c>
      <c r="Q24" s="64" t="s">
        <v>1709</v>
      </c>
      <c r="R24" s="64">
        <v>0</v>
      </c>
      <c r="S24" s="64" t="s">
        <v>1701</v>
      </c>
      <c r="T24" s="64">
        <v>0</v>
      </c>
      <c r="U24" s="64" t="s">
        <v>1708</v>
      </c>
      <c r="V24" s="64">
        <v>0</v>
      </c>
      <c r="W24" s="64" t="s">
        <v>1704</v>
      </c>
      <c r="X24" s="64" t="s">
        <v>1703</v>
      </c>
      <c r="Y24" s="64">
        <v>0</v>
      </c>
      <c r="Z24" s="64" t="s">
        <v>1699</v>
      </c>
      <c r="AA24" s="64" t="s">
        <v>1703</v>
      </c>
      <c r="AB24" s="65">
        <v>0</v>
      </c>
      <c r="AC24" s="61">
        <f>[2]nganjuk!$L$100</f>
        <v>58.45</v>
      </c>
      <c r="AD24" s="61" t="e">
        <f>I24-#REF!</f>
        <v>#REF!</v>
      </c>
    </row>
    <row r="25" spans="1:30" s="66" customFormat="1" ht="15" customHeight="1">
      <c r="A25" s="586"/>
      <c r="B25" s="62"/>
      <c r="C25" s="586"/>
      <c r="D25" s="585"/>
      <c r="E25" s="597"/>
      <c r="F25" s="64"/>
      <c r="G25" s="95"/>
      <c r="H25" s="60"/>
      <c r="I25" s="59"/>
      <c r="J25" s="64"/>
      <c r="K25" s="59"/>
      <c r="L25" s="59"/>
      <c r="M25" s="59"/>
      <c r="N25" s="64"/>
      <c r="O25" s="64"/>
      <c r="P25" s="64"/>
      <c r="Q25" s="64"/>
      <c r="R25" s="64"/>
      <c r="S25" s="64"/>
      <c r="T25" s="64"/>
      <c r="U25" s="64"/>
      <c r="V25" s="64"/>
      <c r="W25" s="64"/>
      <c r="X25" s="64"/>
      <c r="Y25" s="64"/>
      <c r="Z25" s="64"/>
      <c r="AA25" s="64"/>
      <c r="AB25" s="65"/>
      <c r="AC25" s="61"/>
      <c r="AD25" s="61"/>
    </row>
    <row r="26" spans="1:30" s="66" customFormat="1" ht="15" customHeight="1">
      <c r="A26" s="586"/>
      <c r="B26" s="62">
        <v>387</v>
      </c>
      <c r="C26" s="586"/>
      <c r="D26" s="585"/>
      <c r="E26" s="598"/>
      <c r="F26" s="64">
        <v>2</v>
      </c>
      <c r="G26" s="95" t="s">
        <v>748</v>
      </c>
      <c r="H26" s="60" t="s">
        <v>165</v>
      </c>
      <c r="I26" s="59">
        <v>1.25</v>
      </c>
      <c r="J26" s="64" t="s">
        <v>1700</v>
      </c>
      <c r="K26" s="59">
        <v>5.2</v>
      </c>
      <c r="L26" s="59">
        <v>4.8</v>
      </c>
      <c r="M26" s="59">
        <v>5.8</v>
      </c>
      <c r="N26" s="64">
        <v>1</v>
      </c>
      <c r="O26" s="64" t="s">
        <v>1703</v>
      </c>
      <c r="P26" s="64" t="s">
        <v>1701</v>
      </c>
      <c r="Q26" s="64" t="s">
        <v>1709</v>
      </c>
      <c r="R26" s="64">
        <v>0</v>
      </c>
      <c r="S26" s="64" t="s">
        <v>1701</v>
      </c>
      <c r="T26" s="64">
        <v>0</v>
      </c>
      <c r="U26" s="64" t="s">
        <v>1708</v>
      </c>
      <c r="V26" s="64">
        <v>0</v>
      </c>
      <c r="W26" s="64" t="s">
        <v>1704</v>
      </c>
      <c r="X26" s="64" t="s">
        <v>1703</v>
      </c>
      <c r="Y26" s="64">
        <v>0</v>
      </c>
      <c r="Z26" s="64" t="s">
        <v>1699</v>
      </c>
      <c r="AA26" s="64" t="s">
        <v>1703</v>
      </c>
      <c r="AB26" s="65">
        <v>0</v>
      </c>
      <c r="AD26" s="61" t="e">
        <f>I26-#REF!</f>
        <v>#REF!</v>
      </c>
    </row>
    <row r="27" spans="1:30" s="66" customFormat="1" ht="15" customHeight="1">
      <c r="A27" s="62"/>
      <c r="B27" s="62"/>
      <c r="C27" s="62"/>
      <c r="D27" s="63"/>
      <c r="E27" s="215"/>
      <c r="F27" s="64"/>
      <c r="G27" s="95"/>
      <c r="H27" s="60"/>
      <c r="I27" s="59"/>
      <c r="J27" s="64"/>
      <c r="K27" s="59"/>
      <c r="L27" s="59"/>
      <c r="M27" s="59"/>
      <c r="N27" s="64"/>
      <c r="O27" s="64"/>
      <c r="P27" s="64"/>
      <c r="Q27" s="64"/>
      <c r="R27" s="64"/>
      <c r="S27" s="64"/>
      <c r="T27" s="64"/>
      <c r="U27" s="64"/>
      <c r="V27" s="64"/>
      <c r="W27" s="64"/>
      <c r="X27" s="64"/>
      <c r="Y27" s="64"/>
      <c r="Z27" s="64"/>
      <c r="AA27" s="64"/>
      <c r="AB27" s="65"/>
      <c r="AD27" s="61"/>
    </row>
    <row r="28" spans="1:30" s="66" customFormat="1" ht="15" customHeight="1">
      <c r="A28" s="586">
        <v>9090</v>
      </c>
      <c r="B28" s="62">
        <v>388</v>
      </c>
      <c r="C28" s="586">
        <v>237</v>
      </c>
      <c r="D28" s="585">
        <v>2.1</v>
      </c>
      <c r="E28" s="594" t="s">
        <v>749</v>
      </c>
      <c r="F28" s="64">
        <v>1</v>
      </c>
      <c r="G28" s="95" t="s">
        <v>750</v>
      </c>
      <c r="H28" s="60" t="s">
        <v>182</v>
      </c>
      <c r="I28" s="59">
        <v>0</v>
      </c>
      <c r="J28" s="64" t="s">
        <v>1700</v>
      </c>
      <c r="K28" s="59">
        <v>5</v>
      </c>
      <c r="L28" s="59">
        <v>4</v>
      </c>
      <c r="M28" s="59"/>
      <c r="N28" s="157">
        <v>1</v>
      </c>
      <c r="O28" s="64" t="s">
        <v>1703</v>
      </c>
      <c r="P28" s="64" t="s">
        <v>1701</v>
      </c>
      <c r="Q28" s="64" t="s">
        <v>1709</v>
      </c>
      <c r="R28" s="64">
        <v>0</v>
      </c>
      <c r="S28" s="64" t="s">
        <v>1701</v>
      </c>
      <c r="T28" s="64">
        <v>0</v>
      </c>
      <c r="U28" s="64" t="s">
        <v>1708</v>
      </c>
      <c r="V28" s="64">
        <v>2</v>
      </c>
      <c r="W28" s="64" t="s">
        <v>1704</v>
      </c>
      <c r="X28" s="64" t="s">
        <v>1703</v>
      </c>
      <c r="Y28" s="64">
        <v>0</v>
      </c>
      <c r="Z28" s="64" t="s">
        <v>1699</v>
      </c>
      <c r="AA28" s="64" t="s">
        <v>1703</v>
      </c>
      <c r="AB28" s="65">
        <v>0</v>
      </c>
      <c r="AC28" s="61">
        <f>[2]nganjuk!$L$138</f>
        <v>69.400000000000006</v>
      </c>
      <c r="AD28" s="61" t="e">
        <f>I28-#REF!</f>
        <v>#REF!</v>
      </c>
    </row>
    <row r="29" spans="1:30" s="66" customFormat="1" ht="15" customHeight="1">
      <c r="A29" s="586"/>
      <c r="B29" s="62"/>
      <c r="C29" s="586"/>
      <c r="D29" s="585"/>
      <c r="E29" s="597"/>
      <c r="F29" s="64"/>
      <c r="G29" s="95"/>
      <c r="H29" s="60"/>
      <c r="I29" s="59"/>
      <c r="J29" s="64"/>
      <c r="K29" s="59"/>
      <c r="L29" s="59"/>
      <c r="M29" s="59"/>
      <c r="N29" s="157"/>
      <c r="O29" s="64"/>
      <c r="P29" s="64"/>
      <c r="Q29" s="64"/>
      <c r="R29" s="64"/>
      <c r="S29" s="64"/>
      <c r="T29" s="64"/>
      <c r="U29" s="64"/>
      <c r="V29" s="64"/>
      <c r="W29" s="64"/>
      <c r="X29" s="64"/>
      <c r="Y29" s="64"/>
      <c r="Z29" s="64"/>
      <c r="AA29" s="64"/>
      <c r="AB29" s="65"/>
      <c r="AC29" s="61"/>
      <c r="AD29" s="61"/>
    </row>
    <row r="30" spans="1:30" s="66" customFormat="1" ht="15" customHeight="1">
      <c r="A30" s="586"/>
      <c r="B30" s="62">
        <v>389</v>
      </c>
      <c r="C30" s="586"/>
      <c r="D30" s="585"/>
      <c r="E30" s="598"/>
      <c r="F30" s="64">
        <v>2</v>
      </c>
      <c r="G30" s="95" t="s">
        <v>751</v>
      </c>
      <c r="H30" s="78" t="s">
        <v>182</v>
      </c>
      <c r="I30" s="59">
        <v>0.84999999999999432</v>
      </c>
      <c r="J30" s="64" t="s">
        <v>1700</v>
      </c>
      <c r="K30" s="59">
        <v>3.5</v>
      </c>
      <c r="L30" s="59">
        <v>4.2</v>
      </c>
      <c r="M30" s="59"/>
      <c r="N30" s="157">
        <v>1</v>
      </c>
      <c r="O30" s="64" t="s">
        <v>1703</v>
      </c>
      <c r="P30" s="64" t="s">
        <v>1701</v>
      </c>
      <c r="Q30" s="64" t="s">
        <v>1709</v>
      </c>
      <c r="R30" s="64">
        <v>0</v>
      </c>
      <c r="S30" s="64" t="s">
        <v>1702</v>
      </c>
      <c r="T30" s="64">
        <v>0</v>
      </c>
      <c r="U30" s="64" t="s">
        <v>1708</v>
      </c>
      <c r="V30" s="64">
        <v>0</v>
      </c>
      <c r="W30" s="64" t="s">
        <v>1704</v>
      </c>
      <c r="X30" s="64" t="s">
        <v>1703</v>
      </c>
      <c r="Y30" s="64">
        <v>0</v>
      </c>
      <c r="Z30" s="64" t="s">
        <v>1699</v>
      </c>
      <c r="AA30" s="64" t="s">
        <v>1703</v>
      </c>
      <c r="AB30" s="65">
        <v>0</v>
      </c>
      <c r="AD30" s="61" t="e">
        <f>I30-#REF!</f>
        <v>#REF!</v>
      </c>
    </row>
    <row r="31" spans="1:30" s="66" customFormat="1" ht="15" customHeight="1">
      <c r="A31" s="62"/>
      <c r="B31" s="62"/>
      <c r="C31" s="62"/>
      <c r="D31" s="63"/>
      <c r="E31" s="99"/>
      <c r="F31" s="64"/>
      <c r="G31" s="95"/>
      <c r="H31" s="78"/>
      <c r="I31" s="59"/>
      <c r="J31" s="64"/>
      <c r="K31" s="59"/>
      <c r="L31" s="59"/>
      <c r="M31" s="59"/>
      <c r="N31" s="157"/>
      <c r="O31" s="64"/>
      <c r="P31" s="64"/>
      <c r="Q31" s="64"/>
      <c r="R31" s="64"/>
      <c r="S31" s="64"/>
      <c r="T31" s="64"/>
      <c r="U31" s="64"/>
      <c r="V31" s="64"/>
      <c r="W31" s="64"/>
      <c r="X31" s="64"/>
      <c r="Y31" s="64"/>
      <c r="Z31" s="64"/>
      <c r="AA31" s="64"/>
      <c r="AB31" s="65"/>
      <c r="AD31" s="61"/>
    </row>
    <row r="32" spans="1:30" s="66" customFormat="1" ht="15" customHeight="1">
      <c r="A32" s="62">
        <v>9093</v>
      </c>
      <c r="B32" s="62">
        <v>390</v>
      </c>
      <c r="C32" s="62">
        <v>238</v>
      </c>
      <c r="D32" s="63">
        <v>1.87</v>
      </c>
      <c r="E32" s="60" t="s">
        <v>752</v>
      </c>
      <c r="F32" s="64">
        <v>1</v>
      </c>
      <c r="G32" s="95" t="s">
        <v>753</v>
      </c>
      <c r="H32" s="60" t="s">
        <v>1942</v>
      </c>
      <c r="I32" s="59">
        <v>1.7</v>
      </c>
      <c r="J32" s="64" t="s">
        <v>1700</v>
      </c>
      <c r="K32" s="59">
        <v>2.5</v>
      </c>
      <c r="L32" s="59">
        <v>2.6</v>
      </c>
      <c r="M32" s="59"/>
      <c r="N32" s="157">
        <v>1</v>
      </c>
      <c r="O32" s="64" t="s">
        <v>1706</v>
      </c>
      <c r="P32" s="64" t="s">
        <v>1703</v>
      </c>
      <c r="Q32" s="64" t="s">
        <v>1709</v>
      </c>
      <c r="R32" s="64">
        <v>0</v>
      </c>
      <c r="S32" s="64" t="s">
        <v>1702</v>
      </c>
      <c r="T32" s="64">
        <v>0</v>
      </c>
      <c r="U32" s="64" t="s">
        <v>1703</v>
      </c>
      <c r="V32" s="64">
        <v>0</v>
      </c>
      <c r="W32" s="64" t="s">
        <v>1704</v>
      </c>
      <c r="X32" s="64" t="s">
        <v>1703</v>
      </c>
      <c r="Y32" s="64">
        <v>0</v>
      </c>
      <c r="Z32" s="64" t="s">
        <v>1699</v>
      </c>
      <c r="AA32" s="64" t="s">
        <v>1703</v>
      </c>
      <c r="AB32" s="65">
        <v>0</v>
      </c>
      <c r="AC32" s="61">
        <f>[2]nganjuk!$L$141</f>
        <v>77.2</v>
      </c>
      <c r="AD32" s="61">
        <f>I32-AC32</f>
        <v>-75.5</v>
      </c>
    </row>
    <row r="33" spans="1:30" s="66" customFormat="1" ht="15" customHeight="1">
      <c r="A33" s="62"/>
      <c r="B33" s="62"/>
      <c r="C33" s="62"/>
      <c r="D33" s="63"/>
      <c r="E33" s="60"/>
      <c r="F33" s="64"/>
      <c r="G33" s="95"/>
      <c r="H33" s="60"/>
      <c r="I33" s="59"/>
      <c r="J33" s="64"/>
      <c r="K33" s="59"/>
      <c r="L33" s="59"/>
      <c r="M33" s="59"/>
      <c r="N33" s="157"/>
      <c r="O33" s="64"/>
      <c r="P33" s="64"/>
      <c r="Q33" s="64"/>
      <c r="R33" s="64"/>
      <c r="S33" s="64"/>
      <c r="T33" s="64"/>
      <c r="U33" s="64"/>
      <c r="V33" s="64"/>
      <c r="W33" s="64"/>
      <c r="X33" s="64"/>
      <c r="Y33" s="64"/>
      <c r="Z33" s="64"/>
      <c r="AA33" s="64"/>
      <c r="AB33" s="65"/>
      <c r="AC33" s="61"/>
      <c r="AD33" s="61"/>
    </row>
    <row r="34" spans="1:30" s="66" customFormat="1" ht="15" customHeight="1">
      <c r="A34" s="62">
        <v>9091</v>
      </c>
      <c r="B34" s="62">
        <v>391</v>
      </c>
      <c r="C34" s="62">
        <v>239</v>
      </c>
      <c r="D34" s="63">
        <v>0.8</v>
      </c>
      <c r="E34" s="60" t="s">
        <v>754</v>
      </c>
      <c r="F34" s="64">
        <v>1</v>
      </c>
      <c r="G34" s="95" t="s">
        <v>755</v>
      </c>
      <c r="H34" s="60" t="s">
        <v>174</v>
      </c>
      <c r="I34" s="59">
        <v>4.25</v>
      </c>
      <c r="J34" s="64" t="s">
        <v>1700</v>
      </c>
      <c r="K34" s="59">
        <v>4</v>
      </c>
      <c r="L34" s="59">
        <v>3.8</v>
      </c>
      <c r="M34" s="59"/>
      <c r="N34" s="157">
        <v>2</v>
      </c>
      <c r="O34" s="64" t="s">
        <v>1706</v>
      </c>
      <c r="P34" s="64" t="s">
        <v>1703</v>
      </c>
      <c r="Q34" s="64" t="s">
        <v>1709</v>
      </c>
      <c r="R34" s="64">
        <v>0</v>
      </c>
      <c r="S34" s="64" t="s">
        <v>1702</v>
      </c>
      <c r="T34" s="64">
        <v>0</v>
      </c>
      <c r="U34" s="64" t="s">
        <v>1708</v>
      </c>
      <c r="V34" s="64">
        <v>0</v>
      </c>
      <c r="W34" s="64" t="s">
        <v>1704</v>
      </c>
      <c r="X34" s="64" t="s">
        <v>1703</v>
      </c>
      <c r="Y34" s="64">
        <v>0</v>
      </c>
      <c r="Z34" s="64" t="s">
        <v>1699</v>
      </c>
      <c r="AA34" s="64" t="s">
        <v>1703</v>
      </c>
      <c r="AB34" s="65">
        <v>0</v>
      </c>
      <c r="AC34" s="61">
        <f>[2]nganjuk!$L$139</f>
        <v>70.849999999999994</v>
      </c>
      <c r="AD34" s="61">
        <f>I34-AC34</f>
        <v>-66.599999999999994</v>
      </c>
    </row>
    <row r="35" spans="1:30" s="66" customFormat="1" ht="15" customHeight="1">
      <c r="A35" s="184"/>
      <c r="B35" s="62"/>
      <c r="C35" s="109"/>
      <c r="D35" s="122"/>
      <c r="E35" s="124"/>
      <c r="F35" s="64"/>
      <c r="G35" s="95"/>
      <c r="H35" s="60"/>
      <c r="I35" s="59"/>
      <c r="J35" s="64"/>
      <c r="K35" s="59"/>
      <c r="L35" s="59"/>
      <c r="M35" s="59"/>
      <c r="N35" s="157"/>
      <c r="O35" s="64"/>
      <c r="P35" s="64"/>
      <c r="Q35" s="64"/>
      <c r="R35" s="64"/>
      <c r="S35" s="64"/>
      <c r="T35" s="64"/>
      <c r="U35" s="64"/>
      <c r="V35" s="64"/>
      <c r="W35" s="64"/>
      <c r="X35" s="64"/>
      <c r="Y35" s="64"/>
      <c r="Z35" s="64"/>
      <c r="AA35" s="64"/>
      <c r="AB35" s="65"/>
      <c r="AC35" s="61"/>
      <c r="AD35" s="61"/>
    </row>
    <row r="36" spans="1:30" s="66" customFormat="1" ht="15" customHeight="1">
      <c r="A36" s="587">
        <v>9073</v>
      </c>
      <c r="B36" s="150">
        <v>463</v>
      </c>
      <c r="C36" s="589" t="s">
        <v>1947</v>
      </c>
      <c r="D36" s="591">
        <v>1.95</v>
      </c>
      <c r="E36" s="594" t="s">
        <v>842</v>
      </c>
      <c r="F36" s="64">
        <v>3</v>
      </c>
      <c r="G36" s="95" t="s">
        <v>1948</v>
      </c>
      <c r="H36" s="60" t="s">
        <v>1949</v>
      </c>
      <c r="I36" s="59">
        <v>2.1</v>
      </c>
      <c r="J36" s="64" t="s">
        <v>1700</v>
      </c>
      <c r="K36" s="59">
        <v>27.5</v>
      </c>
      <c r="L36" s="59">
        <v>4</v>
      </c>
      <c r="M36" s="59">
        <v>5.4</v>
      </c>
      <c r="N36" s="157">
        <v>3</v>
      </c>
      <c r="O36" s="64" t="s">
        <v>1703</v>
      </c>
      <c r="P36" s="64" t="s">
        <v>1701</v>
      </c>
      <c r="Q36" s="64" t="s">
        <v>1709</v>
      </c>
      <c r="R36" s="64">
        <v>0</v>
      </c>
      <c r="S36" s="64" t="s">
        <v>1701</v>
      </c>
      <c r="T36" s="64">
        <v>0</v>
      </c>
      <c r="U36" s="64" t="s">
        <v>1708</v>
      </c>
      <c r="V36" s="64">
        <v>0</v>
      </c>
      <c r="W36" s="64" t="s">
        <v>1704</v>
      </c>
      <c r="X36" s="64"/>
      <c r="Y36" s="64">
        <v>0</v>
      </c>
      <c r="Z36" s="64" t="s">
        <v>1699</v>
      </c>
      <c r="AA36" s="64" t="s">
        <v>1703</v>
      </c>
      <c r="AB36" s="65">
        <v>0</v>
      </c>
      <c r="AC36" s="61"/>
      <c r="AD36" s="61"/>
    </row>
    <row r="37" spans="1:30" s="66" customFormat="1" ht="15" customHeight="1">
      <c r="A37" s="588"/>
      <c r="B37" s="150"/>
      <c r="C37" s="590"/>
      <c r="D37" s="604"/>
      <c r="E37" s="597"/>
      <c r="F37" s="64"/>
      <c r="G37" s="95"/>
      <c r="H37" s="60"/>
      <c r="I37" s="59"/>
      <c r="J37" s="64"/>
      <c r="K37" s="59"/>
      <c r="L37" s="59"/>
      <c r="M37" s="59"/>
      <c r="N37" s="157"/>
      <c r="O37" s="64"/>
      <c r="P37" s="64"/>
      <c r="Q37" s="64"/>
      <c r="R37" s="64"/>
      <c r="S37" s="64"/>
      <c r="T37" s="64"/>
      <c r="U37" s="64"/>
      <c r="V37" s="64"/>
      <c r="W37" s="64"/>
      <c r="X37" s="64"/>
      <c r="Y37" s="64"/>
      <c r="Z37" s="64"/>
      <c r="AA37" s="64"/>
      <c r="AB37" s="65"/>
      <c r="AC37" s="61"/>
      <c r="AD37" s="61"/>
    </row>
    <row r="38" spans="1:30" s="66" customFormat="1" ht="15" customHeight="1">
      <c r="A38" s="588"/>
      <c r="B38" s="150">
        <v>464</v>
      </c>
      <c r="C38" s="590"/>
      <c r="D38" s="604"/>
      <c r="E38" s="597"/>
      <c r="F38" s="64">
        <v>4</v>
      </c>
      <c r="G38" s="95" t="s">
        <v>1950</v>
      </c>
      <c r="H38" s="60" t="s">
        <v>213</v>
      </c>
      <c r="I38" s="59">
        <v>2.48</v>
      </c>
      <c r="J38" s="59" t="s">
        <v>1700</v>
      </c>
      <c r="K38" s="59">
        <v>3.4</v>
      </c>
      <c r="L38" s="59">
        <v>6</v>
      </c>
      <c r="M38" s="59">
        <v>7</v>
      </c>
      <c r="N38" s="157">
        <v>1</v>
      </c>
      <c r="O38" s="64" t="s">
        <v>1703</v>
      </c>
      <c r="P38" s="64" t="s">
        <v>1701</v>
      </c>
      <c r="Q38" s="64" t="s">
        <v>1709</v>
      </c>
      <c r="R38" s="64">
        <v>0</v>
      </c>
      <c r="S38" s="64" t="s">
        <v>1701</v>
      </c>
      <c r="T38" s="64">
        <v>0</v>
      </c>
      <c r="U38" s="64" t="s">
        <v>1703</v>
      </c>
      <c r="V38" s="64">
        <v>0</v>
      </c>
      <c r="W38" s="64" t="s">
        <v>1704</v>
      </c>
      <c r="X38" s="64"/>
      <c r="Y38" s="64">
        <v>0</v>
      </c>
      <c r="Z38" s="64" t="s">
        <v>1699</v>
      </c>
      <c r="AA38" s="64" t="s">
        <v>1703</v>
      </c>
      <c r="AB38" s="65">
        <v>0</v>
      </c>
      <c r="AC38" s="61"/>
      <c r="AD38" s="61"/>
    </row>
    <row r="39" spans="1:30" s="66" customFormat="1" ht="15" customHeight="1">
      <c r="A39" s="588"/>
      <c r="B39" s="150"/>
      <c r="C39" s="590"/>
      <c r="D39" s="604"/>
      <c r="E39" s="597"/>
      <c r="F39" s="64"/>
      <c r="G39" s="95"/>
      <c r="H39" s="60"/>
      <c r="I39" s="59"/>
      <c r="J39" s="59"/>
      <c r="K39" s="59"/>
      <c r="L39" s="59"/>
      <c r="M39" s="59"/>
      <c r="N39" s="157"/>
      <c r="O39" s="64"/>
      <c r="P39" s="64"/>
      <c r="Q39" s="64"/>
      <c r="R39" s="64"/>
      <c r="S39" s="64"/>
      <c r="T39" s="64"/>
      <c r="U39" s="64"/>
      <c r="V39" s="64"/>
      <c r="W39" s="64"/>
      <c r="X39" s="64"/>
      <c r="Y39" s="64"/>
      <c r="Z39" s="64"/>
      <c r="AA39" s="64"/>
      <c r="AB39" s="65"/>
      <c r="AC39" s="61"/>
      <c r="AD39" s="61"/>
    </row>
    <row r="40" spans="1:30" s="66" customFormat="1" ht="15" customHeight="1">
      <c r="A40" s="607"/>
      <c r="B40" s="150">
        <v>465</v>
      </c>
      <c r="C40" s="606"/>
      <c r="D40" s="608"/>
      <c r="E40" s="598"/>
      <c r="F40" s="64">
        <v>5</v>
      </c>
      <c r="G40" s="95" t="s">
        <v>1951</v>
      </c>
      <c r="H40" s="60" t="s">
        <v>1952</v>
      </c>
      <c r="I40" s="59">
        <v>3.48</v>
      </c>
      <c r="J40" s="64" t="s">
        <v>1700</v>
      </c>
      <c r="K40" s="59">
        <v>6.5</v>
      </c>
      <c r="L40" s="59">
        <v>4.4000000000000004</v>
      </c>
      <c r="M40" s="59"/>
      <c r="N40" s="157">
        <v>1</v>
      </c>
      <c r="O40" s="64" t="s">
        <v>1703</v>
      </c>
      <c r="P40" s="64" t="s">
        <v>1701</v>
      </c>
      <c r="Q40" s="64" t="s">
        <v>1709</v>
      </c>
      <c r="R40" s="64">
        <v>0</v>
      </c>
      <c r="S40" s="64" t="s">
        <v>1701</v>
      </c>
      <c r="T40" s="64">
        <v>0</v>
      </c>
      <c r="U40" s="64" t="s">
        <v>1708</v>
      </c>
      <c r="V40" s="64">
        <v>0</v>
      </c>
      <c r="W40" s="64" t="s">
        <v>1704</v>
      </c>
      <c r="X40" s="64"/>
      <c r="Y40" s="64">
        <v>0</v>
      </c>
      <c r="Z40" s="64" t="s">
        <v>1699</v>
      </c>
      <c r="AA40" s="64" t="s">
        <v>1703</v>
      </c>
      <c r="AB40" s="65">
        <v>0</v>
      </c>
      <c r="AC40" s="61"/>
      <c r="AD40" s="61"/>
    </row>
    <row r="41" spans="1:30" s="66" customFormat="1" ht="15" customHeight="1">
      <c r="A41" s="216"/>
      <c r="B41" s="150"/>
      <c r="C41" s="97"/>
      <c r="D41" s="98"/>
      <c r="E41" s="99"/>
      <c r="F41" s="64"/>
      <c r="G41" s="95"/>
      <c r="H41" s="60"/>
      <c r="I41" s="59"/>
      <c r="J41" s="64"/>
      <c r="K41" s="59"/>
      <c r="L41" s="59"/>
      <c r="M41" s="59"/>
      <c r="N41" s="157"/>
      <c r="O41" s="64"/>
      <c r="P41" s="64"/>
      <c r="Q41" s="64"/>
      <c r="R41" s="64"/>
      <c r="S41" s="64"/>
      <c r="T41" s="64"/>
      <c r="U41" s="64"/>
      <c r="V41" s="64"/>
      <c r="W41" s="64"/>
      <c r="X41" s="64"/>
      <c r="Y41" s="64"/>
      <c r="Z41" s="64"/>
      <c r="AA41" s="64"/>
      <c r="AB41" s="65"/>
      <c r="AC41" s="61"/>
      <c r="AD41" s="61"/>
    </row>
    <row r="42" spans="1:30" s="66" customFormat="1" ht="15" customHeight="1">
      <c r="A42" s="139">
        <v>9148</v>
      </c>
      <c r="B42" s="62">
        <v>471</v>
      </c>
      <c r="C42" s="62" t="s">
        <v>1398</v>
      </c>
      <c r="D42" s="63">
        <v>3.4</v>
      </c>
      <c r="E42" s="99" t="s">
        <v>843</v>
      </c>
      <c r="F42" s="64">
        <v>2</v>
      </c>
      <c r="G42" s="95" t="s">
        <v>756</v>
      </c>
      <c r="H42" s="60" t="s">
        <v>236</v>
      </c>
      <c r="I42" s="59">
        <v>7.2</v>
      </c>
      <c r="J42" s="64" t="s">
        <v>1700</v>
      </c>
      <c r="K42" s="59">
        <v>18.5</v>
      </c>
      <c r="L42" s="59">
        <v>2.6</v>
      </c>
      <c r="M42" s="59">
        <v>3</v>
      </c>
      <c r="N42" s="64">
        <v>3</v>
      </c>
      <c r="O42" s="64" t="s">
        <v>1697</v>
      </c>
      <c r="P42" s="64" t="s">
        <v>1699</v>
      </c>
      <c r="Q42" s="64" t="s">
        <v>1709</v>
      </c>
      <c r="R42" s="64">
        <v>0</v>
      </c>
      <c r="S42" s="64" t="s">
        <v>1701</v>
      </c>
      <c r="T42" s="64">
        <v>0</v>
      </c>
      <c r="U42" s="64" t="s">
        <v>1699</v>
      </c>
      <c r="V42" s="64">
        <v>0</v>
      </c>
      <c r="W42" s="64" t="s">
        <v>1704</v>
      </c>
      <c r="X42" s="64" t="s">
        <v>1703</v>
      </c>
      <c r="Y42" s="64">
        <v>0</v>
      </c>
      <c r="Z42" s="64" t="s">
        <v>1699</v>
      </c>
      <c r="AA42" s="64" t="s">
        <v>1703</v>
      </c>
      <c r="AB42" s="65">
        <v>0</v>
      </c>
      <c r="AD42" s="61" t="e">
        <f>I42-#REF!</f>
        <v>#REF!</v>
      </c>
    </row>
    <row r="43" spans="1:30" s="66" customFormat="1" ht="15" customHeight="1">
      <c r="A43" s="139"/>
      <c r="B43" s="62"/>
      <c r="C43" s="109"/>
      <c r="D43" s="122"/>
      <c r="E43" s="215"/>
      <c r="F43" s="64"/>
      <c r="G43" s="95"/>
      <c r="H43" s="60"/>
      <c r="I43" s="59"/>
      <c r="J43" s="64"/>
      <c r="K43" s="59"/>
      <c r="L43" s="59"/>
      <c r="M43" s="59"/>
      <c r="N43" s="64"/>
      <c r="O43" s="64"/>
      <c r="P43" s="64"/>
      <c r="Q43" s="64"/>
      <c r="R43" s="64"/>
      <c r="S43" s="64"/>
      <c r="T43" s="64"/>
      <c r="U43" s="64"/>
      <c r="V43" s="64"/>
      <c r="W43" s="64"/>
      <c r="X43" s="64"/>
      <c r="Y43" s="64"/>
      <c r="Z43" s="64"/>
      <c r="AA43" s="64"/>
      <c r="AB43" s="65"/>
      <c r="AD43" s="61"/>
    </row>
    <row r="44" spans="1:30" s="66" customFormat="1" ht="15" customHeight="1">
      <c r="A44" s="587">
        <v>9071</v>
      </c>
      <c r="B44" s="150">
        <v>481</v>
      </c>
      <c r="C44" s="589">
        <v>357</v>
      </c>
      <c r="D44" s="591">
        <v>1.75</v>
      </c>
      <c r="E44" s="594" t="s">
        <v>844</v>
      </c>
      <c r="F44" s="64">
        <v>1</v>
      </c>
      <c r="G44" s="186" t="s">
        <v>1943</v>
      </c>
      <c r="H44" s="247" t="s">
        <v>1944</v>
      </c>
      <c r="I44" s="248">
        <v>0.3</v>
      </c>
      <c r="J44" s="249" t="s">
        <v>1700</v>
      </c>
      <c r="K44" s="248">
        <v>2.5</v>
      </c>
      <c r="L44" s="248">
        <v>6</v>
      </c>
      <c r="M44" s="248">
        <v>6</v>
      </c>
      <c r="N44" s="249">
        <v>1</v>
      </c>
      <c r="O44" s="249" t="s">
        <v>1703</v>
      </c>
      <c r="P44" s="249" t="s">
        <v>1701</v>
      </c>
      <c r="Q44" s="249" t="s">
        <v>1709</v>
      </c>
      <c r="R44" s="249">
        <v>0</v>
      </c>
      <c r="S44" s="249" t="s">
        <v>1701</v>
      </c>
      <c r="T44" s="249">
        <v>0</v>
      </c>
      <c r="U44" s="249" t="s">
        <v>1703</v>
      </c>
      <c r="V44" s="249">
        <v>0</v>
      </c>
      <c r="W44" s="249" t="s">
        <v>1704</v>
      </c>
      <c r="X44" s="249"/>
      <c r="Y44" s="249">
        <v>0</v>
      </c>
      <c r="Z44" s="249" t="s">
        <v>1699</v>
      </c>
      <c r="AA44" s="249" t="s">
        <v>1703</v>
      </c>
      <c r="AB44" s="250">
        <v>0</v>
      </c>
      <c r="AD44" s="61"/>
    </row>
    <row r="45" spans="1:30" s="66" customFormat="1" ht="15" customHeight="1">
      <c r="A45" s="588"/>
      <c r="B45" s="150"/>
      <c r="C45" s="590"/>
      <c r="D45" s="604"/>
      <c r="E45" s="597"/>
      <c r="F45" s="64"/>
      <c r="G45" s="186"/>
      <c r="H45" s="60"/>
      <c r="I45" s="59"/>
      <c r="J45" s="64"/>
      <c r="K45" s="59"/>
      <c r="L45" s="59"/>
      <c r="M45" s="59"/>
      <c r="N45" s="64"/>
      <c r="O45" s="64"/>
      <c r="P45" s="64"/>
      <c r="Q45" s="64"/>
      <c r="R45" s="64"/>
      <c r="S45" s="64"/>
      <c r="T45" s="64"/>
      <c r="U45" s="64"/>
      <c r="V45" s="64"/>
      <c r="W45" s="64"/>
      <c r="X45" s="64"/>
      <c r="Y45" s="64"/>
      <c r="Z45" s="64"/>
      <c r="AA45" s="64"/>
      <c r="AB45" s="65"/>
      <c r="AD45" s="61"/>
    </row>
    <row r="46" spans="1:30" s="66" customFormat="1" ht="15" customHeight="1">
      <c r="A46" s="607"/>
      <c r="B46" s="150">
        <v>482</v>
      </c>
      <c r="C46" s="606"/>
      <c r="D46" s="608"/>
      <c r="E46" s="598"/>
      <c r="F46" s="64">
        <v>2</v>
      </c>
      <c r="G46" s="186" t="s">
        <v>1945</v>
      </c>
      <c r="H46" s="60" t="s">
        <v>1946</v>
      </c>
      <c r="I46" s="59">
        <v>1</v>
      </c>
      <c r="J46" s="64" t="s">
        <v>1700</v>
      </c>
      <c r="K46" s="59">
        <v>3</v>
      </c>
      <c r="L46" s="59">
        <v>6</v>
      </c>
      <c r="M46" s="59">
        <v>7</v>
      </c>
      <c r="N46" s="64">
        <v>1</v>
      </c>
      <c r="O46" s="64" t="s">
        <v>1706</v>
      </c>
      <c r="P46" s="64" t="s">
        <v>1703</v>
      </c>
      <c r="Q46" s="64" t="s">
        <v>1709</v>
      </c>
      <c r="R46" s="64">
        <v>0</v>
      </c>
      <c r="S46" s="64" t="s">
        <v>1703</v>
      </c>
      <c r="T46" s="64">
        <v>0</v>
      </c>
      <c r="U46" s="64" t="s">
        <v>1703</v>
      </c>
      <c r="V46" s="64">
        <v>0</v>
      </c>
      <c r="W46" s="64" t="s">
        <v>1704</v>
      </c>
      <c r="X46" s="64"/>
      <c r="Y46" s="64">
        <v>0</v>
      </c>
      <c r="Z46" s="64" t="s">
        <v>1699</v>
      </c>
      <c r="AA46" s="64" t="s">
        <v>1703</v>
      </c>
      <c r="AB46" s="65">
        <v>0</v>
      </c>
      <c r="AD46" s="61"/>
    </row>
    <row r="47" spans="1:30" s="66" customFormat="1" ht="15" customHeight="1">
      <c r="A47" s="167"/>
      <c r="B47" s="150"/>
      <c r="C47" s="97"/>
      <c r="D47" s="98"/>
      <c r="E47" s="215"/>
      <c r="F47" s="64"/>
      <c r="G47" s="186"/>
      <c r="H47" s="60"/>
      <c r="I47" s="59"/>
      <c r="J47" s="64"/>
      <c r="K47" s="59"/>
      <c r="L47" s="59"/>
      <c r="M47" s="59"/>
      <c r="N47" s="64"/>
      <c r="O47" s="64"/>
      <c r="P47" s="64"/>
      <c r="Q47" s="64"/>
      <c r="R47" s="64"/>
      <c r="S47" s="64"/>
      <c r="T47" s="64"/>
      <c r="U47" s="64"/>
      <c r="V47" s="64"/>
      <c r="W47" s="64"/>
      <c r="X47" s="64"/>
      <c r="Y47" s="64"/>
      <c r="Z47" s="64"/>
      <c r="AA47" s="64"/>
      <c r="AB47" s="65"/>
      <c r="AD47" s="61"/>
    </row>
    <row r="48" spans="1:30" s="66" customFormat="1" ht="15" customHeight="1">
      <c r="A48" s="586">
        <v>9144</v>
      </c>
      <c r="B48" s="150">
        <v>476</v>
      </c>
      <c r="C48" s="586">
        <v>355.1</v>
      </c>
      <c r="D48" s="585">
        <v>4.3</v>
      </c>
      <c r="E48" s="594" t="s">
        <v>757</v>
      </c>
      <c r="F48" s="64">
        <v>1</v>
      </c>
      <c r="G48" s="95" t="s">
        <v>758</v>
      </c>
      <c r="H48" s="60" t="s">
        <v>227</v>
      </c>
      <c r="I48" s="59">
        <v>0</v>
      </c>
      <c r="J48" s="64" t="s">
        <v>1700</v>
      </c>
      <c r="K48" s="59">
        <v>18.2</v>
      </c>
      <c r="L48" s="59">
        <v>3</v>
      </c>
      <c r="M48" s="59"/>
      <c r="N48" s="64">
        <v>3</v>
      </c>
      <c r="O48" s="64" t="s">
        <v>1697</v>
      </c>
      <c r="P48" s="64" t="s">
        <v>1699</v>
      </c>
      <c r="Q48" s="64" t="s">
        <v>1709</v>
      </c>
      <c r="R48" s="64">
        <v>0</v>
      </c>
      <c r="S48" s="64" t="s">
        <v>1701</v>
      </c>
      <c r="T48" s="64">
        <v>0</v>
      </c>
      <c r="U48" s="64" t="s">
        <v>1708</v>
      </c>
      <c r="V48" s="64">
        <v>0</v>
      </c>
      <c r="W48" s="64" t="s">
        <v>114</v>
      </c>
      <c r="X48" s="64" t="s">
        <v>1703</v>
      </c>
      <c r="Y48" s="64">
        <v>0</v>
      </c>
      <c r="Z48" s="64" t="s">
        <v>1699</v>
      </c>
      <c r="AA48" s="64" t="s">
        <v>1703</v>
      </c>
      <c r="AB48" s="65">
        <v>0</v>
      </c>
      <c r="AC48" s="61">
        <f>[2]nganjuk!$L$228</f>
        <v>8.6999999999999993</v>
      </c>
      <c r="AD48" s="61" t="e">
        <f>I48-#REF!</f>
        <v>#REF!</v>
      </c>
    </row>
    <row r="49" spans="1:31" s="66" customFormat="1" ht="15" customHeight="1">
      <c r="A49" s="586"/>
      <c r="B49" s="150"/>
      <c r="C49" s="586"/>
      <c r="D49" s="585"/>
      <c r="E49" s="597"/>
      <c r="F49" s="64"/>
      <c r="G49" s="95"/>
      <c r="H49" s="60"/>
      <c r="I49" s="59"/>
      <c r="J49" s="64"/>
      <c r="K49" s="59"/>
      <c r="L49" s="59"/>
      <c r="M49" s="59"/>
      <c r="N49" s="64"/>
      <c r="O49" s="64"/>
      <c r="P49" s="64"/>
      <c r="Q49" s="64"/>
      <c r="R49" s="64"/>
      <c r="S49" s="64"/>
      <c r="T49" s="64"/>
      <c r="U49" s="64"/>
      <c r="V49" s="64"/>
      <c r="W49" s="64"/>
      <c r="X49" s="64"/>
      <c r="Y49" s="64"/>
      <c r="Z49" s="64"/>
      <c r="AA49" s="64"/>
      <c r="AB49" s="65"/>
      <c r="AC49" s="61"/>
      <c r="AD49" s="61"/>
    </row>
    <row r="50" spans="1:31" s="66" customFormat="1" ht="15" customHeight="1">
      <c r="A50" s="586"/>
      <c r="B50" s="150">
        <v>477</v>
      </c>
      <c r="C50" s="586"/>
      <c r="D50" s="585"/>
      <c r="E50" s="597"/>
      <c r="F50" s="64">
        <v>2</v>
      </c>
      <c r="G50" s="95" t="s">
        <v>759</v>
      </c>
      <c r="H50" s="60" t="s">
        <v>229</v>
      </c>
      <c r="I50" s="59">
        <v>2.1</v>
      </c>
      <c r="J50" s="64" t="s">
        <v>1700</v>
      </c>
      <c r="K50" s="59">
        <v>2.8</v>
      </c>
      <c r="L50" s="59">
        <v>3</v>
      </c>
      <c r="M50" s="59"/>
      <c r="N50" s="64">
        <v>1</v>
      </c>
      <c r="O50" s="64" t="s">
        <v>1706</v>
      </c>
      <c r="P50" s="64" t="s">
        <v>1703</v>
      </c>
      <c r="Q50" s="64" t="s">
        <v>1709</v>
      </c>
      <c r="R50" s="64">
        <v>0</v>
      </c>
      <c r="S50" s="64" t="s">
        <v>1702</v>
      </c>
      <c r="T50" s="64">
        <v>0</v>
      </c>
      <c r="U50" s="64" t="s">
        <v>1703</v>
      </c>
      <c r="V50" s="64">
        <v>0</v>
      </c>
      <c r="W50" s="64" t="s">
        <v>1704</v>
      </c>
      <c r="X50" s="64" t="s">
        <v>1703</v>
      </c>
      <c r="Y50" s="64">
        <v>0</v>
      </c>
      <c r="Z50" s="64" t="s">
        <v>1699</v>
      </c>
      <c r="AA50" s="64" t="s">
        <v>1703</v>
      </c>
      <c r="AB50" s="65">
        <v>0</v>
      </c>
      <c r="AD50" s="61" t="e">
        <f>I50-#REF!</f>
        <v>#REF!</v>
      </c>
    </row>
    <row r="51" spans="1:31" s="66" customFormat="1" ht="15" customHeight="1">
      <c r="A51" s="586"/>
      <c r="B51" s="150"/>
      <c r="C51" s="586"/>
      <c r="D51" s="585"/>
      <c r="E51" s="597"/>
      <c r="F51" s="64"/>
      <c r="G51" s="95"/>
      <c r="H51" s="60"/>
      <c r="I51" s="59"/>
      <c r="J51" s="64"/>
      <c r="K51" s="59"/>
      <c r="L51" s="59"/>
      <c r="M51" s="59"/>
      <c r="N51" s="64"/>
      <c r="O51" s="64"/>
      <c r="P51" s="64"/>
      <c r="Q51" s="64"/>
      <c r="R51" s="64"/>
      <c r="S51" s="64"/>
      <c r="T51" s="64"/>
      <c r="U51" s="64"/>
      <c r="V51" s="64"/>
      <c r="W51" s="64"/>
      <c r="X51" s="64"/>
      <c r="Y51" s="64"/>
      <c r="Z51" s="64"/>
      <c r="AA51" s="64"/>
      <c r="AB51" s="65"/>
      <c r="AD51" s="61"/>
    </row>
    <row r="52" spans="1:31" s="66" customFormat="1" ht="15" customHeight="1">
      <c r="A52" s="586"/>
      <c r="B52" s="150">
        <v>478</v>
      </c>
      <c r="C52" s="586"/>
      <c r="D52" s="585"/>
      <c r="E52" s="597"/>
      <c r="F52" s="64">
        <v>3</v>
      </c>
      <c r="G52" s="95" t="s">
        <v>760</v>
      </c>
      <c r="H52" s="60" t="s">
        <v>230</v>
      </c>
      <c r="I52" s="59">
        <v>3.1</v>
      </c>
      <c r="J52" s="64"/>
      <c r="K52" s="59">
        <v>5.5</v>
      </c>
      <c r="L52" s="59">
        <v>4.5999999999999996</v>
      </c>
      <c r="M52" s="59"/>
      <c r="N52" s="64">
        <v>2</v>
      </c>
      <c r="O52" s="64" t="s">
        <v>1707</v>
      </c>
      <c r="P52" s="64" t="s">
        <v>1703</v>
      </c>
      <c r="Q52" s="64" t="s">
        <v>1709</v>
      </c>
      <c r="R52" s="64">
        <v>0</v>
      </c>
      <c r="S52" s="64" t="s">
        <v>1702</v>
      </c>
      <c r="T52" s="64">
        <v>0</v>
      </c>
      <c r="U52" s="64" t="s">
        <v>1703</v>
      </c>
      <c r="V52" s="64">
        <v>0</v>
      </c>
      <c r="W52" s="64" t="s">
        <v>1704</v>
      </c>
      <c r="X52" s="64" t="s">
        <v>1703</v>
      </c>
      <c r="Y52" s="64">
        <v>0</v>
      </c>
      <c r="Z52" s="64" t="s">
        <v>1699</v>
      </c>
      <c r="AA52" s="64" t="s">
        <v>1703</v>
      </c>
      <c r="AB52" s="65">
        <v>0</v>
      </c>
      <c r="AD52" s="61" t="e">
        <f>I52-#REF!</f>
        <v>#REF!</v>
      </c>
    </row>
    <row r="53" spans="1:31" s="66" customFormat="1" ht="15" customHeight="1">
      <c r="A53" s="62"/>
      <c r="B53" s="150"/>
      <c r="C53" s="109"/>
      <c r="D53" s="122"/>
      <c r="E53" s="215"/>
      <c r="F53" s="177"/>
      <c r="G53" s="217"/>
      <c r="H53" s="124"/>
      <c r="I53" s="192"/>
      <c r="J53" s="177"/>
      <c r="K53" s="192"/>
      <c r="L53" s="192"/>
      <c r="M53" s="192"/>
      <c r="N53" s="177"/>
      <c r="O53" s="177"/>
      <c r="P53" s="177"/>
      <c r="Q53" s="177"/>
      <c r="R53" s="177"/>
      <c r="S53" s="177"/>
      <c r="T53" s="177"/>
      <c r="U53" s="177"/>
      <c r="V53" s="177"/>
      <c r="W53" s="177"/>
      <c r="X53" s="177"/>
      <c r="Y53" s="177"/>
      <c r="Z53" s="177"/>
      <c r="AA53" s="177"/>
      <c r="AB53" s="187"/>
      <c r="AD53" s="61"/>
    </row>
    <row r="54" spans="1:31" s="66" customFormat="1" ht="15" customHeight="1" thickBot="1">
      <c r="A54" s="62">
        <v>9070</v>
      </c>
      <c r="B54" s="62">
        <v>483</v>
      </c>
      <c r="C54" s="155">
        <v>361</v>
      </c>
      <c r="D54" s="195">
        <v>1.95</v>
      </c>
      <c r="E54" s="197" t="s">
        <v>761</v>
      </c>
      <c r="F54" s="81">
        <v>1</v>
      </c>
      <c r="G54" s="196" t="s">
        <v>762</v>
      </c>
      <c r="H54" s="197" t="s">
        <v>403</v>
      </c>
      <c r="I54" s="80">
        <f>AE54-AD54</f>
        <v>2</v>
      </c>
      <c r="J54" s="81" t="s">
        <v>1700</v>
      </c>
      <c r="K54" s="80">
        <v>3</v>
      </c>
      <c r="L54" s="80">
        <v>6</v>
      </c>
      <c r="M54" s="80">
        <v>6</v>
      </c>
      <c r="N54" s="81">
        <v>1</v>
      </c>
      <c r="O54" s="81" t="s">
        <v>1705</v>
      </c>
      <c r="P54" s="81" t="s">
        <v>1701</v>
      </c>
      <c r="Q54" s="81" t="s">
        <v>1709</v>
      </c>
      <c r="R54" s="81">
        <v>0</v>
      </c>
      <c r="S54" s="81" t="s">
        <v>1701</v>
      </c>
      <c r="T54" s="81">
        <v>0</v>
      </c>
      <c r="U54" s="81" t="s">
        <v>1707</v>
      </c>
      <c r="V54" s="81">
        <v>0</v>
      </c>
      <c r="W54" s="81" t="s">
        <v>1704</v>
      </c>
      <c r="X54" s="81" t="s">
        <v>1703</v>
      </c>
      <c r="Y54" s="81">
        <v>0</v>
      </c>
      <c r="Z54" s="81" t="s">
        <v>1705</v>
      </c>
      <c r="AA54" s="81" t="s">
        <v>1703</v>
      </c>
      <c r="AB54" s="82">
        <v>0</v>
      </c>
      <c r="AD54" s="61">
        <f>'[1]NGANJUK''Z'!$L$126</f>
        <v>952.5</v>
      </c>
      <c r="AE54" s="85">
        <v>954.5</v>
      </c>
    </row>
    <row r="55" spans="1:31" s="66" customFormat="1" ht="15" customHeight="1">
      <c r="A55" s="94"/>
      <c r="B55" s="94"/>
      <c r="C55" s="94"/>
      <c r="D55" s="178"/>
      <c r="E55" s="180"/>
      <c r="F55" s="94"/>
      <c r="G55" s="94"/>
      <c r="H55" s="180"/>
      <c r="I55" s="181"/>
      <c r="J55" s="94"/>
      <c r="K55" s="181"/>
      <c r="L55" s="181"/>
      <c r="M55" s="181"/>
      <c r="N55" s="94"/>
      <c r="O55" s="94"/>
      <c r="P55" s="94"/>
      <c r="Q55" s="94"/>
      <c r="R55" s="94"/>
      <c r="S55" s="94"/>
      <c r="T55" s="94"/>
      <c r="U55" s="94"/>
      <c r="V55" s="94"/>
      <c r="W55" s="94"/>
      <c r="X55" s="94"/>
      <c r="Y55" s="94"/>
      <c r="Z55" s="94"/>
      <c r="AA55" s="94"/>
      <c r="AB55" s="94"/>
      <c r="AD55" s="61"/>
      <c r="AE55" s="85"/>
    </row>
    <row r="56" spans="1:31" s="66" customFormat="1" ht="15" customHeight="1">
      <c r="A56" s="94"/>
      <c r="B56" s="94"/>
      <c r="C56" s="94"/>
      <c r="D56" s="178"/>
      <c r="E56" s="180"/>
      <c r="F56" s="94"/>
      <c r="G56" s="94"/>
      <c r="H56" s="180"/>
      <c r="I56" s="181"/>
      <c r="J56" s="94"/>
      <c r="K56" s="181"/>
      <c r="L56" s="181"/>
      <c r="M56" s="181"/>
      <c r="N56" s="94"/>
      <c r="O56" s="94"/>
      <c r="P56" s="94"/>
      <c r="Q56" s="94"/>
      <c r="R56" s="94"/>
      <c r="S56" s="94"/>
      <c r="T56" s="94"/>
      <c r="U56" s="94"/>
      <c r="V56" s="94"/>
      <c r="W56" s="94"/>
      <c r="X56" s="94"/>
      <c r="Y56" s="94"/>
      <c r="Z56" s="94"/>
      <c r="AA56" s="94"/>
      <c r="AB56" s="94"/>
      <c r="AD56" s="61"/>
      <c r="AE56" s="85"/>
    </row>
    <row r="57" spans="1:31">
      <c r="C57" s="127" t="s">
        <v>984</v>
      </c>
      <c r="D57"/>
      <c r="E57"/>
      <c r="F57" s="127" t="s">
        <v>985</v>
      </c>
      <c r="G57"/>
      <c r="H57"/>
      <c r="I57" s="127" t="s">
        <v>986</v>
      </c>
      <c r="J57"/>
      <c r="K57"/>
      <c r="L57" s="127" t="s">
        <v>987</v>
      </c>
      <c r="M57"/>
      <c r="N57"/>
      <c r="O57" s="127" t="s">
        <v>988</v>
      </c>
      <c r="P57"/>
      <c r="Q57"/>
      <c r="R57"/>
      <c r="S57"/>
      <c r="T57" s="127" t="s">
        <v>989</v>
      </c>
      <c r="U57"/>
      <c r="V57"/>
      <c r="W57"/>
      <c r="X57"/>
      <c r="Y57"/>
      <c r="Z57"/>
      <c r="AC57" s="163"/>
      <c r="AD57" s="163"/>
      <c r="AE57" s="163"/>
    </row>
    <row r="58" spans="1:31">
      <c r="C58" s="128" t="s">
        <v>990</v>
      </c>
      <c r="D58" s="129" t="s">
        <v>991</v>
      </c>
      <c r="E58"/>
      <c r="F58" s="130" t="s">
        <v>992</v>
      </c>
      <c r="G58" s="130" t="s">
        <v>993</v>
      </c>
      <c r="H58"/>
      <c r="I58" s="130" t="s">
        <v>994</v>
      </c>
      <c r="J58" s="130" t="s">
        <v>995</v>
      </c>
      <c r="K58" s="131"/>
      <c r="L58" s="130" t="s">
        <v>996</v>
      </c>
      <c r="M58" s="130" t="s">
        <v>997</v>
      </c>
      <c r="N58" s="131"/>
      <c r="O58" s="131"/>
      <c r="P58" s="130"/>
      <c r="Q58" s="130"/>
      <c r="R58" s="131"/>
      <c r="S58" s="131"/>
      <c r="T58" s="130" t="s">
        <v>998</v>
      </c>
      <c r="U58" s="130" t="s">
        <v>999</v>
      </c>
      <c r="V58" s="131"/>
      <c r="W58" s="131"/>
      <c r="X58" s="131"/>
      <c r="Y58" s="130" t="s">
        <v>1122</v>
      </c>
      <c r="Z58" s="130" t="s">
        <v>441</v>
      </c>
      <c r="AC58" s="163"/>
      <c r="AD58" s="163"/>
      <c r="AE58" s="163"/>
    </row>
    <row r="59" spans="1:31">
      <c r="C59" s="128" t="s">
        <v>1000</v>
      </c>
      <c r="D59" s="129" t="s">
        <v>1001</v>
      </c>
      <c r="E59"/>
      <c r="F59" s="130" t="s">
        <v>1002</v>
      </c>
      <c r="G59" s="130" t="s">
        <v>1003</v>
      </c>
      <c r="H59"/>
      <c r="I59" s="130" t="s">
        <v>1004</v>
      </c>
      <c r="J59" s="130" t="s">
        <v>1005</v>
      </c>
      <c r="K59" s="131"/>
      <c r="L59" s="130" t="s">
        <v>1006</v>
      </c>
      <c r="M59" s="130" t="s">
        <v>1007</v>
      </c>
      <c r="N59" s="131"/>
      <c r="O59" s="130" t="s">
        <v>1008</v>
      </c>
      <c r="P59" s="130"/>
      <c r="Q59" s="130"/>
      <c r="R59" s="131"/>
      <c r="S59" s="131"/>
      <c r="T59" s="130" t="s">
        <v>1009</v>
      </c>
      <c r="U59" s="130" t="s">
        <v>1010</v>
      </c>
      <c r="V59" s="131"/>
      <c r="W59" s="131"/>
      <c r="X59" s="131"/>
      <c r="Y59" s="130" t="s">
        <v>1004</v>
      </c>
      <c r="Z59" s="130" t="s">
        <v>1124</v>
      </c>
      <c r="AC59" s="163"/>
      <c r="AD59" s="163"/>
      <c r="AE59" s="163"/>
    </row>
    <row r="60" spans="1:31">
      <c r="C60" s="128" t="s">
        <v>1011</v>
      </c>
      <c r="D60" s="129" t="s">
        <v>1012</v>
      </c>
      <c r="E60"/>
      <c r="F60" s="130" t="s">
        <v>1013</v>
      </c>
      <c r="G60" s="130" t="s">
        <v>1014</v>
      </c>
      <c r="H60"/>
      <c r="I60" s="130" t="s">
        <v>1015</v>
      </c>
      <c r="J60" s="130" t="s">
        <v>1016</v>
      </c>
      <c r="K60" s="131"/>
      <c r="L60" s="130" t="s">
        <v>1017</v>
      </c>
      <c r="M60" s="130" t="s">
        <v>1018</v>
      </c>
      <c r="N60" s="131"/>
      <c r="O60" s="130" t="s">
        <v>1019</v>
      </c>
      <c r="P60" s="130" t="s">
        <v>1020</v>
      </c>
      <c r="Q60" s="130"/>
      <c r="R60" s="131"/>
      <c r="S60" s="131"/>
      <c r="T60" s="130" t="s">
        <v>1021</v>
      </c>
      <c r="U60" s="130" t="s">
        <v>1022</v>
      </c>
      <c r="V60" s="131"/>
      <c r="W60" s="131"/>
      <c r="X60" s="131"/>
      <c r="Y60" s="130" t="s">
        <v>1091</v>
      </c>
      <c r="Z60" s="130" t="s">
        <v>1125</v>
      </c>
      <c r="AC60" s="163"/>
      <c r="AD60" s="163"/>
      <c r="AE60" s="163"/>
    </row>
    <row r="61" spans="1:31">
      <c r="C61" s="128" t="s">
        <v>1023</v>
      </c>
      <c r="D61" s="129" t="s">
        <v>1024</v>
      </c>
      <c r="E61"/>
      <c r="F61" s="130" t="s">
        <v>1025</v>
      </c>
      <c r="G61" s="130" t="s">
        <v>1026</v>
      </c>
      <c r="H61"/>
      <c r="I61" s="130" t="s">
        <v>1027</v>
      </c>
      <c r="J61" s="130" t="s">
        <v>1028</v>
      </c>
      <c r="K61" s="131"/>
      <c r="L61" s="130" t="s">
        <v>1029</v>
      </c>
      <c r="M61" s="130" t="s">
        <v>1030</v>
      </c>
      <c r="N61" s="131"/>
      <c r="O61" s="130" t="s">
        <v>1015</v>
      </c>
      <c r="P61" s="130" t="s">
        <v>1031</v>
      </c>
      <c r="Q61" s="130"/>
      <c r="R61" s="131"/>
      <c r="S61" s="131"/>
      <c r="T61" s="130" t="s">
        <v>1032</v>
      </c>
      <c r="U61" s="130" t="s">
        <v>1033</v>
      </c>
      <c r="V61" s="131"/>
      <c r="W61" s="131"/>
      <c r="X61" s="131"/>
      <c r="Y61" s="130" t="s">
        <v>994</v>
      </c>
      <c r="Z61" s="130" t="s">
        <v>1126</v>
      </c>
      <c r="AC61" s="163"/>
      <c r="AD61" s="163"/>
      <c r="AE61" s="163"/>
    </row>
    <row r="62" spans="1:31">
      <c r="C62"/>
      <c r="D62" s="132"/>
      <c r="E62"/>
      <c r="F62" s="130" t="s">
        <v>1034</v>
      </c>
      <c r="G62" s="130" t="s">
        <v>1035</v>
      </c>
      <c r="H62"/>
      <c r="I62" s="130" t="s">
        <v>1036</v>
      </c>
      <c r="J62" s="130" t="s">
        <v>1037</v>
      </c>
      <c r="K62" s="131"/>
      <c r="L62" s="130" t="s">
        <v>1038</v>
      </c>
      <c r="M62" s="130" t="s">
        <v>1039</v>
      </c>
      <c r="N62" s="131"/>
      <c r="O62" s="131"/>
      <c r="P62" s="131"/>
      <c r="Q62" s="131"/>
      <c r="R62" s="131"/>
      <c r="S62" s="131"/>
      <c r="T62" s="130" t="s">
        <v>1040</v>
      </c>
      <c r="U62" s="130" t="s">
        <v>1041</v>
      </c>
      <c r="V62" s="131"/>
      <c r="W62" s="131"/>
      <c r="X62" s="131"/>
      <c r="Y62" s="130" t="s">
        <v>1052</v>
      </c>
      <c r="Z62" s="130" t="s">
        <v>1068</v>
      </c>
      <c r="AC62" s="163"/>
      <c r="AD62" s="163"/>
      <c r="AE62" s="163"/>
    </row>
    <row r="63" spans="1:31">
      <c r="C63" s="133" t="s">
        <v>1042</v>
      </c>
      <c r="D63" s="132"/>
      <c r="E63"/>
      <c r="F63" s="130" t="s">
        <v>1021</v>
      </c>
      <c r="G63" s="130" t="s">
        <v>1043</v>
      </c>
      <c r="H63"/>
      <c r="I63" s="130" t="s">
        <v>1044</v>
      </c>
      <c r="J63" s="130" t="s">
        <v>1045</v>
      </c>
      <c r="K63" s="131"/>
      <c r="L63" s="130" t="s">
        <v>1046</v>
      </c>
      <c r="M63" s="130" t="s">
        <v>1047</v>
      </c>
      <c r="N63" s="131"/>
      <c r="O63" s="130" t="s">
        <v>1048</v>
      </c>
      <c r="P63" s="130"/>
      <c r="Q63" s="130"/>
      <c r="R63" s="131"/>
      <c r="S63" s="131"/>
      <c r="T63" s="130" t="s">
        <v>1027</v>
      </c>
      <c r="U63" s="130" t="s">
        <v>1049</v>
      </c>
      <c r="V63" s="131"/>
      <c r="W63" s="131"/>
      <c r="X63" s="131"/>
      <c r="Y63" s="131"/>
      <c r="Z63" s="131"/>
      <c r="AC63" s="163"/>
      <c r="AD63" s="163"/>
      <c r="AE63" s="163"/>
    </row>
    <row r="64" spans="1:31">
      <c r="C64" s="128" t="s">
        <v>1050</v>
      </c>
      <c r="D64" s="134" t="s">
        <v>1051</v>
      </c>
      <c r="E64" s="135"/>
      <c r="F64" s="130" t="s">
        <v>1052</v>
      </c>
      <c r="G64" s="130" t="s">
        <v>1053</v>
      </c>
      <c r="H64"/>
      <c r="I64" s="130" t="s">
        <v>1054</v>
      </c>
      <c r="J64" s="130" t="s">
        <v>1055</v>
      </c>
      <c r="K64" s="131"/>
      <c r="L64" s="130" t="s">
        <v>1056</v>
      </c>
      <c r="M64" s="130" t="s">
        <v>1057</v>
      </c>
      <c r="N64" s="131"/>
      <c r="O64" s="130" t="s">
        <v>1058</v>
      </c>
      <c r="P64" s="130" t="s">
        <v>1059</v>
      </c>
      <c r="Q64" s="130"/>
      <c r="R64" s="131"/>
      <c r="S64" s="131"/>
      <c r="T64" s="130" t="s">
        <v>1060</v>
      </c>
      <c r="U64" s="130" t="s">
        <v>1061</v>
      </c>
      <c r="V64" s="131"/>
      <c r="W64" s="131"/>
      <c r="X64" s="131"/>
      <c r="Y64" s="131"/>
      <c r="Z64" s="131"/>
      <c r="AC64" s="163"/>
      <c r="AD64" s="163"/>
      <c r="AE64" s="163"/>
    </row>
    <row r="65" spans="3:31">
      <c r="C65" s="128" t="s">
        <v>1062</v>
      </c>
      <c r="D65" s="134" t="s">
        <v>1063</v>
      </c>
      <c r="E65" s="135"/>
      <c r="F65" s="130" t="s">
        <v>1064</v>
      </c>
      <c r="G65" s="130" t="s">
        <v>1065</v>
      </c>
      <c r="H65"/>
      <c r="I65" s="130"/>
      <c r="J65" s="130" t="s">
        <v>1066</v>
      </c>
      <c r="K65" s="131"/>
      <c r="L65" s="130" t="s">
        <v>1067</v>
      </c>
      <c r="M65" s="130" t="s">
        <v>1068</v>
      </c>
      <c r="N65" s="131"/>
      <c r="O65" s="130" t="s">
        <v>1069</v>
      </c>
      <c r="P65" s="130" t="s">
        <v>1031</v>
      </c>
      <c r="Q65" s="130"/>
      <c r="R65" s="131"/>
      <c r="S65" s="131"/>
      <c r="T65" s="130" t="s">
        <v>1069</v>
      </c>
      <c r="U65" s="130" t="s">
        <v>1070</v>
      </c>
      <c r="V65" s="131"/>
      <c r="W65" s="131"/>
      <c r="X65" s="131"/>
      <c r="Y65" s="131"/>
      <c r="Z65" s="131"/>
      <c r="AC65" s="163"/>
      <c r="AD65" s="163"/>
      <c r="AE65" s="163"/>
    </row>
    <row r="66" spans="3:31">
      <c r="C66" s="128" t="s">
        <v>1071</v>
      </c>
      <c r="D66" s="134" t="s">
        <v>1072</v>
      </c>
      <c r="E66" s="135"/>
      <c r="F66" s="130" t="s">
        <v>1069</v>
      </c>
      <c r="G66" s="130" t="s">
        <v>1073</v>
      </c>
      <c r="H66"/>
      <c r="I66" s="130" t="s">
        <v>1009</v>
      </c>
      <c r="J66" s="130" t="s">
        <v>1074</v>
      </c>
      <c r="K66" s="131"/>
      <c r="L66" s="131"/>
      <c r="M66" s="131"/>
      <c r="N66" s="131"/>
      <c r="O66" s="130" t="s">
        <v>1009</v>
      </c>
      <c r="P66" s="130" t="s">
        <v>1075</v>
      </c>
      <c r="Q66" s="130"/>
      <c r="R66" s="131"/>
      <c r="S66" s="131"/>
      <c r="T66" s="130" t="s">
        <v>1015</v>
      </c>
      <c r="U66" s="130" t="s">
        <v>1076</v>
      </c>
      <c r="V66" s="131"/>
      <c r="W66" s="131"/>
      <c r="X66" s="131"/>
      <c r="Y66" s="131"/>
      <c r="Z66" s="131"/>
      <c r="AC66" s="163"/>
      <c r="AD66" s="163"/>
      <c r="AE66" s="163"/>
    </row>
    <row r="67" spans="3:31">
      <c r="C67" s="128" t="s">
        <v>1077</v>
      </c>
      <c r="D67" s="134" t="s">
        <v>1090</v>
      </c>
      <c r="E67" s="135"/>
      <c r="F67" s="130" t="s">
        <v>1091</v>
      </c>
      <c r="G67" s="130" t="s">
        <v>1092</v>
      </c>
      <c r="H67"/>
      <c r="I67" s="130" t="s">
        <v>1093</v>
      </c>
      <c r="J67" s="130" t="s">
        <v>1094</v>
      </c>
      <c r="K67" s="131"/>
      <c r="L67" s="130"/>
      <c r="M67" s="130"/>
      <c r="N67" s="131"/>
      <c r="O67" s="130" t="s">
        <v>1027</v>
      </c>
      <c r="P67" s="130" t="s">
        <v>1095</v>
      </c>
      <c r="Q67" s="130"/>
      <c r="R67" s="131"/>
      <c r="S67" s="131"/>
      <c r="T67" s="130" t="s">
        <v>1054</v>
      </c>
      <c r="U67" s="130" t="s">
        <v>1096</v>
      </c>
      <c r="V67" s="131"/>
      <c r="W67" s="131"/>
      <c r="X67" s="131"/>
      <c r="Y67" s="131"/>
      <c r="Z67" s="131"/>
      <c r="AC67" s="163"/>
      <c r="AD67" s="163"/>
      <c r="AE67" s="163"/>
    </row>
    <row r="68" spans="3:31">
      <c r="C68" s="128" t="s">
        <v>1097</v>
      </c>
      <c r="D68" s="134" t="s">
        <v>1098</v>
      </c>
      <c r="E68" s="135"/>
      <c r="F68" s="130" t="s">
        <v>1009</v>
      </c>
      <c r="G68" s="130" t="s">
        <v>1099</v>
      </c>
      <c r="H68"/>
      <c r="I68" s="130" t="s">
        <v>1069</v>
      </c>
      <c r="J68" s="130" t="s">
        <v>1005</v>
      </c>
      <c r="K68" s="131"/>
      <c r="L68" s="131"/>
      <c r="M68" s="131"/>
      <c r="N68" s="131"/>
      <c r="O68" s="130" t="s">
        <v>1060</v>
      </c>
      <c r="P68" s="130" t="s">
        <v>1100</v>
      </c>
      <c r="Q68" s="130"/>
      <c r="R68" s="131"/>
      <c r="S68" s="131"/>
      <c r="T68" s="130" t="s">
        <v>1101</v>
      </c>
      <c r="U68" s="130" t="s">
        <v>1102</v>
      </c>
      <c r="V68" s="131"/>
      <c r="W68" s="131"/>
      <c r="X68" s="131"/>
      <c r="Y68" s="131"/>
      <c r="Z68" s="131"/>
      <c r="AC68" s="163"/>
      <c r="AD68" s="165"/>
      <c r="AE68" s="163"/>
    </row>
    <row r="69" spans="3:31">
      <c r="C69" s="128" t="s">
        <v>1103</v>
      </c>
      <c r="D69" s="134" t="s">
        <v>1104</v>
      </c>
      <c r="E69" s="135"/>
      <c r="F69" s="130" t="s">
        <v>1105</v>
      </c>
      <c r="G69" s="130" t="s">
        <v>1106</v>
      </c>
      <c r="H69"/>
      <c r="I69" s="130"/>
      <c r="J69" s="130" t="s">
        <v>1094</v>
      </c>
      <c r="K69" s="131"/>
      <c r="L69" s="130"/>
      <c r="M69" s="130"/>
      <c r="N69" s="131"/>
      <c r="O69" s="130" t="s">
        <v>1052</v>
      </c>
      <c r="P69" s="130" t="s">
        <v>1107</v>
      </c>
      <c r="Q69" s="130"/>
      <c r="R69" s="131"/>
      <c r="S69" s="131"/>
      <c r="T69" s="130" t="s">
        <v>1044</v>
      </c>
      <c r="U69" s="130" t="s">
        <v>1108</v>
      </c>
      <c r="V69" s="131"/>
      <c r="W69" s="131"/>
      <c r="X69" s="131"/>
      <c r="Y69" s="131"/>
      <c r="Z69" s="131"/>
      <c r="AC69" s="163"/>
      <c r="AD69" s="165"/>
      <c r="AE69" s="163"/>
    </row>
    <row r="70" spans="3:31">
      <c r="C70" s="133"/>
      <c r="D70" s="136"/>
      <c r="E70" s="137"/>
      <c r="F70" s="130" t="s">
        <v>1109</v>
      </c>
      <c r="G70" s="130" t="s">
        <v>1110</v>
      </c>
      <c r="H70"/>
      <c r="I70" s="130" t="s">
        <v>1060</v>
      </c>
      <c r="J70" s="130" t="s">
        <v>1005</v>
      </c>
      <c r="K70" s="131"/>
      <c r="L70" s="131"/>
      <c r="M70" s="131"/>
      <c r="N70" s="131"/>
      <c r="O70" s="131"/>
      <c r="P70" s="131"/>
      <c r="Q70" s="131"/>
      <c r="R70" s="131"/>
      <c r="S70" s="131"/>
      <c r="T70" s="130" t="s">
        <v>1064</v>
      </c>
      <c r="U70" s="130" t="s">
        <v>1111</v>
      </c>
      <c r="V70" s="131"/>
      <c r="W70" s="131"/>
      <c r="X70" s="131"/>
      <c r="Y70" s="131"/>
      <c r="Z70" s="131"/>
      <c r="AC70" s="163"/>
      <c r="AD70" s="165"/>
      <c r="AE70" s="163"/>
    </row>
    <row r="71" spans="3:31">
      <c r="C71" s="137"/>
      <c r="D71" s="136"/>
      <c r="E71" s="137"/>
      <c r="F71" s="130" t="s">
        <v>1112</v>
      </c>
      <c r="G71" s="130" t="s">
        <v>1113</v>
      </c>
      <c r="H71"/>
      <c r="I71" s="130"/>
      <c r="J71" s="130" t="s">
        <v>1114</v>
      </c>
      <c r="K71" s="131"/>
      <c r="L71" s="130"/>
      <c r="M71" s="130"/>
      <c r="N71" s="131"/>
      <c r="O71" s="130"/>
      <c r="P71" s="130"/>
      <c r="Q71" s="130"/>
      <c r="R71" s="131"/>
      <c r="S71" s="131"/>
      <c r="T71" s="130" t="s">
        <v>1115</v>
      </c>
      <c r="U71" s="130" t="s">
        <v>1116</v>
      </c>
      <c r="V71" s="131"/>
      <c r="W71" s="131"/>
      <c r="X71" s="131"/>
      <c r="Y71" s="131"/>
      <c r="Z71" s="131"/>
    </row>
    <row r="72" spans="3:31">
      <c r="C72"/>
      <c r="D72" s="132"/>
      <c r="E72"/>
      <c r="F72" s="130" t="s">
        <v>1054</v>
      </c>
      <c r="G72" s="130" t="s">
        <v>1068</v>
      </c>
      <c r="H72"/>
      <c r="I72" s="130" t="s">
        <v>1091</v>
      </c>
      <c r="J72" s="130" t="s">
        <v>1074</v>
      </c>
      <c r="K72" s="131"/>
      <c r="L72" s="131"/>
      <c r="M72" s="131"/>
      <c r="N72" s="131"/>
      <c r="O72" s="131"/>
      <c r="P72" s="131"/>
      <c r="Q72" s="131"/>
      <c r="R72" s="131"/>
      <c r="S72" s="131"/>
      <c r="T72" s="130" t="s">
        <v>1117</v>
      </c>
      <c r="U72" s="130" t="s">
        <v>1118</v>
      </c>
      <c r="V72" s="131"/>
      <c r="W72" s="131"/>
      <c r="X72" s="131"/>
      <c r="Y72" s="131"/>
      <c r="Z72" s="131"/>
    </row>
    <row r="73" spans="3:31">
      <c r="C73"/>
      <c r="D73" s="132"/>
      <c r="E73"/>
      <c r="F73" s="133"/>
      <c r="G73" s="133"/>
      <c r="H73"/>
      <c r="I73" s="130"/>
      <c r="J73" s="130" t="s">
        <v>1119</v>
      </c>
      <c r="K73" s="131"/>
      <c r="L73" s="131"/>
      <c r="M73" s="131"/>
      <c r="N73" s="131"/>
      <c r="O73" s="130"/>
      <c r="P73" s="130"/>
      <c r="Q73" s="130"/>
      <c r="R73" s="131"/>
      <c r="S73" s="131"/>
      <c r="T73" s="130" t="s">
        <v>1120</v>
      </c>
      <c r="U73" s="130" t="s">
        <v>1121</v>
      </c>
      <c r="V73" s="131"/>
      <c r="W73" s="131"/>
      <c r="X73" s="131"/>
      <c r="Y73" s="131"/>
      <c r="Z73" s="131"/>
    </row>
    <row r="74" spans="3:31" hidden="1">
      <c r="C74"/>
      <c r="D74" s="132"/>
      <c r="E74"/>
      <c r="F74" s="130"/>
      <c r="G74" s="130"/>
      <c r="H74"/>
      <c r="I74" s="130"/>
      <c r="J74" s="130"/>
      <c r="K74" s="131"/>
      <c r="L74" s="131"/>
      <c r="M74" s="131"/>
      <c r="N74" s="131"/>
      <c r="O74" s="131"/>
      <c r="P74" s="131"/>
      <c r="Q74" s="131"/>
      <c r="R74" s="131"/>
      <c r="S74" s="131"/>
      <c r="T74" s="130"/>
      <c r="U74" s="130"/>
      <c r="V74" s="131"/>
      <c r="W74" s="131"/>
      <c r="X74" s="131"/>
      <c r="Y74" s="131"/>
      <c r="Z74" s="131"/>
    </row>
    <row r="75" spans="3:31" ht="21" hidden="1">
      <c r="C75" s="609" t="s">
        <v>1690</v>
      </c>
      <c r="D75" s="609"/>
      <c r="E75" s="609"/>
      <c r="F75" s="609"/>
      <c r="G75" s="609"/>
      <c r="H75" s="609"/>
      <c r="I75" s="609"/>
      <c r="J75" s="609"/>
      <c r="K75" s="609"/>
      <c r="L75" s="609"/>
      <c r="M75" s="609"/>
      <c r="N75" s="609"/>
      <c r="O75" s="609"/>
      <c r="P75" s="609"/>
      <c r="Q75" s="609"/>
      <c r="R75" s="609"/>
      <c r="S75" s="609"/>
      <c r="T75" s="609"/>
      <c r="U75" s="609"/>
      <c r="V75" s="609"/>
      <c r="W75" s="609"/>
      <c r="X75" s="609"/>
      <c r="Y75" s="609"/>
      <c r="Z75" s="609"/>
      <c r="AA75" s="609"/>
      <c r="AB75" s="609"/>
    </row>
    <row r="76" spans="3:31" hidden="1">
      <c r="C76" s="68" t="s">
        <v>1691</v>
      </c>
      <c r="D76" s="69"/>
      <c r="E76" s="70" t="s">
        <v>1695</v>
      </c>
      <c r="F76" s="71"/>
      <c r="G76" s="71"/>
      <c r="H76" s="71"/>
      <c r="I76" s="106"/>
      <c r="J76" s="71"/>
      <c r="K76" s="71"/>
      <c r="L76" s="71"/>
      <c r="M76" s="71"/>
      <c r="N76" s="71"/>
      <c r="O76" s="71"/>
      <c r="P76" s="71"/>
      <c r="Q76" s="71"/>
      <c r="R76" s="71"/>
      <c r="S76" s="71"/>
      <c r="T76" s="71"/>
      <c r="U76" s="71"/>
      <c r="V76" s="71"/>
      <c r="W76" s="71"/>
      <c r="X76" s="71"/>
      <c r="Y76" s="71"/>
      <c r="Z76" s="71"/>
      <c r="AA76" s="71"/>
      <c r="AB76" s="71"/>
    </row>
    <row r="77" spans="3:31" hidden="1">
      <c r="C77" s="68" t="s">
        <v>1692</v>
      </c>
      <c r="D77" s="69"/>
      <c r="E77" s="70" t="s">
        <v>325</v>
      </c>
      <c r="F77" s="71"/>
      <c r="G77" s="71"/>
      <c r="H77" s="71"/>
      <c r="I77" s="106"/>
      <c r="J77" s="71"/>
      <c r="K77" s="71"/>
      <c r="L77" s="71"/>
      <c r="M77" s="71"/>
      <c r="N77" s="71"/>
      <c r="O77" s="71"/>
      <c r="P77" s="71"/>
      <c r="Q77" s="71"/>
      <c r="R77" s="71"/>
      <c r="S77" s="71"/>
      <c r="T77" s="71"/>
      <c r="U77" s="71"/>
      <c r="V77" s="71"/>
      <c r="W77" s="71"/>
      <c r="X77" s="71"/>
      <c r="Y77" s="71"/>
      <c r="Z77" s="71"/>
      <c r="AA77" s="71"/>
      <c r="AB77" s="71"/>
    </row>
    <row r="78" spans="3:31" hidden="1">
      <c r="C78" s="68" t="s">
        <v>86</v>
      </c>
      <c r="D78" s="69"/>
      <c r="E78" s="70" t="s">
        <v>442</v>
      </c>
      <c r="F78" s="71"/>
      <c r="G78" s="71"/>
      <c r="H78" s="71"/>
      <c r="I78" s="106"/>
      <c r="J78" s="71"/>
      <c r="K78" s="71"/>
      <c r="L78" s="71"/>
      <c r="M78" s="71"/>
      <c r="N78" s="71"/>
      <c r="O78" s="71"/>
      <c r="P78" s="71"/>
      <c r="Q78" s="71"/>
      <c r="R78" s="71"/>
      <c r="S78" s="71"/>
      <c r="T78" s="71"/>
      <c r="U78" s="71"/>
      <c r="V78" s="71"/>
      <c r="W78" s="71"/>
      <c r="X78" s="71"/>
      <c r="Y78" s="71"/>
      <c r="Z78" s="71"/>
      <c r="AA78" s="71"/>
      <c r="AB78" s="71"/>
    </row>
    <row r="79" spans="3:31" ht="15.75" hidden="1" thickBot="1">
      <c r="C79" s="73"/>
      <c r="D79" s="74"/>
      <c r="E79" s="72"/>
      <c r="F79" s="71"/>
      <c r="G79" s="71"/>
      <c r="H79" s="71"/>
      <c r="I79" s="106"/>
      <c r="J79" s="71"/>
      <c r="K79" s="71"/>
      <c r="L79" s="71"/>
      <c r="M79" s="71"/>
      <c r="N79" s="71"/>
      <c r="O79" s="71"/>
      <c r="P79" s="71"/>
      <c r="Q79" s="71"/>
      <c r="R79" s="71"/>
      <c r="S79" s="71"/>
      <c r="T79" s="71"/>
      <c r="U79" s="71"/>
      <c r="V79" s="71"/>
      <c r="W79" s="71"/>
      <c r="X79" s="71"/>
      <c r="Y79" s="71"/>
      <c r="Z79" s="71"/>
      <c r="AA79" s="71"/>
      <c r="AB79" s="71"/>
    </row>
    <row r="80" spans="3:31" ht="15" hidden="1" customHeight="1">
      <c r="C80" s="610" t="s">
        <v>1693</v>
      </c>
      <c r="D80" s="613" t="s">
        <v>106</v>
      </c>
      <c r="E80" s="614" t="s">
        <v>1689</v>
      </c>
      <c r="F80" s="614" t="s">
        <v>1667</v>
      </c>
      <c r="G80" s="605" t="s">
        <v>1725</v>
      </c>
      <c r="H80" s="614" t="s">
        <v>1668</v>
      </c>
      <c r="I80" s="616" t="s">
        <v>1669</v>
      </c>
      <c r="J80" s="614" t="s">
        <v>87</v>
      </c>
      <c r="K80" s="614" t="s">
        <v>1671</v>
      </c>
      <c r="L80" s="614"/>
      <c r="M80" s="614"/>
      <c r="N80" s="614"/>
      <c r="O80" s="614" t="s">
        <v>1677</v>
      </c>
      <c r="P80" s="614"/>
      <c r="Q80" s="614"/>
      <c r="R80" s="614"/>
      <c r="S80" s="614"/>
      <c r="T80" s="614"/>
      <c r="U80" s="614"/>
      <c r="V80" s="614"/>
      <c r="W80" s="614"/>
      <c r="X80" s="614"/>
      <c r="Y80" s="614"/>
      <c r="Z80" s="614"/>
      <c r="AA80" s="614"/>
      <c r="AB80" s="618"/>
    </row>
    <row r="81" spans="1:30" ht="15" hidden="1" customHeight="1">
      <c r="C81" s="611"/>
      <c r="D81" s="585"/>
      <c r="E81" s="599"/>
      <c r="F81" s="599"/>
      <c r="G81" s="602"/>
      <c r="H81" s="599"/>
      <c r="I81" s="617"/>
      <c r="J81" s="599"/>
      <c r="K81" s="599" t="s">
        <v>1672</v>
      </c>
      <c r="L81" s="599" t="s">
        <v>1673</v>
      </c>
      <c r="M81" s="599"/>
      <c r="N81" s="599" t="s">
        <v>1676</v>
      </c>
      <c r="O81" s="599" t="s">
        <v>1678</v>
      </c>
      <c r="P81" s="599"/>
      <c r="Q81" s="599"/>
      <c r="R81" s="599"/>
      <c r="S81" s="599" t="s">
        <v>1684</v>
      </c>
      <c r="T81" s="599"/>
      <c r="U81" s="599" t="s">
        <v>1685</v>
      </c>
      <c r="V81" s="599"/>
      <c r="W81" s="599" t="s">
        <v>1686</v>
      </c>
      <c r="X81" s="599"/>
      <c r="Y81" s="599"/>
      <c r="Z81" s="599" t="s">
        <v>1687</v>
      </c>
      <c r="AA81" s="599"/>
      <c r="AB81" s="600"/>
    </row>
    <row r="82" spans="1:30" hidden="1">
      <c r="B82" s="67" t="s">
        <v>578</v>
      </c>
      <c r="C82" s="611"/>
      <c r="D82" s="585"/>
      <c r="E82" s="599"/>
      <c r="F82" s="599"/>
      <c r="G82" s="603"/>
      <c r="H82" s="599"/>
      <c r="I82" s="617"/>
      <c r="J82" s="599"/>
      <c r="K82" s="599"/>
      <c r="L82" s="64" t="s">
        <v>1674</v>
      </c>
      <c r="M82" s="64" t="s">
        <v>1675</v>
      </c>
      <c r="N82" s="599"/>
      <c r="O82" s="64" t="s">
        <v>1679</v>
      </c>
      <c r="P82" s="64" t="s">
        <v>1680</v>
      </c>
      <c r="Q82" s="64" t="s">
        <v>1681</v>
      </c>
      <c r="R82" s="64" t="s">
        <v>1682</v>
      </c>
      <c r="S82" s="64" t="s">
        <v>1680</v>
      </c>
      <c r="T82" s="64" t="s">
        <v>1682</v>
      </c>
      <c r="U82" s="64" t="s">
        <v>1680</v>
      </c>
      <c r="V82" s="64" t="s">
        <v>1682</v>
      </c>
      <c r="W82" s="64" t="s">
        <v>1679</v>
      </c>
      <c r="X82" s="64" t="s">
        <v>1680</v>
      </c>
      <c r="Y82" s="64" t="s">
        <v>1682</v>
      </c>
      <c r="Z82" s="64" t="s">
        <v>1679</v>
      </c>
      <c r="AA82" s="64" t="s">
        <v>1680</v>
      </c>
      <c r="AB82" s="65" t="s">
        <v>1682</v>
      </c>
    </row>
    <row r="83" spans="1:30" s="104" customFormat="1" ht="15.75" hidden="1" thickBot="1">
      <c r="C83" s="612"/>
      <c r="D83" s="592"/>
      <c r="E83" s="615"/>
      <c r="F83" s="81">
        <v>1</v>
      </c>
      <c r="G83" s="81"/>
      <c r="H83" s="81">
        <v>2</v>
      </c>
      <c r="I83" s="80">
        <v>3</v>
      </c>
      <c r="J83" s="81">
        <v>4</v>
      </c>
      <c r="K83" s="81">
        <v>5</v>
      </c>
      <c r="L83" s="81">
        <v>6.1</v>
      </c>
      <c r="M83" s="81">
        <v>6.2</v>
      </c>
      <c r="N83" s="81">
        <v>7</v>
      </c>
      <c r="O83" s="81">
        <v>8</v>
      </c>
      <c r="P83" s="81">
        <v>9</v>
      </c>
      <c r="Q83" s="81">
        <v>10</v>
      </c>
      <c r="R83" s="81">
        <v>11</v>
      </c>
      <c r="S83" s="81">
        <v>12</v>
      </c>
      <c r="T83" s="81">
        <v>13</v>
      </c>
      <c r="U83" s="81">
        <v>14</v>
      </c>
      <c r="V83" s="81">
        <v>15</v>
      </c>
      <c r="W83" s="81">
        <v>16</v>
      </c>
      <c r="X83" s="81">
        <v>17</v>
      </c>
      <c r="Y83" s="81">
        <v>18</v>
      </c>
      <c r="Z83" s="81">
        <v>19</v>
      </c>
      <c r="AA83" s="81">
        <v>20</v>
      </c>
      <c r="AB83" s="82">
        <v>21</v>
      </c>
    </row>
    <row r="84" spans="1:30" s="66" customFormat="1" ht="15" customHeight="1">
      <c r="A84" s="586">
        <v>9152</v>
      </c>
      <c r="B84" s="62">
        <v>484</v>
      </c>
      <c r="C84" s="586">
        <v>362</v>
      </c>
      <c r="D84" s="585">
        <v>15.8</v>
      </c>
      <c r="E84" s="594" t="s">
        <v>763</v>
      </c>
      <c r="F84" s="64">
        <v>1</v>
      </c>
      <c r="G84" s="95" t="s">
        <v>764</v>
      </c>
      <c r="H84" s="60" t="s">
        <v>241</v>
      </c>
      <c r="I84" s="59">
        <v>1</v>
      </c>
      <c r="J84" s="64" t="s">
        <v>1700</v>
      </c>
      <c r="K84" s="59">
        <v>6.9</v>
      </c>
      <c r="L84" s="59">
        <v>4.8</v>
      </c>
      <c r="M84" s="59">
        <v>5.8</v>
      </c>
      <c r="N84" s="64">
        <v>1</v>
      </c>
      <c r="O84" s="64" t="s">
        <v>1703</v>
      </c>
      <c r="P84" s="64" t="s">
        <v>1701</v>
      </c>
      <c r="Q84" s="64" t="s">
        <v>1709</v>
      </c>
      <c r="R84" s="64">
        <v>0</v>
      </c>
      <c r="S84" s="64" t="s">
        <v>1701</v>
      </c>
      <c r="T84" s="64">
        <v>0</v>
      </c>
      <c r="U84" s="64" t="s">
        <v>1708</v>
      </c>
      <c r="V84" s="64">
        <v>0</v>
      </c>
      <c r="W84" s="64" t="s">
        <v>1704</v>
      </c>
      <c r="X84" s="64" t="s">
        <v>1703</v>
      </c>
      <c r="Y84" s="64">
        <v>0</v>
      </c>
      <c r="Z84" s="64" t="s">
        <v>1699</v>
      </c>
      <c r="AA84" s="64" t="s">
        <v>1703</v>
      </c>
      <c r="AB84" s="65">
        <v>0</v>
      </c>
      <c r="AC84" s="61">
        <f>[2]nganjuk!$L$243</f>
        <v>99.7</v>
      </c>
      <c r="AD84" s="61" t="e">
        <f>I84-#REF!</f>
        <v>#REF!</v>
      </c>
    </row>
    <row r="85" spans="1:30" s="66" customFormat="1" ht="15" customHeight="1">
      <c r="A85" s="586"/>
      <c r="B85" s="62"/>
      <c r="C85" s="586"/>
      <c r="D85" s="585"/>
      <c r="E85" s="597"/>
      <c r="F85" s="64"/>
      <c r="G85" s="95"/>
      <c r="H85" s="60"/>
      <c r="I85" s="59"/>
      <c r="J85" s="64"/>
      <c r="K85" s="59"/>
      <c r="L85" s="59"/>
      <c r="M85" s="59"/>
      <c r="N85" s="64"/>
      <c r="O85" s="64"/>
      <c r="P85" s="64"/>
      <c r="Q85" s="64"/>
      <c r="R85" s="64"/>
      <c r="S85" s="64"/>
      <c r="T85" s="64"/>
      <c r="U85" s="64"/>
      <c r="V85" s="64"/>
      <c r="W85" s="64"/>
      <c r="X85" s="64"/>
      <c r="Y85" s="64"/>
      <c r="Z85" s="64"/>
      <c r="AA85" s="64"/>
      <c r="AB85" s="65"/>
      <c r="AC85" s="61"/>
      <c r="AD85" s="61"/>
    </row>
    <row r="86" spans="1:30" s="66" customFormat="1" ht="15" customHeight="1">
      <c r="A86" s="586"/>
      <c r="B86" s="62">
        <v>485</v>
      </c>
      <c r="C86" s="586"/>
      <c r="D86" s="585"/>
      <c r="E86" s="597"/>
      <c r="F86" s="64">
        <v>2</v>
      </c>
      <c r="G86" s="95" t="s">
        <v>765</v>
      </c>
      <c r="H86" s="60" t="s">
        <v>242</v>
      </c>
      <c r="I86" s="59">
        <v>1</v>
      </c>
      <c r="J86" s="64" t="s">
        <v>1700</v>
      </c>
      <c r="K86" s="59">
        <v>19.8</v>
      </c>
      <c r="L86" s="59">
        <v>4.8</v>
      </c>
      <c r="M86" s="59">
        <v>5.4</v>
      </c>
      <c r="N86" s="64">
        <v>2</v>
      </c>
      <c r="O86" s="64" t="s">
        <v>1706</v>
      </c>
      <c r="P86" s="64" t="s">
        <v>1699</v>
      </c>
      <c r="Q86" s="64" t="s">
        <v>1709</v>
      </c>
      <c r="R86" s="64">
        <v>0</v>
      </c>
      <c r="S86" s="64" t="s">
        <v>1701</v>
      </c>
      <c r="T86" s="64">
        <v>0</v>
      </c>
      <c r="U86" s="64" t="s">
        <v>1708</v>
      </c>
      <c r="V86" s="64">
        <v>0</v>
      </c>
      <c r="W86" s="64" t="s">
        <v>114</v>
      </c>
      <c r="X86" s="64" t="s">
        <v>1703</v>
      </c>
      <c r="Y86" s="64">
        <v>0</v>
      </c>
      <c r="Z86" s="64" t="s">
        <v>1699</v>
      </c>
      <c r="AA86" s="64" t="s">
        <v>1703</v>
      </c>
      <c r="AB86" s="65">
        <v>0</v>
      </c>
      <c r="AD86" s="61" t="e">
        <f>I86-#REF!</f>
        <v>#REF!</v>
      </c>
    </row>
    <row r="87" spans="1:30" s="66" customFormat="1" ht="15" customHeight="1">
      <c r="A87" s="586"/>
      <c r="B87" s="62"/>
      <c r="C87" s="586"/>
      <c r="D87" s="585"/>
      <c r="E87" s="597"/>
      <c r="F87" s="64"/>
      <c r="G87" s="95"/>
      <c r="H87" s="60"/>
      <c r="I87" s="59"/>
      <c r="J87" s="64"/>
      <c r="K87" s="59"/>
      <c r="L87" s="59"/>
      <c r="M87" s="59"/>
      <c r="N87" s="64"/>
      <c r="O87" s="64"/>
      <c r="P87" s="64"/>
      <c r="Q87" s="64"/>
      <c r="R87" s="64"/>
      <c r="S87" s="64"/>
      <c r="T87" s="64"/>
      <c r="U87" s="64"/>
      <c r="V87" s="64"/>
      <c r="W87" s="64"/>
      <c r="X87" s="64"/>
      <c r="Y87" s="64"/>
      <c r="Z87" s="64"/>
      <c r="AA87" s="64"/>
      <c r="AB87" s="65"/>
      <c r="AD87" s="61"/>
    </row>
    <row r="88" spans="1:30" s="66" customFormat="1" ht="15" customHeight="1">
      <c r="A88" s="586"/>
      <c r="B88" s="150">
        <v>486</v>
      </c>
      <c r="C88" s="586"/>
      <c r="D88" s="585"/>
      <c r="E88" s="597"/>
      <c r="F88" s="64">
        <v>3</v>
      </c>
      <c r="G88" s="95" t="s">
        <v>766</v>
      </c>
      <c r="H88" s="60" t="s">
        <v>237</v>
      </c>
      <c r="I88" s="59">
        <v>3.3999999999999915</v>
      </c>
      <c r="J88" s="64" t="s">
        <v>1700</v>
      </c>
      <c r="K88" s="59">
        <v>6.8</v>
      </c>
      <c r="L88" s="59">
        <v>6.1</v>
      </c>
      <c r="M88" s="59"/>
      <c r="N88" s="64">
        <v>1</v>
      </c>
      <c r="O88" s="64" t="s">
        <v>1706</v>
      </c>
      <c r="P88" s="64" t="s">
        <v>1699</v>
      </c>
      <c r="Q88" s="64" t="s">
        <v>1709</v>
      </c>
      <c r="R88" s="64">
        <v>0</v>
      </c>
      <c r="S88" s="64" t="s">
        <v>1701</v>
      </c>
      <c r="T88" s="64">
        <v>0</v>
      </c>
      <c r="U88" s="64" t="s">
        <v>1708</v>
      </c>
      <c r="V88" s="64">
        <v>0</v>
      </c>
      <c r="W88" s="64" t="s">
        <v>1704</v>
      </c>
      <c r="X88" s="64" t="s">
        <v>1703</v>
      </c>
      <c r="Y88" s="64">
        <v>0</v>
      </c>
      <c r="Z88" s="64" t="s">
        <v>1699</v>
      </c>
      <c r="AA88" s="64" t="s">
        <v>1703</v>
      </c>
      <c r="AB88" s="65">
        <v>0</v>
      </c>
      <c r="AD88" s="61" t="e">
        <f>I88-#REF!</f>
        <v>#REF!</v>
      </c>
    </row>
    <row r="89" spans="1:30" s="66" customFormat="1" ht="15" customHeight="1">
      <c r="A89" s="586"/>
      <c r="B89" s="150"/>
      <c r="C89" s="586"/>
      <c r="D89" s="585"/>
      <c r="E89" s="597"/>
      <c r="F89" s="64"/>
      <c r="G89" s="95"/>
      <c r="H89" s="60"/>
      <c r="I89" s="59"/>
      <c r="J89" s="64"/>
      <c r="K89" s="59"/>
      <c r="L89" s="59"/>
      <c r="M89" s="59"/>
      <c r="N89" s="64"/>
      <c r="O89" s="64"/>
      <c r="P89" s="64"/>
      <c r="Q89" s="64"/>
      <c r="R89" s="64"/>
      <c r="S89" s="64"/>
      <c r="T89" s="64"/>
      <c r="U89" s="64"/>
      <c r="V89" s="64"/>
      <c r="W89" s="64"/>
      <c r="X89" s="64"/>
      <c r="Y89" s="64"/>
      <c r="Z89" s="64"/>
      <c r="AA89" s="64"/>
      <c r="AB89" s="65"/>
      <c r="AD89" s="61"/>
    </row>
    <row r="90" spans="1:30" s="66" customFormat="1" ht="15" customHeight="1">
      <c r="A90" s="586"/>
      <c r="B90" s="150">
        <v>487</v>
      </c>
      <c r="C90" s="586"/>
      <c r="D90" s="585"/>
      <c r="E90" s="597"/>
      <c r="F90" s="64">
        <v>4</v>
      </c>
      <c r="G90" s="95" t="s">
        <v>767</v>
      </c>
      <c r="H90" s="60" t="s">
        <v>243</v>
      </c>
      <c r="I90" s="59">
        <v>7.5</v>
      </c>
      <c r="J90" s="64" t="s">
        <v>1700</v>
      </c>
      <c r="K90" s="59">
        <v>6.6</v>
      </c>
      <c r="L90" s="59">
        <v>3.7</v>
      </c>
      <c r="M90" s="59"/>
      <c r="N90" s="64">
        <v>1</v>
      </c>
      <c r="O90" s="64" t="s">
        <v>1703</v>
      </c>
      <c r="P90" s="64" t="s">
        <v>1701</v>
      </c>
      <c r="Q90" s="64" t="s">
        <v>1709</v>
      </c>
      <c r="R90" s="64">
        <v>0</v>
      </c>
      <c r="S90" s="64" t="s">
        <v>1701</v>
      </c>
      <c r="T90" s="64">
        <v>0</v>
      </c>
      <c r="U90" s="64" t="s">
        <v>1708</v>
      </c>
      <c r="V90" s="64">
        <v>0</v>
      </c>
      <c r="W90" s="64" t="s">
        <v>1704</v>
      </c>
      <c r="X90" s="64" t="s">
        <v>1703</v>
      </c>
      <c r="Y90" s="64">
        <v>0</v>
      </c>
      <c r="Z90" s="64" t="s">
        <v>1699</v>
      </c>
      <c r="AA90" s="64" t="s">
        <v>1703</v>
      </c>
      <c r="AB90" s="65">
        <v>0</v>
      </c>
      <c r="AD90" s="61" t="e">
        <f>I90-#REF!</f>
        <v>#REF!</v>
      </c>
    </row>
    <row r="91" spans="1:30" s="66" customFormat="1" ht="15" customHeight="1">
      <c r="A91" s="586"/>
      <c r="B91" s="150"/>
      <c r="C91" s="586"/>
      <c r="D91" s="585"/>
      <c r="E91" s="597"/>
      <c r="F91" s="64"/>
      <c r="G91" s="95"/>
      <c r="H91" s="60"/>
      <c r="I91" s="59"/>
      <c r="J91" s="64"/>
      <c r="K91" s="59"/>
      <c r="L91" s="59"/>
      <c r="M91" s="59"/>
      <c r="N91" s="64"/>
      <c r="O91" s="64"/>
      <c r="P91" s="64"/>
      <c r="Q91" s="64"/>
      <c r="R91" s="64"/>
      <c r="S91" s="64"/>
      <c r="T91" s="64"/>
      <c r="U91" s="64"/>
      <c r="V91" s="64"/>
      <c r="W91" s="64"/>
      <c r="X91" s="64"/>
      <c r="Y91" s="64"/>
      <c r="Z91" s="64"/>
      <c r="AA91" s="64"/>
      <c r="AB91" s="65"/>
      <c r="AD91" s="61"/>
    </row>
    <row r="92" spans="1:30" s="66" customFormat="1" ht="15" customHeight="1">
      <c r="A92" s="586"/>
      <c r="B92" s="150">
        <v>488</v>
      </c>
      <c r="C92" s="586"/>
      <c r="D92" s="585"/>
      <c r="E92" s="597"/>
      <c r="F92" s="64">
        <v>5</v>
      </c>
      <c r="G92" s="95" t="s">
        <v>768</v>
      </c>
      <c r="H92" s="60" t="s">
        <v>227</v>
      </c>
      <c r="I92" s="59">
        <v>9.8000000000000007</v>
      </c>
      <c r="J92" s="64" t="s">
        <v>1700</v>
      </c>
      <c r="K92" s="59">
        <v>3.4</v>
      </c>
      <c r="L92" s="59">
        <v>6.1</v>
      </c>
      <c r="M92" s="59"/>
      <c r="N92" s="64">
        <v>1</v>
      </c>
      <c r="O92" s="64" t="s">
        <v>1703</v>
      </c>
      <c r="P92" s="64" t="s">
        <v>1701</v>
      </c>
      <c r="Q92" s="64" t="s">
        <v>1709</v>
      </c>
      <c r="R92" s="64">
        <v>0</v>
      </c>
      <c r="S92" s="64" t="s">
        <v>1701</v>
      </c>
      <c r="T92" s="64">
        <v>0</v>
      </c>
      <c r="U92" s="64" t="s">
        <v>1708</v>
      </c>
      <c r="V92" s="64">
        <v>0</v>
      </c>
      <c r="W92" s="64" t="s">
        <v>1704</v>
      </c>
      <c r="X92" s="64" t="s">
        <v>1703</v>
      </c>
      <c r="Y92" s="64">
        <v>0</v>
      </c>
      <c r="Z92" s="64" t="s">
        <v>1699</v>
      </c>
      <c r="AA92" s="64" t="s">
        <v>1703</v>
      </c>
      <c r="AB92" s="65">
        <v>0</v>
      </c>
      <c r="AD92" s="61" t="e">
        <f>I92-#REF!</f>
        <v>#REF!</v>
      </c>
    </row>
    <row r="93" spans="1:30" s="66" customFormat="1" ht="15" customHeight="1">
      <c r="A93" s="586"/>
      <c r="B93" s="150"/>
      <c r="C93" s="586"/>
      <c r="D93" s="585"/>
      <c r="E93" s="597"/>
      <c r="F93" s="64"/>
      <c r="G93" s="95"/>
      <c r="H93" s="60"/>
      <c r="I93" s="59"/>
      <c r="J93" s="64"/>
      <c r="K93" s="59"/>
      <c r="L93" s="59"/>
      <c r="M93" s="59"/>
      <c r="N93" s="64"/>
      <c r="O93" s="64"/>
      <c r="P93" s="64"/>
      <c r="Q93" s="64"/>
      <c r="R93" s="64"/>
      <c r="S93" s="64"/>
      <c r="T93" s="64"/>
      <c r="U93" s="64"/>
      <c r="V93" s="64"/>
      <c r="W93" s="64"/>
      <c r="X93" s="64"/>
      <c r="Y93" s="64"/>
      <c r="Z93" s="64"/>
      <c r="AA93" s="64"/>
      <c r="AB93" s="65"/>
      <c r="AD93" s="61"/>
    </row>
    <row r="94" spans="1:30" s="66" customFormat="1" ht="15" customHeight="1">
      <c r="A94" s="586"/>
      <c r="B94" s="150">
        <v>489</v>
      </c>
      <c r="C94" s="586"/>
      <c r="D94" s="585"/>
      <c r="E94" s="597"/>
      <c r="F94" s="64">
        <v>6</v>
      </c>
      <c r="G94" s="95" t="s">
        <v>769</v>
      </c>
      <c r="H94" s="60" t="s">
        <v>229</v>
      </c>
      <c r="I94" s="59">
        <v>11.25</v>
      </c>
      <c r="J94" s="64" t="s">
        <v>1700</v>
      </c>
      <c r="K94" s="59">
        <v>5.5</v>
      </c>
      <c r="L94" s="59">
        <v>3.5</v>
      </c>
      <c r="M94" s="59"/>
      <c r="N94" s="64">
        <v>1</v>
      </c>
      <c r="O94" s="64" t="s">
        <v>1703</v>
      </c>
      <c r="P94" s="64" t="s">
        <v>1701</v>
      </c>
      <c r="Q94" s="64" t="s">
        <v>1709</v>
      </c>
      <c r="R94" s="64">
        <v>0</v>
      </c>
      <c r="S94" s="64" t="s">
        <v>1701</v>
      </c>
      <c r="T94" s="64">
        <v>0</v>
      </c>
      <c r="U94" s="64" t="s">
        <v>1708</v>
      </c>
      <c r="V94" s="64">
        <v>0</v>
      </c>
      <c r="W94" s="64" t="s">
        <v>1704</v>
      </c>
      <c r="X94" s="64" t="s">
        <v>1703</v>
      </c>
      <c r="Y94" s="64">
        <v>0</v>
      </c>
      <c r="Z94" s="64" t="s">
        <v>1699</v>
      </c>
      <c r="AA94" s="64" t="s">
        <v>1703</v>
      </c>
      <c r="AB94" s="65">
        <v>0</v>
      </c>
      <c r="AD94" s="61" t="e">
        <f>I94-#REF!</f>
        <v>#REF!</v>
      </c>
    </row>
    <row r="95" spans="1:30" s="66" customFormat="1" ht="15" customHeight="1">
      <c r="A95" s="586"/>
      <c r="B95" s="150"/>
      <c r="C95" s="586"/>
      <c r="D95" s="585"/>
      <c r="E95" s="597"/>
      <c r="F95" s="64"/>
      <c r="G95" s="95"/>
      <c r="H95" s="60"/>
      <c r="I95" s="59"/>
      <c r="J95" s="64"/>
      <c r="K95" s="59"/>
      <c r="L95" s="59"/>
      <c r="M95" s="59"/>
      <c r="N95" s="64"/>
      <c r="O95" s="64"/>
      <c r="P95" s="64"/>
      <c r="Q95" s="64"/>
      <c r="R95" s="64"/>
      <c r="S95" s="64"/>
      <c r="T95" s="64"/>
      <c r="U95" s="64"/>
      <c r="V95" s="64"/>
      <c r="W95" s="64"/>
      <c r="X95" s="64"/>
      <c r="Y95" s="64"/>
      <c r="Z95" s="64"/>
      <c r="AA95" s="64"/>
      <c r="AB95" s="65"/>
      <c r="AD95" s="61"/>
    </row>
    <row r="96" spans="1:30" s="66" customFormat="1" ht="15" customHeight="1">
      <c r="A96" s="586"/>
      <c r="B96" s="150">
        <v>490</v>
      </c>
      <c r="C96" s="586"/>
      <c r="D96" s="585"/>
      <c r="E96" s="598"/>
      <c r="F96" s="64">
        <v>7</v>
      </c>
      <c r="G96" s="95" t="s">
        <v>770</v>
      </c>
      <c r="H96" s="60" t="s">
        <v>230</v>
      </c>
      <c r="I96" s="59">
        <v>12.1</v>
      </c>
      <c r="J96" s="64" t="s">
        <v>1700</v>
      </c>
      <c r="K96" s="59">
        <v>25.6</v>
      </c>
      <c r="L96" s="59">
        <v>3</v>
      </c>
      <c r="M96" s="59"/>
      <c r="N96" s="64">
        <v>2</v>
      </c>
      <c r="O96" s="64" t="s">
        <v>1703</v>
      </c>
      <c r="P96" s="64" t="s">
        <v>1701</v>
      </c>
      <c r="Q96" s="64" t="s">
        <v>1709</v>
      </c>
      <c r="R96" s="64">
        <v>0</v>
      </c>
      <c r="S96" s="64" t="s">
        <v>1701</v>
      </c>
      <c r="T96" s="64">
        <v>0</v>
      </c>
      <c r="U96" s="64" t="s">
        <v>1708</v>
      </c>
      <c r="V96" s="64">
        <v>1</v>
      </c>
      <c r="W96" s="64" t="s">
        <v>114</v>
      </c>
      <c r="X96" s="64" t="s">
        <v>1703</v>
      </c>
      <c r="Y96" s="64">
        <v>0</v>
      </c>
      <c r="Z96" s="64" t="s">
        <v>1699</v>
      </c>
      <c r="AA96" s="64" t="s">
        <v>1703</v>
      </c>
      <c r="AB96" s="65">
        <v>0</v>
      </c>
      <c r="AD96" s="61" t="e">
        <f>I96-#REF!</f>
        <v>#REF!</v>
      </c>
    </row>
    <row r="97" spans="1:30" s="66" customFormat="1" ht="15" customHeight="1">
      <c r="A97" s="62"/>
      <c r="B97" s="150"/>
      <c r="C97" s="62"/>
      <c r="D97" s="63"/>
      <c r="E97" s="99"/>
      <c r="F97" s="64"/>
      <c r="G97" s="95"/>
      <c r="H97" s="60"/>
      <c r="I97" s="59"/>
      <c r="J97" s="64"/>
      <c r="K97" s="59"/>
      <c r="L97" s="59"/>
      <c r="M97" s="59"/>
      <c r="N97" s="64"/>
      <c r="O97" s="64"/>
      <c r="P97" s="64"/>
      <c r="Q97" s="64"/>
      <c r="R97" s="64"/>
      <c r="S97" s="64"/>
      <c r="T97" s="64"/>
      <c r="U97" s="64"/>
      <c r="V97" s="64"/>
      <c r="W97" s="64"/>
      <c r="X97" s="64"/>
      <c r="Y97" s="64"/>
      <c r="Z97" s="64"/>
      <c r="AA97" s="64"/>
      <c r="AB97" s="65"/>
      <c r="AD97" s="61"/>
    </row>
    <row r="98" spans="1:30" s="66" customFormat="1" ht="15" customHeight="1">
      <c r="A98" s="62">
        <v>9153</v>
      </c>
      <c r="B98" s="62">
        <v>656</v>
      </c>
      <c r="C98" s="62">
        <v>363</v>
      </c>
      <c r="D98" s="63">
        <v>0.15</v>
      </c>
      <c r="E98" s="60" t="s">
        <v>771</v>
      </c>
      <c r="F98" s="64">
        <v>1</v>
      </c>
      <c r="G98" s="95" t="s">
        <v>772</v>
      </c>
      <c r="H98" s="60" t="s">
        <v>244</v>
      </c>
      <c r="I98" s="59">
        <v>5.0000000000000711E-2</v>
      </c>
      <c r="J98" s="64" t="s">
        <v>1700</v>
      </c>
      <c r="K98" s="59">
        <v>13.8</v>
      </c>
      <c r="L98" s="59">
        <v>3.6</v>
      </c>
      <c r="M98" s="59">
        <v>4</v>
      </c>
      <c r="N98" s="64">
        <v>1</v>
      </c>
      <c r="O98" s="64" t="s">
        <v>1703</v>
      </c>
      <c r="P98" s="64" t="s">
        <v>1701</v>
      </c>
      <c r="Q98" s="64" t="s">
        <v>1709</v>
      </c>
      <c r="R98" s="64">
        <v>0</v>
      </c>
      <c r="S98" s="64" t="s">
        <v>1701</v>
      </c>
      <c r="T98" s="64">
        <v>0</v>
      </c>
      <c r="U98" s="64" t="s">
        <v>1708</v>
      </c>
      <c r="V98" s="64">
        <v>1</v>
      </c>
      <c r="W98" s="64" t="s">
        <v>114</v>
      </c>
      <c r="X98" s="64" t="s">
        <v>1703</v>
      </c>
      <c r="Y98" s="64">
        <v>0</v>
      </c>
      <c r="Z98" s="64" t="s">
        <v>1767</v>
      </c>
      <c r="AA98" s="64" t="s">
        <v>1701</v>
      </c>
      <c r="AB98" s="65">
        <v>0</v>
      </c>
      <c r="AC98" s="61">
        <f>[2]nganjuk!$L$245</f>
        <v>15.6</v>
      </c>
      <c r="AD98" s="61">
        <f>I98-AC98</f>
        <v>-15.549999999999999</v>
      </c>
    </row>
    <row r="99" spans="1:30" s="66" customFormat="1" ht="15" customHeight="1">
      <c r="A99" s="62"/>
      <c r="B99" s="62"/>
      <c r="C99" s="62"/>
      <c r="D99" s="63"/>
      <c r="E99" s="124"/>
      <c r="F99" s="64"/>
      <c r="G99" s="95"/>
      <c r="H99" s="60"/>
      <c r="I99" s="59"/>
      <c r="J99" s="64"/>
      <c r="K99" s="59"/>
      <c r="L99" s="59"/>
      <c r="M99" s="59"/>
      <c r="N99" s="64"/>
      <c r="O99" s="64"/>
      <c r="P99" s="64"/>
      <c r="Q99" s="64"/>
      <c r="R99" s="64"/>
      <c r="S99" s="64"/>
      <c r="T99" s="64"/>
      <c r="U99" s="64"/>
      <c r="V99" s="64"/>
      <c r="W99" s="64"/>
      <c r="X99" s="64"/>
      <c r="Y99" s="64"/>
      <c r="Z99" s="64"/>
      <c r="AA99" s="64"/>
      <c r="AB99" s="65"/>
      <c r="AC99" s="61"/>
      <c r="AD99" s="61"/>
    </row>
    <row r="100" spans="1:30" s="66" customFormat="1" ht="15" customHeight="1">
      <c r="A100" s="62">
        <v>9155</v>
      </c>
      <c r="B100" s="150">
        <v>491</v>
      </c>
      <c r="C100" s="62">
        <v>364.1</v>
      </c>
      <c r="D100" s="63">
        <v>0.4</v>
      </c>
      <c r="E100" s="124" t="s">
        <v>773</v>
      </c>
      <c r="F100" s="64">
        <v>1</v>
      </c>
      <c r="G100" s="95" t="s">
        <v>774</v>
      </c>
      <c r="H100" s="60" t="s">
        <v>241</v>
      </c>
      <c r="I100" s="59">
        <v>0.39999999999999858</v>
      </c>
      <c r="J100" s="64" t="s">
        <v>1700</v>
      </c>
      <c r="K100" s="59">
        <v>9.5</v>
      </c>
      <c r="L100" s="59">
        <v>1.5</v>
      </c>
      <c r="M100" s="59"/>
      <c r="N100" s="64">
        <v>1</v>
      </c>
      <c r="O100" s="64" t="s">
        <v>1706</v>
      </c>
      <c r="P100" s="64" t="s">
        <v>1699</v>
      </c>
      <c r="Q100" s="64" t="s">
        <v>1709</v>
      </c>
      <c r="R100" s="64">
        <v>0</v>
      </c>
      <c r="S100" s="64" t="s">
        <v>1702</v>
      </c>
      <c r="T100" s="64">
        <v>0</v>
      </c>
      <c r="U100" s="64" t="s">
        <v>1699</v>
      </c>
      <c r="V100" s="64">
        <v>1</v>
      </c>
      <c r="W100" s="64" t="s">
        <v>114</v>
      </c>
      <c r="X100" s="64" t="s">
        <v>1703</v>
      </c>
      <c r="Y100" s="64">
        <v>0</v>
      </c>
      <c r="Z100" s="64" t="s">
        <v>1699</v>
      </c>
      <c r="AA100" s="64" t="s">
        <v>1703</v>
      </c>
      <c r="AB100" s="65">
        <v>0</v>
      </c>
      <c r="AC100" s="61">
        <f>[2]nganjuk!$L$248</f>
        <v>31.1</v>
      </c>
      <c r="AD100" s="61" t="e">
        <f>I100-#REF!</f>
        <v>#REF!</v>
      </c>
    </row>
    <row r="101" spans="1:30" s="66" customFormat="1" ht="15" customHeight="1">
      <c r="A101" s="62"/>
      <c r="B101" s="150"/>
      <c r="C101" s="62"/>
      <c r="D101" s="63"/>
      <c r="E101" s="124"/>
      <c r="F101" s="64"/>
      <c r="G101" s="95"/>
      <c r="H101" s="60"/>
      <c r="I101" s="59"/>
      <c r="J101" s="64"/>
      <c r="K101" s="59"/>
      <c r="L101" s="59"/>
      <c r="M101" s="59"/>
      <c r="N101" s="64"/>
      <c r="O101" s="64"/>
      <c r="P101" s="64"/>
      <c r="Q101" s="64"/>
      <c r="R101" s="64"/>
      <c r="S101" s="64"/>
      <c r="T101" s="64"/>
      <c r="U101" s="64"/>
      <c r="V101" s="64"/>
      <c r="W101" s="64"/>
      <c r="X101" s="64"/>
      <c r="Y101" s="64"/>
      <c r="Z101" s="64"/>
      <c r="AA101" s="64"/>
      <c r="AB101" s="65"/>
      <c r="AC101" s="61"/>
      <c r="AD101" s="61"/>
    </row>
    <row r="102" spans="1:30" s="66" customFormat="1" ht="15" customHeight="1">
      <c r="A102" s="62">
        <v>9154</v>
      </c>
      <c r="B102" s="62">
        <v>493</v>
      </c>
      <c r="C102" s="62">
        <v>365</v>
      </c>
      <c r="D102" s="63">
        <v>0.5</v>
      </c>
      <c r="E102" s="60" t="s">
        <v>773</v>
      </c>
      <c r="F102" s="64">
        <v>1</v>
      </c>
      <c r="G102" s="95" t="s">
        <v>775</v>
      </c>
      <c r="H102" s="60" t="s">
        <v>241</v>
      </c>
      <c r="I102" s="59">
        <v>0.39999999999999858</v>
      </c>
      <c r="J102" s="64" t="s">
        <v>1700</v>
      </c>
      <c r="K102" s="59">
        <v>16.600000000000001</v>
      </c>
      <c r="L102" s="59">
        <v>3</v>
      </c>
      <c r="M102" s="59">
        <v>4</v>
      </c>
      <c r="N102" s="64">
        <v>2</v>
      </c>
      <c r="O102" s="64" t="s">
        <v>1706</v>
      </c>
      <c r="P102" s="64" t="s">
        <v>1703</v>
      </c>
      <c r="Q102" s="64" t="s">
        <v>1709</v>
      </c>
      <c r="R102" s="64">
        <v>0</v>
      </c>
      <c r="S102" s="64" t="s">
        <v>1702</v>
      </c>
      <c r="T102" s="64">
        <v>0</v>
      </c>
      <c r="U102" s="64" t="s">
        <v>1703</v>
      </c>
      <c r="V102" s="64">
        <v>0</v>
      </c>
      <c r="W102" s="64" t="s">
        <v>1704</v>
      </c>
      <c r="X102" s="64" t="s">
        <v>1703</v>
      </c>
      <c r="Y102" s="64">
        <v>0</v>
      </c>
      <c r="Z102" s="64" t="s">
        <v>1699</v>
      </c>
      <c r="AA102" s="64" t="s">
        <v>1703</v>
      </c>
      <c r="AB102" s="65">
        <v>0</v>
      </c>
      <c r="AC102" s="61">
        <f>[2]nganjuk!$L$247</f>
        <v>30.1</v>
      </c>
      <c r="AD102" s="61">
        <f>I102-AC102</f>
        <v>-29.700000000000003</v>
      </c>
    </row>
    <row r="103" spans="1:30" s="66" customFormat="1" ht="15" customHeight="1">
      <c r="A103" s="62"/>
      <c r="B103" s="62"/>
      <c r="C103" s="62"/>
      <c r="D103" s="63"/>
      <c r="E103" s="124"/>
      <c r="F103" s="64"/>
      <c r="G103" s="95"/>
      <c r="H103" s="60"/>
      <c r="I103" s="59"/>
      <c r="J103" s="64"/>
      <c r="K103" s="59"/>
      <c r="L103" s="59"/>
      <c r="M103" s="59"/>
      <c r="N103" s="64"/>
      <c r="O103" s="64"/>
      <c r="P103" s="64"/>
      <c r="Q103" s="64"/>
      <c r="R103" s="64"/>
      <c r="S103" s="64"/>
      <c r="T103" s="64"/>
      <c r="U103" s="64"/>
      <c r="V103" s="64"/>
      <c r="W103" s="64"/>
      <c r="X103" s="64"/>
      <c r="Y103" s="64"/>
      <c r="Z103" s="64"/>
      <c r="AA103" s="64"/>
      <c r="AB103" s="65"/>
      <c r="AC103" s="61"/>
      <c r="AD103" s="61"/>
    </row>
    <row r="104" spans="1:30" s="66" customFormat="1" ht="15" customHeight="1">
      <c r="A104" s="586">
        <v>9149</v>
      </c>
      <c r="B104" s="150">
        <v>494</v>
      </c>
      <c r="C104" s="586">
        <v>366</v>
      </c>
      <c r="D104" s="585">
        <v>2.8</v>
      </c>
      <c r="E104" s="594" t="s">
        <v>776</v>
      </c>
      <c r="F104" s="64">
        <v>1</v>
      </c>
      <c r="G104" s="95" t="s">
        <v>777</v>
      </c>
      <c r="H104" s="60" t="s">
        <v>237</v>
      </c>
      <c r="I104" s="59">
        <v>0.20000000000000284</v>
      </c>
      <c r="J104" s="64" t="s">
        <v>1700</v>
      </c>
      <c r="K104" s="59">
        <v>18.100000000000001</v>
      </c>
      <c r="L104" s="59">
        <v>3</v>
      </c>
      <c r="M104" s="59"/>
      <c r="N104" s="64">
        <v>3</v>
      </c>
      <c r="O104" s="64" t="s">
        <v>1697</v>
      </c>
      <c r="P104" s="64" t="s">
        <v>1699</v>
      </c>
      <c r="Q104" s="64" t="s">
        <v>1709</v>
      </c>
      <c r="R104" s="64">
        <v>0</v>
      </c>
      <c r="S104" s="64" t="s">
        <v>1701</v>
      </c>
      <c r="T104" s="64">
        <v>0</v>
      </c>
      <c r="U104" s="64" t="s">
        <v>1699</v>
      </c>
      <c r="V104" s="64">
        <v>0</v>
      </c>
      <c r="W104" s="64" t="s">
        <v>114</v>
      </c>
      <c r="X104" s="64" t="s">
        <v>1703</v>
      </c>
      <c r="Y104" s="64">
        <v>0</v>
      </c>
      <c r="Z104" s="64" t="s">
        <v>1699</v>
      </c>
      <c r="AA104" s="64" t="s">
        <v>1703</v>
      </c>
      <c r="AB104" s="65">
        <v>0</v>
      </c>
      <c r="AC104" s="61">
        <f>[2]nganjuk!$L$237</f>
        <v>57.3</v>
      </c>
      <c r="AD104" s="61" t="e">
        <f>I104-#REF!</f>
        <v>#REF!</v>
      </c>
    </row>
    <row r="105" spans="1:30" s="66" customFormat="1" ht="15" customHeight="1">
      <c r="A105" s="586"/>
      <c r="B105" s="150"/>
      <c r="C105" s="586"/>
      <c r="D105" s="585"/>
      <c r="E105" s="597"/>
      <c r="F105" s="64"/>
      <c r="G105" s="95"/>
      <c r="H105" s="60"/>
      <c r="I105" s="59"/>
      <c r="J105" s="64"/>
      <c r="K105" s="59"/>
      <c r="L105" s="59"/>
      <c r="M105" s="59"/>
      <c r="N105" s="64"/>
      <c r="O105" s="64"/>
      <c r="P105" s="64"/>
      <c r="Q105" s="64"/>
      <c r="R105" s="64"/>
      <c r="S105" s="64"/>
      <c r="T105" s="64"/>
      <c r="U105" s="64"/>
      <c r="V105" s="64"/>
      <c r="W105" s="64"/>
      <c r="X105" s="64"/>
      <c r="Y105" s="64"/>
      <c r="Z105" s="64"/>
      <c r="AA105" s="64"/>
      <c r="AB105" s="65"/>
      <c r="AC105" s="61"/>
      <c r="AD105" s="61"/>
    </row>
    <row r="106" spans="1:30" s="66" customFormat="1" ht="15" customHeight="1">
      <c r="A106" s="586"/>
      <c r="B106" s="150">
        <v>495</v>
      </c>
      <c r="C106" s="586"/>
      <c r="D106" s="585"/>
      <c r="E106" s="597"/>
      <c r="F106" s="64">
        <v>2</v>
      </c>
      <c r="G106" s="95" t="s">
        <v>778</v>
      </c>
      <c r="H106" s="60" t="s">
        <v>238</v>
      </c>
      <c r="I106" s="59">
        <v>0.40000000000000568</v>
      </c>
      <c r="J106" s="64" t="s">
        <v>1700</v>
      </c>
      <c r="K106" s="59">
        <v>3.1</v>
      </c>
      <c r="L106" s="59">
        <v>3</v>
      </c>
      <c r="M106" s="59"/>
      <c r="N106" s="64">
        <v>1</v>
      </c>
      <c r="O106" s="64" t="s">
        <v>1703</v>
      </c>
      <c r="P106" s="64" t="s">
        <v>1701</v>
      </c>
      <c r="Q106" s="64" t="s">
        <v>1709</v>
      </c>
      <c r="R106" s="64">
        <v>0</v>
      </c>
      <c r="S106" s="64" t="s">
        <v>1701</v>
      </c>
      <c r="T106" s="64">
        <v>0</v>
      </c>
      <c r="U106" s="64" t="s">
        <v>1708</v>
      </c>
      <c r="V106" s="64">
        <v>1</v>
      </c>
      <c r="W106" s="64" t="s">
        <v>1704</v>
      </c>
      <c r="X106" s="64" t="s">
        <v>1703</v>
      </c>
      <c r="Y106" s="64">
        <v>0</v>
      </c>
      <c r="Z106" s="64" t="s">
        <v>1699</v>
      </c>
      <c r="AA106" s="64" t="s">
        <v>1703</v>
      </c>
      <c r="AB106" s="65">
        <v>0</v>
      </c>
      <c r="AD106" s="61" t="e">
        <f>I106-#REF!</f>
        <v>#REF!</v>
      </c>
    </row>
    <row r="107" spans="1:30" s="66" customFormat="1" ht="15" customHeight="1">
      <c r="A107" s="586"/>
      <c r="B107" s="150"/>
      <c r="C107" s="586"/>
      <c r="D107" s="585"/>
      <c r="E107" s="597"/>
      <c r="F107" s="64"/>
      <c r="G107" s="95"/>
      <c r="H107" s="60"/>
      <c r="I107" s="59"/>
      <c r="J107" s="64"/>
      <c r="K107" s="59"/>
      <c r="L107" s="59"/>
      <c r="M107" s="59"/>
      <c r="N107" s="64"/>
      <c r="O107" s="64"/>
      <c r="P107" s="64"/>
      <c r="Q107" s="64"/>
      <c r="R107" s="64"/>
      <c r="S107" s="64"/>
      <c r="T107" s="64"/>
      <c r="U107" s="64"/>
      <c r="V107" s="64"/>
      <c r="W107" s="64"/>
      <c r="X107" s="64"/>
      <c r="Y107" s="64"/>
      <c r="Z107" s="64"/>
      <c r="AA107" s="64"/>
      <c r="AB107" s="65"/>
      <c r="AD107" s="61"/>
    </row>
    <row r="108" spans="1:30" s="66" customFormat="1" ht="15" customHeight="1">
      <c r="A108" s="586"/>
      <c r="B108" s="62">
        <v>496</v>
      </c>
      <c r="C108" s="586"/>
      <c r="D108" s="585"/>
      <c r="E108" s="598"/>
      <c r="F108" s="64">
        <v>3</v>
      </c>
      <c r="G108" s="95" t="s">
        <v>779</v>
      </c>
      <c r="H108" s="60" t="s">
        <v>239</v>
      </c>
      <c r="I108" s="59">
        <v>0.55000000000000426</v>
      </c>
      <c r="J108" s="64" t="s">
        <v>1700</v>
      </c>
      <c r="K108" s="59">
        <v>3.5</v>
      </c>
      <c r="L108" s="59">
        <v>3</v>
      </c>
      <c r="M108" s="59">
        <v>3.4</v>
      </c>
      <c r="N108" s="64">
        <v>1</v>
      </c>
      <c r="O108" s="64" t="s">
        <v>1703</v>
      </c>
      <c r="P108" s="64" t="s">
        <v>1701</v>
      </c>
      <c r="Q108" s="64" t="s">
        <v>1709</v>
      </c>
      <c r="R108" s="64">
        <v>0</v>
      </c>
      <c r="S108" s="64" t="s">
        <v>1701</v>
      </c>
      <c r="T108" s="64">
        <v>0</v>
      </c>
      <c r="U108" s="64" t="s">
        <v>1708</v>
      </c>
      <c r="V108" s="64">
        <v>1</v>
      </c>
      <c r="W108" s="64" t="s">
        <v>1704</v>
      </c>
      <c r="X108" s="64" t="s">
        <v>1703</v>
      </c>
      <c r="Y108" s="64">
        <v>0</v>
      </c>
      <c r="Z108" s="64" t="s">
        <v>1699</v>
      </c>
      <c r="AA108" s="64" t="s">
        <v>1703</v>
      </c>
      <c r="AB108" s="65">
        <v>0</v>
      </c>
      <c r="AD108" s="61" t="e">
        <f>I108-#REF!</f>
        <v>#REF!</v>
      </c>
    </row>
    <row r="109" spans="1:30" s="66" customFormat="1" ht="15" customHeight="1">
      <c r="A109" s="62"/>
      <c r="B109" s="62"/>
      <c r="C109" s="62"/>
      <c r="D109" s="63"/>
      <c r="E109" s="99"/>
      <c r="F109" s="64"/>
      <c r="G109" s="95"/>
      <c r="H109" s="60"/>
      <c r="I109" s="59"/>
      <c r="J109" s="64"/>
      <c r="K109" s="59"/>
      <c r="L109" s="59"/>
      <c r="M109" s="59"/>
      <c r="N109" s="64"/>
      <c r="O109" s="64"/>
      <c r="P109" s="64"/>
      <c r="Q109" s="64"/>
      <c r="R109" s="64"/>
      <c r="S109" s="64"/>
      <c r="T109" s="64"/>
      <c r="U109" s="64"/>
      <c r="V109" s="64"/>
      <c r="W109" s="64"/>
      <c r="X109" s="64"/>
      <c r="Y109" s="64"/>
      <c r="Z109" s="64"/>
      <c r="AA109" s="64"/>
      <c r="AB109" s="65"/>
      <c r="AD109" s="61"/>
    </row>
    <row r="110" spans="1:30" s="66" customFormat="1" ht="15" customHeight="1">
      <c r="A110" s="62">
        <v>9143</v>
      </c>
      <c r="B110" s="62">
        <v>503</v>
      </c>
      <c r="C110" s="62">
        <v>367</v>
      </c>
      <c r="D110" s="63">
        <v>4.3</v>
      </c>
      <c r="E110" s="60" t="s">
        <v>780</v>
      </c>
      <c r="F110" s="64">
        <v>1</v>
      </c>
      <c r="G110" s="95" t="s">
        <v>781</v>
      </c>
      <c r="H110" s="60" t="s">
        <v>228</v>
      </c>
      <c r="I110" s="59">
        <v>0.20000000000000284</v>
      </c>
      <c r="J110" s="64" t="s">
        <v>1700</v>
      </c>
      <c r="K110" s="59">
        <v>21.2</v>
      </c>
      <c r="L110" s="59">
        <v>3</v>
      </c>
      <c r="M110" s="59">
        <v>3.4</v>
      </c>
      <c r="N110" s="64">
        <v>1</v>
      </c>
      <c r="O110" s="64" t="s">
        <v>1703</v>
      </c>
      <c r="P110" s="64" t="s">
        <v>1701</v>
      </c>
      <c r="Q110" s="64" t="s">
        <v>1709</v>
      </c>
      <c r="R110" s="64">
        <v>0</v>
      </c>
      <c r="S110" s="64" t="s">
        <v>1701</v>
      </c>
      <c r="T110" s="64">
        <v>0</v>
      </c>
      <c r="U110" s="64" t="s">
        <v>1708</v>
      </c>
      <c r="V110" s="64">
        <v>0</v>
      </c>
      <c r="W110" s="64" t="s">
        <v>1704</v>
      </c>
      <c r="X110" s="64" t="s">
        <v>1703</v>
      </c>
      <c r="Y110" s="64">
        <v>0</v>
      </c>
      <c r="Z110" s="64" t="s">
        <v>1767</v>
      </c>
      <c r="AA110" s="64" t="s">
        <v>1701</v>
      </c>
      <c r="AB110" s="65">
        <v>0</v>
      </c>
      <c r="AC110" s="61">
        <v>100.6</v>
      </c>
      <c r="AD110" s="61">
        <f>I110-AC110</f>
        <v>-100.39999999999999</v>
      </c>
    </row>
    <row r="111" spans="1:30" s="66" customFormat="1" ht="15" customHeight="1">
      <c r="A111" s="62"/>
      <c r="B111" s="62"/>
      <c r="C111" s="62"/>
      <c r="D111" s="63"/>
      <c r="E111" s="124"/>
      <c r="F111" s="64"/>
      <c r="G111" s="95"/>
      <c r="H111" s="60"/>
      <c r="I111" s="59"/>
      <c r="J111" s="64"/>
      <c r="K111" s="59"/>
      <c r="L111" s="59"/>
      <c r="M111" s="59"/>
      <c r="N111" s="64"/>
      <c r="O111" s="64"/>
      <c r="P111" s="64"/>
      <c r="Q111" s="64"/>
      <c r="R111" s="64"/>
      <c r="S111" s="64"/>
      <c r="T111" s="64"/>
      <c r="U111" s="64"/>
      <c r="V111" s="64"/>
      <c r="W111" s="64"/>
      <c r="X111" s="64"/>
      <c r="Y111" s="64"/>
      <c r="Z111" s="64"/>
      <c r="AA111" s="64"/>
      <c r="AB111" s="65"/>
      <c r="AC111" s="61"/>
      <c r="AD111" s="61"/>
    </row>
    <row r="112" spans="1:30" s="66" customFormat="1" ht="15" customHeight="1">
      <c r="A112" s="586">
        <v>9132</v>
      </c>
      <c r="B112" s="62">
        <v>497</v>
      </c>
      <c r="C112" s="586">
        <v>368</v>
      </c>
      <c r="D112" s="585">
        <v>2.2999999999999998</v>
      </c>
      <c r="E112" s="594" t="s">
        <v>782</v>
      </c>
      <c r="F112" s="64">
        <v>1</v>
      </c>
      <c r="G112" s="95" t="s">
        <v>783</v>
      </c>
      <c r="H112" s="60" t="s">
        <v>219</v>
      </c>
      <c r="I112" s="59">
        <v>0</v>
      </c>
      <c r="J112" s="64" t="s">
        <v>1700</v>
      </c>
      <c r="K112" s="59">
        <v>3</v>
      </c>
      <c r="L112" s="59">
        <v>3</v>
      </c>
      <c r="M112" s="59">
        <v>6.1</v>
      </c>
      <c r="N112" s="64">
        <v>1</v>
      </c>
      <c r="O112" s="64" t="s">
        <v>1703</v>
      </c>
      <c r="P112" s="64" t="s">
        <v>1701</v>
      </c>
      <c r="Q112" s="64" t="s">
        <v>1709</v>
      </c>
      <c r="R112" s="64">
        <v>0</v>
      </c>
      <c r="S112" s="64" t="s">
        <v>1702</v>
      </c>
      <c r="T112" s="64">
        <v>0</v>
      </c>
      <c r="U112" s="64" t="s">
        <v>1703</v>
      </c>
      <c r="V112" s="64">
        <v>0</v>
      </c>
      <c r="W112" s="64" t="s">
        <v>1704</v>
      </c>
      <c r="X112" s="64" t="s">
        <v>1703</v>
      </c>
      <c r="Y112" s="64">
        <v>0</v>
      </c>
      <c r="Z112" s="64" t="s">
        <v>1699</v>
      </c>
      <c r="AA112" s="64" t="s">
        <v>1703</v>
      </c>
      <c r="AB112" s="65">
        <v>0</v>
      </c>
      <c r="AC112" s="61">
        <f>[2]nganjuk!$L$201</f>
        <v>1.1000000000000001</v>
      </c>
      <c r="AD112" s="61" t="e">
        <f>I112-#REF!</f>
        <v>#REF!</v>
      </c>
    </row>
    <row r="113" spans="1:30" s="66" customFormat="1" ht="15" customHeight="1">
      <c r="A113" s="586"/>
      <c r="B113" s="62"/>
      <c r="C113" s="586"/>
      <c r="D113" s="585"/>
      <c r="E113" s="597"/>
      <c r="F113" s="64"/>
      <c r="G113" s="95"/>
      <c r="H113" s="60"/>
      <c r="I113" s="59"/>
      <c r="J113" s="64"/>
      <c r="K113" s="59"/>
      <c r="L113" s="59"/>
      <c r="M113" s="59"/>
      <c r="N113" s="64"/>
      <c r="O113" s="64"/>
      <c r="P113" s="64"/>
      <c r="Q113" s="64"/>
      <c r="R113" s="64"/>
      <c r="S113" s="64"/>
      <c r="T113" s="64"/>
      <c r="U113" s="64"/>
      <c r="V113" s="64"/>
      <c r="W113" s="64"/>
      <c r="X113" s="64"/>
      <c r="Y113" s="64"/>
      <c r="Z113" s="64"/>
      <c r="AA113" s="64"/>
      <c r="AB113" s="65"/>
      <c r="AC113" s="61"/>
      <c r="AD113" s="61"/>
    </row>
    <row r="114" spans="1:30" s="66" customFormat="1" ht="15" customHeight="1">
      <c r="A114" s="586"/>
      <c r="B114" s="62">
        <v>498</v>
      </c>
      <c r="C114" s="586"/>
      <c r="D114" s="585"/>
      <c r="E114" s="598"/>
      <c r="F114" s="64">
        <v>2</v>
      </c>
      <c r="G114" s="95" t="s">
        <v>784</v>
      </c>
      <c r="H114" s="60" t="s">
        <v>220</v>
      </c>
      <c r="I114" s="59">
        <v>2.2000000000000002</v>
      </c>
      <c r="J114" s="64" t="s">
        <v>1700</v>
      </c>
      <c r="K114" s="59">
        <v>3</v>
      </c>
      <c r="L114" s="59">
        <v>3</v>
      </c>
      <c r="M114" s="59">
        <v>4</v>
      </c>
      <c r="N114" s="64">
        <v>2</v>
      </c>
      <c r="O114" s="64" t="s">
        <v>1707</v>
      </c>
      <c r="P114" s="64" t="s">
        <v>1701</v>
      </c>
      <c r="Q114" s="64" t="s">
        <v>1709</v>
      </c>
      <c r="R114" s="64">
        <v>0</v>
      </c>
      <c r="S114" s="64" t="s">
        <v>1702</v>
      </c>
      <c r="T114" s="64">
        <v>0</v>
      </c>
      <c r="U114" s="64" t="s">
        <v>1703</v>
      </c>
      <c r="V114" s="64">
        <v>0</v>
      </c>
      <c r="W114" s="64" t="s">
        <v>1704</v>
      </c>
      <c r="X114" s="64" t="s">
        <v>1703</v>
      </c>
      <c r="Y114" s="64">
        <v>0</v>
      </c>
      <c r="Z114" s="64" t="s">
        <v>1699</v>
      </c>
      <c r="AA114" s="64" t="s">
        <v>1703</v>
      </c>
      <c r="AB114" s="65">
        <v>0</v>
      </c>
      <c r="AD114" s="61" t="e">
        <f>I114-#REF!</f>
        <v>#REF!</v>
      </c>
    </row>
    <row r="115" spans="1:30" s="66" customFormat="1" ht="15" customHeight="1">
      <c r="A115" s="62"/>
      <c r="B115" s="62"/>
      <c r="C115" s="62"/>
      <c r="D115" s="63"/>
      <c r="E115" s="99"/>
      <c r="F115" s="64"/>
      <c r="G115" s="95"/>
      <c r="H115" s="60"/>
      <c r="I115" s="59"/>
      <c r="J115" s="64"/>
      <c r="K115" s="59"/>
      <c r="L115" s="59"/>
      <c r="M115" s="59"/>
      <c r="N115" s="64"/>
      <c r="O115" s="64"/>
      <c r="P115" s="64"/>
      <c r="Q115" s="64"/>
      <c r="R115" s="64"/>
      <c r="S115" s="64"/>
      <c r="T115" s="64"/>
      <c r="U115" s="64"/>
      <c r="V115" s="64"/>
      <c r="W115" s="64"/>
      <c r="X115" s="64"/>
      <c r="Y115" s="64"/>
      <c r="Z115" s="64"/>
      <c r="AA115" s="64"/>
      <c r="AB115" s="65"/>
      <c r="AD115" s="61"/>
    </row>
    <row r="116" spans="1:30" s="66" customFormat="1" ht="15" customHeight="1">
      <c r="A116" s="62">
        <v>9138</v>
      </c>
      <c r="B116" s="150">
        <v>499</v>
      </c>
      <c r="C116" s="62">
        <v>369</v>
      </c>
      <c r="D116" s="63">
        <v>1.1000000000000001</v>
      </c>
      <c r="E116" s="78" t="s">
        <v>785</v>
      </c>
      <c r="F116" s="64">
        <v>1</v>
      </c>
      <c r="G116" s="95" t="s">
        <v>786</v>
      </c>
      <c r="H116" s="60" t="s">
        <v>219</v>
      </c>
      <c r="I116" s="59">
        <v>0.25</v>
      </c>
      <c r="J116" s="64" t="s">
        <v>1700</v>
      </c>
      <c r="K116" s="59">
        <v>9.8000000000000007</v>
      </c>
      <c r="L116" s="59">
        <v>5.5</v>
      </c>
      <c r="M116" s="59"/>
      <c r="N116" s="64">
        <v>1</v>
      </c>
      <c r="O116" s="64" t="s">
        <v>1706</v>
      </c>
      <c r="P116" s="64" t="s">
        <v>1703</v>
      </c>
      <c r="Q116" s="64" t="s">
        <v>1709</v>
      </c>
      <c r="R116" s="64">
        <v>0</v>
      </c>
      <c r="S116" s="64" t="s">
        <v>1702</v>
      </c>
      <c r="T116" s="64">
        <v>0</v>
      </c>
      <c r="U116" s="64" t="s">
        <v>1703</v>
      </c>
      <c r="V116" s="64">
        <v>0</v>
      </c>
      <c r="W116" s="64" t="s">
        <v>1704</v>
      </c>
      <c r="X116" s="64" t="s">
        <v>1703</v>
      </c>
      <c r="Y116" s="64">
        <v>0</v>
      </c>
      <c r="Z116" s="64" t="s">
        <v>1699</v>
      </c>
      <c r="AA116" s="64" t="s">
        <v>1703</v>
      </c>
      <c r="AB116" s="65">
        <v>0</v>
      </c>
      <c r="AC116" s="61">
        <f>[2]nganjuk!$L$213</f>
        <v>31.1</v>
      </c>
      <c r="AD116" s="61">
        <f>I116-AC116</f>
        <v>-30.85</v>
      </c>
    </row>
    <row r="117" spans="1:30" s="66" customFormat="1" ht="15" customHeight="1">
      <c r="A117" s="62"/>
      <c r="B117" s="150"/>
      <c r="C117" s="62"/>
      <c r="D117" s="63"/>
      <c r="E117" s="126"/>
      <c r="F117" s="64"/>
      <c r="G117" s="95"/>
      <c r="H117" s="60"/>
      <c r="I117" s="59"/>
      <c r="J117" s="64"/>
      <c r="K117" s="59"/>
      <c r="L117" s="59"/>
      <c r="M117" s="59"/>
      <c r="N117" s="64"/>
      <c r="O117" s="64"/>
      <c r="P117" s="64"/>
      <c r="Q117" s="64"/>
      <c r="R117" s="64"/>
      <c r="S117" s="64"/>
      <c r="T117" s="64"/>
      <c r="U117" s="64"/>
      <c r="V117" s="64"/>
      <c r="W117" s="64"/>
      <c r="X117" s="64"/>
      <c r="Y117" s="64"/>
      <c r="Z117" s="64"/>
      <c r="AA117" s="64"/>
      <c r="AB117" s="65"/>
      <c r="AC117" s="61"/>
      <c r="AD117" s="61"/>
    </row>
    <row r="118" spans="1:30" s="66" customFormat="1" ht="15" customHeight="1">
      <c r="A118" s="586">
        <v>9136</v>
      </c>
      <c r="B118" s="150">
        <v>500</v>
      </c>
      <c r="C118" s="586">
        <v>370</v>
      </c>
      <c r="D118" s="585">
        <v>7.3</v>
      </c>
      <c r="E118" s="594" t="s">
        <v>787</v>
      </c>
      <c r="F118" s="64">
        <v>1</v>
      </c>
      <c r="G118" s="95" t="s">
        <v>788</v>
      </c>
      <c r="H118" s="60" t="s">
        <v>224</v>
      </c>
      <c r="I118" s="59">
        <v>3.8</v>
      </c>
      <c r="J118" s="64" t="s">
        <v>1700</v>
      </c>
      <c r="K118" s="59">
        <v>4.7</v>
      </c>
      <c r="L118" s="59">
        <v>3</v>
      </c>
      <c r="M118" s="59"/>
      <c r="N118" s="64">
        <v>1</v>
      </c>
      <c r="O118" s="64" t="s">
        <v>1703</v>
      </c>
      <c r="P118" s="64" t="s">
        <v>1701</v>
      </c>
      <c r="Q118" s="64" t="s">
        <v>1709</v>
      </c>
      <c r="R118" s="64">
        <v>0</v>
      </c>
      <c r="S118" s="64" t="s">
        <v>1701</v>
      </c>
      <c r="T118" s="64">
        <v>0</v>
      </c>
      <c r="U118" s="64" t="s">
        <v>1708</v>
      </c>
      <c r="V118" s="64">
        <v>0</v>
      </c>
      <c r="W118" s="64" t="s">
        <v>1704</v>
      </c>
      <c r="X118" s="64" t="s">
        <v>1703</v>
      </c>
      <c r="Y118" s="64">
        <v>0</v>
      </c>
      <c r="Z118" s="64" t="s">
        <v>1699</v>
      </c>
      <c r="AA118" s="64" t="s">
        <v>1703</v>
      </c>
      <c r="AB118" s="65">
        <v>0</v>
      </c>
      <c r="AC118" s="61">
        <f>[2]nganjuk!$L$209</f>
        <v>20</v>
      </c>
      <c r="AD118" s="61" t="e">
        <f>I118-#REF!</f>
        <v>#REF!</v>
      </c>
    </row>
    <row r="119" spans="1:30" s="66" customFormat="1" ht="15" customHeight="1">
      <c r="A119" s="586"/>
      <c r="B119" s="150"/>
      <c r="C119" s="586"/>
      <c r="D119" s="585"/>
      <c r="E119" s="597"/>
      <c r="F119" s="64"/>
      <c r="G119" s="95"/>
      <c r="H119" s="60"/>
      <c r="I119" s="59"/>
      <c r="J119" s="64"/>
      <c r="K119" s="59"/>
      <c r="L119" s="59"/>
      <c r="M119" s="59"/>
      <c r="N119" s="64"/>
      <c r="O119" s="64"/>
      <c r="P119" s="64"/>
      <c r="Q119" s="64"/>
      <c r="R119" s="64"/>
      <c r="S119" s="64"/>
      <c r="T119" s="64"/>
      <c r="U119" s="64"/>
      <c r="V119" s="64"/>
      <c r="W119" s="64"/>
      <c r="X119" s="64"/>
      <c r="Y119" s="64"/>
      <c r="Z119" s="64"/>
      <c r="AA119" s="64"/>
      <c r="AB119" s="65"/>
      <c r="AC119" s="61"/>
      <c r="AD119" s="61"/>
    </row>
    <row r="120" spans="1:30" s="66" customFormat="1" ht="15" customHeight="1">
      <c r="A120" s="586"/>
      <c r="B120" s="150">
        <v>501</v>
      </c>
      <c r="C120" s="586"/>
      <c r="D120" s="585"/>
      <c r="E120" s="597"/>
      <c r="F120" s="64">
        <v>2</v>
      </c>
      <c r="G120" s="95" t="s">
        <v>789</v>
      </c>
      <c r="H120" s="60" t="s">
        <v>225</v>
      </c>
      <c r="I120" s="59">
        <v>6.7</v>
      </c>
      <c r="J120" s="64" t="s">
        <v>1700</v>
      </c>
      <c r="K120" s="59">
        <v>3</v>
      </c>
      <c r="L120" s="59">
        <v>2.8</v>
      </c>
      <c r="M120" s="59"/>
      <c r="N120" s="64">
        <v>1</v>
      </c>
      <c r="O120" s="64" t="s">
        <v>1703</v>
      </c>
      <c r="P120" s="64" t="s">
        <v>1701</v>
      </c>
      <c r="Q120" s="64" t="s">
        <v>1709</v>
      </c>
      <c r="R120" s="64">
        <v>0</v>
      </c>
      <c r="S120" s="64" t="s">
        <v>1701</v>
      </c>
      <c r="T120" s="64">
        <v>0</v>
      </c>
      <c r="U120" s="64" t="s">
        <v>1708</v>
      </c>
      <c r="V120" s="64">
        <v>1</v>
      </c>
      <c r="W120" s="64" t="s">
        <v>1704</v>
      </c>
      <c r="X120" s="64" t="s">
        <v>1703</v>
      </c>
      <c r="Y120" s="64">
        <v>0</v>
      </c>
      <c r="Z120" s="64" t="s">
        <v>1699</v>
      </c>
      <c r="AA120" s="64" t="s">
        <v>1703</v>
      </c>
      <c r="AB120" s="65">
        <v>0</v>
      </c>
      <c r="AD120" s="61" t="e">
        <f>I120-#REF!</f>
        <v>#REF!</v>
      </c>
    </row>
    <row r="121" spans="1:30" s="66" customFormat="1" ht="15" customHeight="1">
      <c r="A121" s="586"/>
      <c r="B121" s="150"/>
      <c r="C121" s="586"/>
      <c r="D121" s="585"/>
      <c r="E121" s="597"/>
      <c r="F121" s="64"/>
      <c r="G121" s="95"/>
      <c r="H121" s="60"/>
      <c r="I121" s="59"/>
      <c r="J121" s="64"/>
      <c r="K121" s="59"/>
      <c r="L121" s="59"/>
      <c r="M121" s="59"/>
      <c r="N121" s="64"/>
      <c r="O121" s="64"/>
      <c r="P121" s="64"/>
      <c r="Q121" s="64"/>
      <c r="R121" s="64"/>
      <c r="S121" s="64"/>
      <c r="T121" s="64"/>
      <c r="U121" s="64"/>
      <c r="V121" s="64"/>
      <c r="W121" s="64"/>
      <c r="X121" s="64"/>
      <c r="Y121" s="64"/>
      <c r="Z121" s="64"/>
      <c r="AA121" s="64"/>
      <c r="AB121" s="65"/>
      <c r="AD121" s="61"/>
    </row>
    <row r="122" spans="1:30" s="66" customFormat="1" ht="15" customHeight="1">
      <c r="A122" s="586"/>
      <c r="B122" s="150">
        <v>502</v>
      </c>
      <c r="C122" s="586"/>
      <c r="D122" s="585"/>
      <c r="E122" s="598"/>
      <c r="F122" s="64">
        <v>3</v>
      </c>
      <c r="G122" s="95" t="s">
        <v>790</v>
      </c>
      <c r="H122" s="60" t="s">
        <v>226</v>
      </c>
      <c r="I122" s="248">
        <v>6.8</v>
      </c>
      <c r="J122" s="249" t="s">
        <v>1700</v>
      </c>
      <c r="K122" s="248">
        <v>24.5</v>
      </c>
      <c r="L122" s="248">
        <v>2.4</v>
      </c>
      <c r="M122" s="248"/>
      <c r="N122" s="249">
        <v>3</v>
      </c>
      <c r="O122" s="249" t="s">
        <v>1706</v>
      </c>
      <c r="P122" s="249" t="s">
        <v>1699</v>
      </c>
      <c r="Q122" s="249" t="s">
        <v>1709</v>
      </c>
      <c r="R122" s="249">
        <v>0</v>
      </c>
      <c r="S122" s="249" t="s">
        <v>1701</v>
      </c>
      <c r="T122" s="249">
        <v>0</v>
      </c>
      <c r="U122" s="249" t="s">
        <v>1708</v>
      </c>
      <c r="V122" s="249">
        <v>0</v>
      </c>
      <c r="W122" s="249" t="s">
        <v>114</v>
      </c>
      <c r="X122" s="249" t="s">
        <v>1703</v>
      </c>
      <c r="Y122" s="249">
        <v>0</v>
      </c>
      <c r="Z122" s="249" t="s">
        <v>1767</v>
      </c>
      <c r="AA122" s="249" t="s">
        <v>1701</v>
      </c>
      <c r="AB122" s="250">
        <v>0</v>
      </c>
      <c r="AD122" s="61" t="e">
        <f>I122-#REF!</f>
        <v>#REF!</v>
      </c>
    </row>
    <row r="123" spans="1:30" s="66" customFormat="1" ht="15" customHeight="1">
      <c r="A123" s="62"/>
      <c r="B123" s="150"/>
      <c r="C123" s="62"/>
      <c r="D123" s="63"/>
      <c r="E123" s="215"/>
      <c r="F123" s="64"/>
      <c r="G123" s="95"/>
      <c r="H123" s="60"/>
      <c r="I123" s="59"/>
      <c r="J123" s="64"/>
      <c r="K123" s="59"/>
      <c r="L123" s="59"/>
      <c r="M123" s="59"/>
      <c r="N123" s="64"/>
      <c r="O123" s="64"/>
      <c r="P123" s="64"/>
      <c r="Q123" s="64"/>
      <c r="R123" s="64"/>
      <c r="S123" s="64"/>
      <c r="T123" s="64"/>
      <c r="U123" s="64"/>
      <c r="V123" s="64"/>
      <c r="W123" s="64"/>
      <c r="X123" s="64"/>
      <c r="Y123" s="64"/>
      <c r="Z123" s="64"/>
      <c r="AA123" s="64"/>
      <c r="AB123" s="65"/>
      <c r="AD123" s="61"/>
    </row>
    <row r="124" spans="1:30" s="66" customFormat="1" ht="15" customHeight="1">
      <c r="A124" s="586">
        <v>9140</v>
      </c>
      <c r="B124" s="150">
        <v>504</v>
      </c>
      <c r="C124" s="586">
        <v>372</v>
      </c>
      <c r="D124" s="585">
        <v>2.3199999999999998</v>
      </c>
      <c r="E124" s="594" t="s">
        <v>791</v>
      </c>
      <c r="F124" s="64">
        <v>1</v>
      </c>
      <c r="G124" s="95" t="s">
        <v>792</v>
      </c>
      <c r="H124" s="60" t="s">
        <v>219</v>
      </c>
      <c r="I124" s="59">
        <v>0.25</v>
      </c>
      <c r="J124" s="64" t="s">
        <v>1700</v>
      </c>
      <c r="K124" s="59">
        <v>29</v>
      </c>
      <c r="L124" s="59">
        <v>2.6</v>
      </c>
      <c r="M124" s="59"/>
      <c r="N124" s="64">
        <v>3</v>
      </c>
      <c r="O124" s="64" t="s">
        <v>1697</v>
      </c>
      <c r="P124" s="64" t="s">
        <v>1699</v>
      </c>
      <c r="Q124" s="64" t="s">
        <v>1709</v>
      </c>
      <c r="R124" s="64">
        <v>0</v>
      </c>
      <c r="S124" s="64" t="s">
        <v>1701</v>
      </c>
      <c r="T124" s="64">
        <v>0</v>
      </c>
      <c r="U124" s="64" t="s">
        <v>1708</v>
      </c>
      <c r="V124" s="64">
        <v>0</v>
      </c>
      <c r="W124" s="64" t="s">
        <v>114</v>
      </c>
      <c r="X124" s="64" t="s">
        <v>1703</v>
      </c>
      <c r="Y124" s="64">
        <v>0</v>
      </c>
      <c r="Z124" s="64" t="s">
        <v>1699</v>
      </c>
      <c r="AA124" s="64" t="s">
        <v>1703</v>
      </c>
      <c r="AB124" s="65">
        <v>0</v>
      </c>
      <c r="AC124" s="61">
        <f>[2]nganjuk!$L$216</f>
        <v>32.799999999999997</v>
      </c>
      <c r="AD124" s="61" t="e">
        <f>I124-#REF!</f>
        <v>#REF!</v>
      </c>
    </row>
    <row r="125" spans="1:30" s="66" customFormat="1" ht="15" customHeight="1">
      <c r="A125" s="586"/>
      <c r="B125" s="150"/>
      <c r="C125" s="586"/>
      <c r="D125" s="585"/>
      <c r="E125" s="597"/>
      <c r="F125" s="64"/>
      <c r="G125" s="95"/>
      <c r="H125" s="60"/>
      <c r="I125" s="59"/>
      <c r="J125" s="64"/>
      <c r="K125" s="59"/>
      <c r="L125" s="59"/>
      <c r="M125" s="59"/>
      <c r="N125" s="64"/>
      <c r="O125" s="64"/>
      <c r="P125" s="64"/>
      <c r="Q125" s="64"/>
      <c r="R125" s="64"/>
      <c r="S125" s="64"/>
      <c r="T125" s="64"/>
      <c r="U125" s="64"/>
      <c r="V125" s="64"/>
      <c r="W125" s="64"/>
      <c r="X125" s="64"/>
      <c r="Y125" s="64"/>
      <c r="Z125" s="64"/>
      <c r="AA125" s="64"/>
      <c r="AB125" s="65"/>
      <c r="AC125" s="61"/>
      <c r="AD125" s="61"/>
    </row>
    <row r="126" spans="1:30" s="66" customFormat="1" ht="15" customHeight="1">
      <c r="A126" s="586"/>
      <c r="B126" s="150">
        <v>505</v>
      </c>
      <c r="C126" s="586"/>
      <c r="D126" s="585"/>
      <c r="E126" s="598"/>
      <c r="F126" s="64">
        <v>2</v>
      </c>
      <c r="G126" s="95" t="s">
        <v>793</v>
      </c>
      <c r="H126" s="60" t="s">
        <v>224</v>
      </c>
      <c r="I126" s="59">
        <v>0.80000000000000426</v>
      </c>
      <c r="J126" s="64" t="s">
        <v>1700</v>
      </c>
      <c r="K126" s="59">
        <v>2.5</v>
      </c>
      <c r="L126" s="59">
        <v>3.5</v>
      </c>
      <c r="M126" s="59"/>
      <c r="N126" s="64">
        <v>1</v>
      </c>
      <c r="O126" s="64" t="s">
        <v>1703</v>
      </c>
      <c r="P126" s="64" t="s">
        <v>1701</v>
      </c>
      <c r="Q126" s="64" t="s">
        <v>1709</v>
      </c>
      <c r="R126" s="64">
        <v>0</v>
      </c>
      <c r="S126" s="64" t="s">
        <v>1701</v>
      </c>
      <c r="T126" s="64">
        <v>0</v>
      </c>
      <c r="U126" s="64" t="s">
        <v>1708</v>
      </c>
      <c r="V126" s="64">
        <v>0</v>
      </c>
      <c r="W126" s="64" t="s">
        <v>1704</v>
      </c>
      <c r="X126" s="64" t="s">
        <v>1703</v>
      </c>
      <c r="Y126" s="64">
        <v>0</v>
      </c>
      <c r="Z126" s="64" t="s">
        <v>1699</v>
      </c>
      <c r="AA126" s="64" t="s">
        <v>1703</v>
      </c>
      <c r="AB126" s="65">
        <v>0</v>
      </c>
      <c r="AD126" s="61" t="e">
        <f>I126-#REF!</f>
        <v>#REF!</v>
      </c>
    </row>
    <row r="127" spans="1:30" s="66" customFormat="1" ht="15" customHeight="1">
      <c r="A127" s="62"/>
      <c r="B127" s="150"/>
      <c r="C127" s="62"/>
      <c r="D127" s="63"/>
      <c r="E127" s="99"/>
      <c r="F127" s="64"/>
      <c r="G127" s="95"/>
      <c r="H127" s="60"/>
      <c r="I127" s="59"/>
      <c r="J127" s="64"/>
      <c r="K127" s="59"/>
      <c r="L127" s="59"/>
      <c r="M127" s="59"/>
      <c r="N127" s="64"/>
      <c r="O127" s="64"/>
      <c r="P127" s="64"/>
      <c r="Q127" s="64"/>
      <c r="R127" s="64"/>
      <c r="S127" s="64"/>
      <c r="T127" s="64"/>
      <c r="U127" s="64"/>
      <c r="V127" s="64"/>
      <c r="W127" s="64"/>
      <c r="X127" s="64"/>
      <c r="Y127" s="64"/>
      <c r="Z127" s="64"/>
      <c r="AA127" s="64"/>
      <c r="AB127" s="65"/>
      <c r="AD127" s="61"/>
    </row>
    <row r="128" spans="1:30" s="66" customFormat="1" ht="15" customHeight="1">
      <c r="A128" s="62">
        <v>9142</v>
      </c>
      <c r="B128" s="150">
        <v>506</v>
      </c>
      <c r="C128" s="62">
        <v>375</v>
      </c>
      <c r="D128" s="63">
        <v>5.6</v>
      </c>
      <c r="E128" s="60" t="s">
        <v>794</v>
      </c>
      <c r="F128" s="64">
        <v>1</v>
      </c>
      <c r="G128" s="95" t="s">
        <v>795</v>
      </c>
      <c r="H128" s="60" t="s">
        <v>227</v>
      </c>
      <c r="I128" s="59">
        <v>2.2999999999999998</v>
      </c>
      <c r="J128" s="64" t="s">
        <v>1700</v>
      </c>
      <c r="K128" s="59">
        <v>2.8</v>
      </c>
      <c r="L128" s="59">
        <v>2.6</v>
      </c>
      <c r="M128" s="59"/>
      <c r="N128" s="64">
        <v>1</v>
      </c>
      <c r="O128" s="64" t="s">
        <v>1703</v>
      </c>
      <c r="P128" s="64" t="s">
        <v>1701</v>
      </c>
      <c r="Q128" s="64" t="s">
        <v>1709</v>
      </c>
      <c r="R128" s="64">
        <v>0</v>
      </c>
      <c r="S128" s="64" t="s">
        <v>1701</v>
      </c>
      <c r="T128" s="64">
        <v>0</v>
      </c>
      <c r="U128" s="64" t="s">
        <v>1708</v>
      </c>
      <c r="V128" s="64">
        <v>1</v>
      </c>
      <c r="W128" s="64" t="s">
        <v>1704</v>
      </c>
      <c r="X128" s="64" t="s">
        <v>1703</v>
      </c>
      <c r="Y128" s="64">
        <v>0</v>
      </c>
      <c r="Z128" s="64" t="s">
        <v>1699</v>
      </c>
      <c r="AA128" s="64" t="s">
        <v>1703</v>
      </c>
      <c r="AB128" s="65">
        <v>0</v>
      </c>
      <c r="AC128" s="61">
        <f>[2]nganjuk!$L$222</f>
        <v>90.7</v>
      </c>
      <c r="AD128" s="61">
        <f>I128-AC128</f>
        <v>-88.4</v>
      </c>
    </row>
    <row r="129" spans="1:31" s="66" customFormat="1" ht="15" customHeight="1">
      <c r="A129" s="62"/>
      <c r="B129" s="150"/>
      <c r="C129" s="62"/>
      <c r="D129" s="63"/>
      <c r="E129" s="60"/>
      <c r="F129" s="64"/>
      <c r="G129" s="95"/>
      <c r="H129" s="60"/>
      <c r="I129" s="59"/>
      <c r="J129" s="64"/>
      <c r="K129" s="59"/>
      <c r="L129" s="59"/>
      <c r="M129" s="59"/>
      <c r="N129" s="64"/>
      <c r="O129" s="64"/>
      <c r="P129" s="64"/>
      <c r="Q129" s="64"/>
      <c r="R129" s="64"/>
      <c r="S129" s="64"/>
      <c r="T129" s="64"/>
      <c r="U129" s="64"/>
      <c r="V129" s="64"/>
      <c r="W129" s="64"/>
      <c r="X129" s="64"/>
      <c r="Y129" s="64"/>
      <c r="Z129" s="64"/>
      <c r="AA129" s="64"/>
      <c r="AB129" s="65"/>
      <c r="AC129" s="61"/>
      <c r="AD129" s="61"/>
    </row>
    <row r="130" spans="1:31" s="66" customFormat="1" ht="15" customHeight="1">
      <c r="A130" s="62">
        <v>9042</v>
      </c>
      <c r="B130" s="62">
        <v>578</v>
      </c>
      <c r="C130" s="62">
        <v>414</v>
      </c>
      <c r="D130" s="63">
        <v>1</v>
      </c>
      <c r="E130" s="60" t="s">
        <v>796</v>
      </c>
      <c r="F130" s="64">
        <v>1</v>
      </c>
      <c r="G130" s="64" t="s">
        <v>797</v>
      </c>
      <c r="H130" s="60" t="s">
        <v>151</v>
      </c>
      <c r="I130" s="59">
        <v>0.54999999999999716</v>
      </c>
      <c r="J130" s="64" t="s">
        <v>1700</v>
      </c>
      <c r="K130" s="59">
        <v>17.5</v>
      </c>
      <c r="L130" s="59">
        <v>3</v>
      </c>
      <c r="M130" s="59">
        <v>3</v>
      </c>
      <c r="N130" s="64">
        <v>3</v>
      </c>
      <c r="O130" s="64" t="s">
        <v>1697</v>
      </c>
      <c r="P130" s="64" t="s">
        <v>1699</v>
      </c>
      <c r="Q130" s="64" t="s">
        <v>1709</v>
      </c>
      <c r="R130" s="64">
        <v>0</v>
      </c>
      <c r="S130" s="64" t="s">
        <v>1702</v>
      </c>
      <c r="T130" s="64">
        <v>1</v>
      </c>
      <c r="U130" s="64" t="s">
        <v>1699</v>
      </c>
      <c r="V130" s="64">
        <v>1</v>
      </c>
      <c r="W130" s="64" t="s">
        <v>1704</v>
      </c>
      <c r="X130" s="64" t="s">
        <v>1703</v>
      </c>
      <c r="Y130" s="64">
        <v>0</v>
      </c>
      <c r="Z130" s="64" t="s">
        <v>1699</v>
      </c>
      <c r="AA130" s="64" t="s">
        <v>1703</v>
      </c>
      <c r="AB130" s="65">
        <v>0</v>
      </c>
      <c r="AC130" s="61">
        <f>[2]nganjuk!$L$75</f>
        <v>88.5</v>
      </c>
      <c r="AD130" s="61">
        <f>I130-AC130</f>
        <v>-87.95</v>
      </c>
    </row>
    <row r="131" spans="1:31" s="66" customFormat="1" ht="15" customHeight="1">
      <c r="A131" s="62"/>
      <c r="B131" s="62"/>
      <c r="C131" s="62"/>
      <c r="D131" s="63"/>
      <c r="E131" s="60"/>
      <c r="F131" s="64"/>
      <c r="G131" s="64"/>
      <c r="H131" s="60"/>
      <c r="I131" s="59"/>
      <c r="J131" s="64"/>
      <c r="K131" s="59"/>
      <c r="L131" s="59"/>
      <c r="M131" s="59"/>
      <c r="N131" s="64"/>
      <c r="O131" s="64"/>
      <c r="P131" s="64"/>
      <c r="Q131" s="64"/>
      <c r="R131" s="64"/>
      <c r="S131" s="64"/>
      <c r="T131" s="64"/>
      <c r="U131" s="64"/>
      <c r="V131" s="64"/>
      <c r="W131" s="64"/>
      <c r="X131" s="64"/>
      <c r="Y131" s="64"/>
      <c r="Z131" s="64"/>
      <c r="AA131" s="64"/>
      <c r="AB131" s="65"/>
      <c r="AC131" s="61"/>
      <c r="AD131" s="61"/>
    </row>
    <row r="132" spans="1:31" s="66" customFormat="1" ht="15" customHeight="1">
      <c r="A132" s="62">
        <v>9040</v>
      </c>
      <c r="B132" s="62">
        <v>579</v>
      </c>
      <c r="C132" s="62">
        <v>415.1</v>
      </c>
      <c r="D132" s="63">
        <v>1.6</v>
      </c>
      <c r="E132" s="60" t="s">
        <v>798</v>
      </c>
      <c r="F132" s="64">
        <v>1</v>
      </c>
      <c r="G132" s="64" t="s">
        <v>799</v>
      </c>
      <c r="H132" s="60" t="s">
        <v>150</v>
      </c>
      <c r="I132" s="59">
        <v>0.65000000000000568</v>
      </c>
      <c r="J132" s="64" t="s">
        <v>1700</v>
      </c>
      <c r="K132" s="59">
        <v>22.5</v>
      </c>
      <c r="L132" s="59">
        <v>6</v>
      </c>
      <c r="M132" s="59">
        <v>6.6</v>
      </c>
      <c r="N132" s="64">
        <v>2</v>
      </c>
      <c r="O132" s="64" t="s">
        <v>1703</v>
      </c>
      <c r="P132" s="64" t="s">
        <v>1701</v>
      </c>
      <c r="Q132" s="64" t="s">
        <v>1709</v>
      </c>
      <c r="R132" s="64">
        <v>0</v>
      </c>
      <c r="S132" s="64" t="s">
        <v>1701</v>
      </c>
      <c r="T132" s="64">
        <v>0</v>
      </c>
      <c r="U132" s="64" t="s">
        <v>1708</v>
      </c>
      <c r="V132" s="64">
        <v>0</v>
      </c>
      <c r="W132" s="64" t="s">
        <v>1704</v>
      </c>
      <c r="X132" s="64" t="s">
        <v>1703</v>
      </c>
      <c r="Y132" s="64">
        <v>0</v>
      </c>
      <c r="Z132" s="64" t="s">
        <v>1767</v>
      </c>
      <c r="AA132" s="64" t="s">
        <v>1701</v>
      </c>
      <c r="AB132" s="65">
        <v>0</v>
      </c>
      <c r="AC132" s="61">
        <f>[2]nganjuk!$L$73</f>
        <v>83.85</v>
      </c>
      <c r="AD132" s="61">
        <f>I132-AC132</f>
        <v>-83.199999999999989</v>
      </c>
    </row>
    <row r="133" spans="1:31" s="66" customFormat="1" ht="15" customHeight="1">
      <c r="A133" s="62"/>
      <c r="B133" s="62"/>
      <c r="C133" s="62"/>
      <c r="D133" s="63"/>
      <c r="E133" s="60"/>
      <c r="F133" s="64"/>
      <c r="G133" s="64"/>
      <c r="H133" s="60"/>
      <c r="I133" s="59"/>
      <c r="J133" s="64"/>
      <c r="K133" s="59"/>
      <c r="L133" s="59"/>
      <c r="M133" s="59"/>
      <c r="N133" s="64"/>
      <c r="O133" s="64"/>
      <c r="P133" s="64"/>
      <c r="Q133" s="64"/>
      <c r="R133" s="64"/>
      <c r="S133" s="64"/>
      <c r="T133" s="64"/>
      <c r="U133" s="64"/>
      <c r="V133" s="64"/>
      <c r="W133" s="64"/>
      <c r="X133" s="64"/>
      <c r="Y133" s="64"/>
      <c r="Z133" s="64"/>
      <c r="AA133" s="64"/>
      <c r="AB133" s="65"/>
      <c r="AC133" s="61"/>
      <c r="AD133" s="61"/>
    </row>
    <row r="134" spans="1:31" s="66" customFormat="1" ht="15" customHeight="1">
      <c r="A134" s="62">
        <v>9050</v>
      </c>
      <c r="B134" s="62">
        <v>580</v>
      </c>
      <c r="C134" s="62">
        <v>418</v>
      </c>
      <c r="D134" s="63">
        <v>1.2</v>
      </c>
      <c r="E134" s="60" t="s">
        <v>800</v>
      </c>
      <c r="F134" s="64">
        <v>1</v>
      </c>
      <c r="G134" s="64" t="s">
        <v>802</v>
      </c>
      <c r="H134" s="60" t="s">
        <v>154</v>
      </c>
      <c r="I134" s="59">
        <v>0.6</v>
      </c>
      <c r="J134" s="64" t="s">
        <v>1700</v>
      </c>
      <c r="K134" s="59">
        <v>2</v>
      </c>
      <c r="L134" s="59">
        <v>5</v>
      </c>
      <c r="M134" s="59">
        <v>5</v>
      </c>
      <c r="N134" s="64">
        <v>1</v>
      </c>
      <c r="O134" s="64" t="s">
        <v>1706</v>
      </c>
      <c r="P134" s="64" t="s">
        <v>1703</v>
      </c>
      <c r="Q134" s="64" t="s">
        <v>1709</v>
      </c>
      <c r="R134" s="64">
        <v>0</v>
      </c>
      <c r="S134" s="64" t="s">
        <v>1703</v>
      </c>
      <c r="T134" s="64">
        <v>0</v>
      </c>
      <c r="U134" s="64" t="s">
        <v>1703</v>
      </c>
      <c r="V134" s="64">
        <v>0</v>
      </c>
      <c r="W134" s="64" t="s">
        <v>1704</v>
      </c>
      <c r="X134" s="64" t="s">
        <v>1703</v>
      </c>
      <c r="Y134" s="64">
        <v>0</v>
      </c>
      <c r="Z134" s="64" t="s">
        <v>1699</v>
      </c>
      <c r="AA134" s="64" t="s">
        <v>1703</v>
      </c>
      <c r="AB134" s="65">
        <v>0</v>
      </c>
      <c r="AC134" s="61">
        <f>[2]nganjuk!$L$87</f>
        <v>10.6</v>
      </c>
      <c r="AD134" s="61">
        <f>I134-AC134</f>
        <v>-10</v>
      </c>
    </row>
    <row r="135" spans="1:31" s="66" customFormat="1" ht="15" customHeight="1">
      <c r="A135" s="62"/>
      <c r="B135" s="62"/>
      <c r="C135" s="62"/>
      <c r="D135" s="63"/>
      <c r="E135" s="124"/>
      <c r="F135" s="64"/>
      <c r="G135" s="64"/>
      <c r="H135" s="60"/>
      <c r="I135" s="59"/>
      <c r="J135" s="64"/>
      <c r="K135" s="59"/>
      <c r="L135" s="59"/>
      <c r="M135" s="59"/>
      <c r="N135" s="64"/>
      <c r="O135" s="64"/>
      <c r="P135" s="64"/>
      <c r="Q135" s="64"/>
      <c r="R135" s="64"/>
      <c r="S135" s="64"/>
      <c r="T135" s="64"/>
      <c r="U135" s="64"/>
      <c r="V135" s="64"/>
      <c r="W135" s="64"/>
      <c r="X135" s="64"/>
      <c r="Y135" s="64"/>
      <c r="Z135" s="64"/>
      <c r="AA135" s="64"/>
      <c r="AB135" s="65"/>
      <c r="AC135" s="61"/>
      <c r="AD135" s="61"/>
    </row>
    <row r="136" spans="1:31" s="66" customFormat="1" ht="15" customHeight="1">
      <c r="A136" s="586">
        <v>9051</v>
      </c>
      <c r="B136" s="62">
        <v>581</v>
      </c>
      <c r="C136" s="586">
        <v>419.1</v>
      </c>
      <c r="D136" s="585">
        <v>1.65</v>
      </c>
      <c r="E136" s="594" t="s">
        <v>801</v>
      </c>
      <c r="F136" s="64">
        <v>1</v>
      </c>
      <c r="G136" s="64" t="s">
        <v>803</v>
      </c>
      <c r="H136" s="60" t="s">
        <v>154</v>
      </c>
      <c r="I136" s="59">
        <v>0.4</v>
      </c>
      <c r="J136" s="64" t="s">
        <v>1700</v>
      </c>
      <c r="K136" s="59">
        <v>2</v>
      </c>
      <c r="L136" s="59">
        <v>5</v>
      </c>
      <c r="M136" s="59">
        <v>5</v>
      </c>
      <c r="N136" s="64">
        <v>1</v>
      </c>
      <c r="O136" s="64" t="s">
        <v>1706</v>
      </c>
      <c r="P136" s="64" t="s">
        <v>1703</v>
      </c>
      <c r="Q136" s="64" t="s">
        <v>1709</v>
      </c>
      <c r="R136" s="64">
        <v>0</v>
      </c>
      <c r="S136" s="64" t="s">
        <v>1703</v>
      </c>
      <c r="T136" s="64">
        <v>0</v>
      </c>
      <c r="U136" s="64" t="s">
        <v>1703</v>
      </c>
      <c r="V136" s="64">
        <v>0</v>
      </c>
      <c r="W136" s="64" t="s">
        <v>1704</v>
      </c>
      <c r="X136" s="64" t="s">
        <v>1703</v>
      </c>
      <c r="Y136" s="64">
        <v>0</v>
      </c>
      <c r="Z136" s="64" t="s">
        <v>1699</v>
      </c>
      <c r="AA136" s="64" t="s">
        <v>1703</v>
      </c>
      <c r="AB136" s="65">
        <v>0</v>
      </c>
      <c r="AC136" s="61">
        <f>[2]nganjuk!$L$88</f>
        <v>12.45</v>
      </c>
      <c r="AD136" s="61" t="e">
        <f>I136-#REF!</f>
        <v>#REF!</v>
      </c>
    </row>
    <row r="137" spans="1:31" s="66" customFormat="1" ht="15" customHeight="1">
      <c r="A137" s="586"/>
      <c r="B137" s="62"/>
      <c r="C137" s="589"/>
      <c r="D137" s="591"/>
      <c r="E137" s="597"/>
      <c r="F137" s="177"/>
      <c r="G137" s="177"/>
      <c r="H137" s="124"/>
      <c r="I137" s="192"/>
      <c r="J137" s="177"/>
      <c r="K137" s="192"/>
      <c r="L137" s="192"/>
      <c r="M137" s="192"/>
      <c r="N137" s="177"/>
      <c r="O137" s="177"/>
      <c r="P137" s="177"/>
      <c r="Q137" s="177"/>
      <c r="R137" s="177"/>
      <c r="S137" s="177"/>
      <c r="T137" s="177"/>
      <c r="U137" s="177"/>
      <c r="V137" s="177"/>
      <c r="W137" s="177"/>
      <c r="X137" s="177"/>
      <c r="Y137" s="177"/>
      <c r="Z137" s="177"/>
      <c r="AA137" s="177"/>
      <c r="AB137" s="187"/>
      <c r="AC137" s="61"/>
      <c r="AD137" s="61"/>
    </row>
    <row r="138" spans="1:31" s="66" customFormat="1" ht="15" customHeight="1" thickBot="1">
      <c r="A138" s="586"/>
      <c r="B138" s="62">
        <v>582</v>
      </c>
      <c r="C138" s="596"/>
      <c r="D138" s="592"/>
      <c r="E138" s="621"/>
      <c r="F138" s="81">
        <v>2</v>
      </c>
      <c r="G138" s="81" t="s">
        <v>804</v>
      </c>
      <c r="H138" s="197" t="s">
        <v>155</v>
      </c>
      <c r="I138" s="80">
        <v>0.65</v>
      </c>
      <c r="J138" s="81" t="s">
        <v>1700</v>
      </c>
      <c r="K138" s="80">
        <v>18.7</v>
      </c>
      <c r="L138" s="80">
        <v>3.1</v>
      </c>
      <c r="M138" s="80">
        <v>3.5</v>
      </c>
      <c r="N138" s="81">
        <v>2</v>
      </c>
      <c r="O138" s="81" t="s">
        <v>1697</v>
      </c>
      <c r="P138" s="81" t="s">
        <v>1699</v>
      </c>
      <c r="Q138" s="81" t="s">
        <v>1709</v>
      </c>
      <c r="R138" s="81">
        <v>0</v>
      </c>
      <c r="S138" s="81" t="s">
        <v>1703</v>
      </c>
      <c r="T138" s="81">
        <v>0</v>
      </c>
      <c r="U138" s="81" t="s">
        <v>1708</v>
      </c>
      <c r="V138" s="81">
        <v>0</v>
      </c>
      <c r="W138" s="81" t="s">
        <v>1704</v>
      </c>
      <c r="X138" s="81" t="s">
        <v>1703</v>
      </c>
      <c r="Y138" s="81">
        <v>0</v>
      </c>
      <c r="Z138" s="81" t="s">
        <v>1699</v>
      </c>
      <c r="AA138" s="81" t="s">
        <v>1703</v>
      </c>
      <c r="AB138" s="82">
        <v>0</v>
      </c>
      <c r="AD138" s="61" t="e">
        <f>I138-#REF!</f>
        <v>#REF!</v>
      </c>
    </row>
    <row r="139" spans="1:31" s="66" customFormat="1" ht="15" customHeight="1">
      <c r="A139" s="94"/>
      <c r="B139" s="94"/>
      <c r="C139" s="94"/>
      <c r="D139" s="178"/>
      <c r="E139" s="180"/>
      <c r="F139" s="94"/>
      <c r="G139" s="94"/>
      <c r="H139" s="180"/>
      <c r="I139" s="181"/>
      <c r="J139" s="94"/>
      <c r="K139" s="181"/>
      <c r="L139" s="181"/>
      <c r="M139" s="181"/>
      <c r="N139" s="94"/>
      <c r="O139" s="94"/>
      <c r="P139" s="94"/>
      <c r="Q139" s="94"/>
      <c r="R139" s="94"/>
      <c r="S139" s="94"/>
      <c r="T139" s="94"/>
      <c r="U139" s="94"/>
      <c r="V139" s="94"/>
      <c r="W139" s="94"/>
      <c r="X139" s="94"/>
      <c r="Y139" s="94"/>
      <c r="Z139" s="94"/>
      <c r="AA139" s="94"/>
      <c r="AB139" s="94"/>
      <c r="AD139" s="61"/>
    </row>
    <row r="140" spans="1:31">
      <c r="C140" s="159"/>
      <c r="D140" s="159"/>
      <c r="E140" s="159"/>
      <c r="F140" s="159"/>
      <c r="G140" s="159"/>
      <c r="H140" s="159"/>
      <c r="I140" s="159"/>
      <c r="J140" s="159"/>
      <c r="K140" s="166"/>
      <c r="L140" s="160"/>
      <c r="M140" s="160"/>
      <c r="N140" s="160"/>
      <c r="O140" s="161"/>
      <c r="P140" s="161"/>
      <c r="Q140" s="161"/>
      <c r="R140" s="162"/>
      <c r="S140" s="160"/>
      <c r="T140" s="160"/>
      <c r="U140" s="159"/>
      <c r="V140" s="160"/>
      <c r="W140" s="160"/>
      <c r="X140" s="159"/>
      <c r="Y140" s="159"/>
      <c r="Z140" s="159"/>
      <c r="AA140" s="159"/>
      <c r="AB140" s="159"/>
      <c r="AC140" s="159"/>
      <c r="AD140" s="159"/>
      <c r="AE140" s="159"/>
    </row>
    <row r="141" spans="1:31">
      <c r="C141" s="127" t="s">
        <v>984</v>
      </c>
      <c r="D141"/>
      <c r="E141"/>
      <c r="F141" s="127" t="s">
        <v>985</v>
      </c>
      <c r="G141"/>
      <c r="H141"/>
      <c r="I141" s="127" t="s">
        <v>986</v>
      </c>
      <c r="J141"/>
      <c r="K141"/>
      <c r="L141" s="127" t="s">
        <v>987</v>
      </c>
      <c r="M141"/>
      <c r="N141"/>
      <c r="O141" s="127" t="s">
        <v>988</v>
      </c>
      <c r="P141"/>
      <c r="Q141"/>
      <c r="R141"/>
      <c r="S141"/>
      <c r="T141" s="127" t="s">
        <v>989</v>
      </c>
      <c r="U141"/>
      <c r="V141"/>
      <c r="W141"/>
      <c r="X141"/>
      <c r="Y141"/>
      <c r="Z141"/>
      <c r="AC141" s="163"/>
      <c r="AD141" s="163"/>
      <c r="AE141" s="163"/>
    </row>
    <row r="142" spans="1:31">
      <c r="C142" s="128" t="s">
        <v>990</v>
      </c>
      <c r="D142" s="129" t="s">
        <v>991</v>
      </c>
      <c r="E142"/>
      <c r="F142" s="130" t="s">
        <v>992</v>
      </c>
      <c r="G142" s="130" t="s">
        <v>993</v>
      </c>
      <c r="H142"/>
      <c r="I142" s="130" t="s">
        <v>994</v>
      </c>
      <c r="J142" s="130" t="s">
        <v>995</v>
      </c>
      <c r="K142" s="131"/>
      <c r="L142" s="130" t="s">
        <v>996</v>
      </c>
      <c r="M142" s="130" t="s">
        <v>997</v>
      </c>
      <c r="N142" s="131"/>
      <c r="O142" s="131"/>
      <c r="P142" s="130"/>
      <c r="Q142" s="130"/>
      <c r="R142" s="131"/>
      <c r="S142" s="131"/>
      <c r="T142" s="130" t="s">
        <v>998</v>
      </c>
      <c r="U142" s="130" t="s">
        <v>999</v>
      </c>
      <c r="V142" s="131"/>
      <c r="W142" s="131"/>
      <c r="X142" s="131"/>
      <c r="Y142" s="130" t="s">
        <v>1122</v>
      </c>
      <c r="Z142" s="130" t="s">
        <v>441</v>
      </c>
      <c r="AC142" s="163"/>
      <c r="AD142" s="163"/>
      <c r="AE142" s="163"/>
    </row>
    <row r="143" spans="1:31">
      <c r="C143" s="128" t="s">
        <v>1000</v>
      </c>
      <c r="D143" s="129" t="s">
        <v>1001</v>
      </c>
      <c r="E143"/>
      <c r="F143" s="130" t="s">
        <v>1002</v>
      </c>
      <c r="G143" s="130" t="s">
        <v>1003</v>
      </c>
      <c r="H143"/>
      <c r="I143" s="130" t="s">
        <v>1004</v>
      </c>
      <c r="J143" s="130" t="s">
        <v>1005</v>
      </c>
      <c r="K143" s="131"/>
      <c r="L143" s="130" t="s">
        <v>1006</v>
      </c>
      <c r="M143" s="130" t="s">
        <v>1007</v>
      </c>
      <c r="N143" s="131"/>
      <c r="O143" s="130" t="s">
        <v>1008</v>
      </c>
      <c r="P143" s="130"/>
      <c r="Q143" s="130"/>
      <c r="R143" s="131"/>
      <c r="S143" s="131"/>
      <c r="T143" s="130" t="s">
        <v>1009</v>
      </c>
      <c r="U143" s="130" t="s">
        <v>1010</v>
      </c>
      <c r="V143" s="131"/>
      <c r="W143" s="131"/>
      <c r="X143" s="131"/>
      <c r="Y143" s="130" t="s">
        <v>1004</v>
      </c>
      <c r="Z143" s="130" t="s">
        <v>1124</v>
      </c>
      <c r="AC143" s="163"/>
      <c r="AD143" s="163"/>
      <c r="AE143" s="163"/>
    </row>
    <row r="144" spans="1:31">
      <c r="C144" s="128" t="s">
        <v>1011</v>
      </c>
      <c r="D144" s="129" t="s">
        <v>1012</v>
      </c>
      <c r="E144"/>
      <c r="F144" s="130" t="s">
        <v>1013</v>
      </c>
      <c r="G144" s="130" t="s">
        <v>1014</v>
      </c>
      <c r="H144"/>
      <c r="I144" s="130" t="s">
        <v>1015</v>
      </c>
      <c r="J144" s="130" t="s">
        <v>1016</v>
      </c>
      <c r="K144" s="131"/>
      <c r="L144" s="130" t="s">
        <v>1017</v>
      </c>
      <c r="M144" s="130" t="s">
        <v>1018</v>
      </c>
      <c r="N144" s="131"/>
      <c r="O144" s="130" t="s">
        <v>1019</v>
      </c>
      <c r="P144" s="130" t="s">
        <v>1020</v>
      </c>
      <c r="Q144" s="130"/>
      <c r="R144" s="131"/>
      <c r="S144" s="131"/>
      <c r="T144" s="130" t="s">
        <v>1021</v>
      </c>
      <c r="U144" s="130" t="s">
        <v>1022</v>
      </c>
      <c r="V144" s="131"/>
      <c r="W144" s="131"/>
      <c r="X144" s="131"/>
      <c r="Y144" s="130" t="s">
        <v>1091</v>
      </c>
      <c r="Z144" s="130" t="s">
        <v>1125</v>
      </c>
      <c r="AC144" s="163"/>
      <c r="AD144" s="163"/>
      <c r="AE144" s="163"/>
    </row>
    <row r="145" spans="3:31">
      <c r="C145" s="128" t="s">
        <v>1023</v>
      </c>
      <c r="D145" s="129" t="s">
        <v>1024</v>
      </c>
      <c r="E145"/>
      <c r="F145" s="130" t="s">
        <v>1025</v>
      </c>
      <c r="G145" s="130" t="s">
        <v>1026</v>
      </c>
      <c r="H145"/>
      <c r="I145" s="130" t="s">
        <v>1027</v>
      </c>
      <c r="J145" s="130" t="s">
        <v>1028</v>
      </c>
      <c r="K145" s="131"/>
      <c r="L145" s="130" t="s">
        <v>1029</v>
      </c>
      <c r="M145" s="130" t="s">
        <v>1030</v>
      </c>
      <c r="N145" s="131"/>
      <c r="O145" s="130" t="s">
        <v>1015</v>
      </c>
      <c r="P145" s="130" t="s">
        <v>1031</v>
      </c>
      <c r="Q145" s="130"/>
      <c r="R145" s="131"/>
      <c r="S145" s="131"/>
      <c r="T145" s="130" t="s">
        <v>1032</v>
      </c>
      <c r="U145" s="130" t="s">
        <v>1033</v>
      </c>
      <c r="V145" s="131"/>
      <c r="W145" s="131"/>
      <c r="X145" s="131"/>
      <c r="Y145" s="130" t="s">
        <v>994</v>
      </c>
      <c r="Z145" s="130" t="s">
        <v>1126</v>
      </c>
      <c r="AC145" s="163"/>
      <c r="AD145" s="163"/>
      <c r="AE145" s="163"/>
    </row>
    <row r="146" spans="3:31">
      <c r="C146"/>
      <c r="D146" s="132"/>
      <c r="E146"/>
      <c r="F146" s="130" t="s">
        <v>1034</v>
      </c>
      <c r="G146" s="130" t="s">
        <v>1035</v>
      </c>
      <c r="H146"/>
      <c r="I146" s="130" t="s">
        <v>1036</v>
      </c>
      <c r="J146" s="130" t="s">
        <v>1037</v>
      </c>
      <c r="K146" s="131"/>
      <c r="L146" s="130" t="s">
        <v>1038</v>
      </c>
      <c r="M146" s="130" t="s">
        <v>1039</v>
      </c>
      <c r="N146" s="131"/>
      <c r="O146" s="131"/>
      <c r="P146" s="131"/>
      <c r="Q146" s="131"/>
      <c r="R146" s="131"/>
      <c r="S146" s="131"/>
      <c r="T146" s="130" t="s">
        <v>1040</v>
      </c>
      <c r="U146" s="130" t="s">
        <v>1041</v>
      </c>
      <c r="V146" s="131"/>
      <c r="W146" s="131"/>
      <c r="X146" s="131"/>
      <c r="Y146" s="130" t="s">
        <v>1052</v>
      </c>
      <c r="Z146" s="130" t="s">
        <v>1068</v>
      </c>
      <c r="AC146" s="163"/>
      <c r="AD146" s="163"/>
      <c r="AE146" s="163"/>
    </row>
    <row r="147" spans="3:31">
      <c r="C147" s="133" t="s">
        <v>1042</v>
      </c>
      <c r="D147" s="132"/>
      <c r="E147"/>
      <c r="F147" s="130" t="s">
        <v>1021</v>
      </c>
      <c r="G147" s="130" t="s">
        <v>1043</v>
      </c>
      <c r="H147"/>
      <c r="I147" s="130" t="s">
        <v>1044</v>
      </c>
      <c r="J147" s="130" t="s">
        <v>1045</v>
      </c>
      <c r="K147" s="131"/>
      <c r="L147" s="130" t="s">
        <v>1046</v>
      </c>
      <c r="M147" s="130" t="s">
        <v>1047</v>
      </c>
      <c r="N147" s="131"/>
      <c r="O147" s="130" t="s">
        <v>1048</v>
      </c>
      <c r="P147" s="130"/>
      <c r="Q147" s="130"/>
      <c r="R147" s="131"/>
      <c r="S147" s="131"/>
      <c r="T147" s="130" t="s">
        <v>1027</v>
      </c>
      <c r="U147" s="130" t="s">
        <v>1049</v>
      </c>
      <c r="V147" s="131"/>
      <c r="W147" s="131"/>
      <c r="X147" s="131"/>
      <c r="Y147" s="131"/>
      <c r="Z147" s="131"/>
      <c r="AC147" s="163"/>
      <c r="AD147" s="163"/>
      <c r="AE147" s="163"/>
    </row>
    <row r="148" spans="3:31">
      <c r="C148" s="128" t="s">
        <v>1050</v>
      </c>
      <c r="D148" s="134" t="s">
        <v>1051</v>
      </c>
      <c r="E148" s="135"/>
      <c r="F148" s="130" t="s">
        <v>1052</v>
      </c>
      <c r="G148" s="130" t="s">
        <v>1053</v>
      </c>
      <c r="H148"/>
      <c r="I148" s="130" t="s">
        <v>1054</v>
      </c>
      <c r="J148" s="130" t="s">
        <v>1055</v>
      </c>
      <c r="K148" s="131"/>
      <c r="L148" s="130" t="s">
        <v>1056</v>
      </c>
      <c r="M148" s="130" t="s">
        <v>1057</v>
      </c>
      <c r="N148" s="131"/>
      <c r="O148" s="130" t="s">
        <v>1058</v>
      </c>
      <c r="P148" s="130" t="s">
        <v>1059</v>
      </c>
      <c r="Q148" s="130"/>
      <c r="R148" s="131"/>
      <c r="S148" s="131"/>
      <c r="T148" s="130" t="s">
        <v>1060</v>
      </c>
      <c r="U148" s="130" t="s">
        <v>1061</v>
      </c>
      <c r="V148" s="131"/>
      <c r="W148" s="131"/>
      <c r="X148" s="131"/>
      <c r="Y148" s="131"/>
      <c r="Z148" s="131"/>
      <c r="AC148" s="163"/>
      <c r="AD148" s="163"/>
      <c r="AE148" s="163"/>
    </row>
    <row r="149" spans="3:31">
      <c r="C149" s="128" t="s">
        <v>1062</v>
      </c>
      <c r="D149" s="134" t="s">
        <v>1063</v>
      </c>
      <c r="E149" s="135"/>
      <c r="F149" s="130" t="s">
        <v>1064</v>
      </c>
      <c r="G149" s="130" t="s">
        <v>1065</v>
      </c>
      <c r="H149"/>
      <c r="I149" s="130"/>
      <c r="J149" s="130" t="s">
        <v>1066</v>
      </c>
      <c r="K149" s="131"/>
      <c r="L149" s="130" t="s">
        <v>1067</v>
      </c>
      <c r="M149" s="130" t="s">
        <v>1068</v>
      </c>
      <c r="N149" s="131"/>
      <c r="O149" s="130" t="s">
        <v>1069</v>
      </c>
      <c r="P149" s="130" t="s">
        <v>1031</v>
      </c>
      <c r="Q149" s="130"/>
      <c r="R149" s="131"/>
      <c r="S149" s="131"/>
      <c r="T149" s="130" t="s">
        <v>1069</v>
      </c>
      <c r="U149" s="130" t="s">
        <v>1070</v>
      </c>
      <c r="V149" s="131"/>
      <c r="W149" s="131"/>
      <c r="X149" s="131"/>
      <c r="Y149" s="131"/>
      <c r="Z149" s="131"/>
      <c r="AC149" s="163"/>
      <c r="AD149" s="163"/>
      <c r="AE149" s="163"/>
    </row>
    <row r="150" spans="3:31">
      <c r="C150" s="128" t="s">
        <v>1071</v>
      </c>
      <c r="D150" s="134" t="s">
        <v>1072</v>
      </c>
      <c r="E150" s="135"/>
      <c r="F150" s="130" t="s">
        <v>1069</v>
      </c>
      <c r="G150" s="130" t="s">
        <v>1073</v>
      </c>
      <c r="H150"/>
      <c r="I150" s="130" t="s">
        <v>1009</v>
      </c>
      <c r="J150" s="130" t="s">
        <v>1074</v>
      </c>
      <c r="K150" s="131"/>
      <c r="L150" s="131"/>
      <c r="M150" s="131"/>
      <c r="N150" s="131"/>
      <c r="O150" s="130" t="s">
        <v>1009</v>
      </c>
      <c r="P150" s="130" t="s">
        <v>1075</v>
      </c>
      <c r="Q150" s="130"/>
      <c r="R150" s="131"/>
      <c r="S150" s="131"/>
      <c r="T150" s="130" t="s">
        <v>1015</v>
      </c>
      <c r="U150" s="130" t="s">
        <v>1076</v>
      </c>
      <c r="V150" s="131"/>
      <c r="W150" s="131"/>
      <c r="X150" s="131"/>
      <c r="Y150" s="131"/>
      <c r="Z150" s="131"/>
      <c r="AC150" s="163"/>
      <c r="AD150" s="163"/>
      <c r="AE150" s="163"/>
    </row>
    <row r="151" spans="3:31">
      <c r="C151" s="128" t="s">
        <v>1077</v>
      </c>
      <c r="D151" s="134" t="s">
        <v>1090</v>
      </c>
      <c r="E151" s="135"/>
      <c r="F151" s="130" t="s">
        <v>1091</v>
      </c>
      <c r="G151" s="130" t="s">
        <v>1092</v>
      </c>
      <c r="H151"/>
      <c r="I151" s="130" t="s">
        <v>1093</v>
      </c>
      <c r="J151" s="130" t="s">
        <v>1094</v>
      </c>
      <c r="K151" s="131"/>
      <c r="L151" s="130"/>
      <c r="M151" s="130"/>
      <c r="N151" s="131"/>
      <c r="O151" s="130" t="s">
        <v>1027</v>
      </c>
      <c r="P151" s="130" t="s">
        <v>1095</v>
      </c>
      <c r="Q151" s="130"/>
      <c r="R151" s="131"/>
      <c r="S151" s="131"/>
      <c r="T151" s="130" t="s">
        <v>1054</v>
      </c>
      <c r="U151" s="130" t="s">
        <v>1096</v>
      </c>
      <c r="V151" s="131"/>
      <c r="W151" s="131"/>
      <c r="X151" s="131"/>
      <c r="Y151" s="131"/>
      <c r="Z151" s="131"/>
      <c r="AC151" s="163"/>
      <c r="AD151" s="163"/>
      <c r="AE151" s="163"/>
    </row>
    <row r="152" spans="3:31">
      <c r="C152" s="128" t="s">
        <v>1097</v>
      </c>
      <c r="D152" s="134" t="s">
        <v>1098</v>
      </c>
      <c r="E152" s="135"/>
      <c r="F152" s="130" t="s">
        <v>1009</v>
      </c>
      <c r="G152" s="130" t="s">
        <v>1099</v>
      </c>
      <c r="H152"/>
      <c r="I152" s="130" t="s">
        <v>1069</v>
      </c>
      <c r="J152" s="130" t="s">
        <v>1005</v>
      </c>
      <c r="K152" s="131"/>
      <c r="L152" s="131"/>
      <c r="M152" s="131"/>
      <c r="N152" s="131"/>
      <c r="O152" s="130" t="s">
        <v>1060</v>
      </c>
      <c r="P152" s="130" t="s">
        <v>1100</v>
      </c>
      <c r="Q152" s="130"/>
      <c r="R152" s="131"/>
      <c r="S152" s="131"/>
      <c r="T152" s="130" t="s">
        <v>1101</v>
      </c>
      <c r="U152" s="130" t="s">
        <v>1102</v>
      </c>
      <c r="V152" s="131"/>
      <c r="W152" s="131"/>
      <c r="X152" s="131"/>
      <c r="Y152" s="131"/>
      <c r="Z152" s="131"/>
      <c r="AC152" s="163"/>
      <c r="AD152" s="165"/>
      <c r="AE152" s="163"/>
    </row>
    <row r="153" spans="3:31">
      <c r="C153" s="128" t="s">
        <v>1103</v>
      </c>
      <c r="D153" s="134" t="s">
        <v>1104</v>
      </c>
      <c r="E153" s="135"/>
      <c r="F153" s="130" t="s">
        <v>1105</v>
      </c>
      <c r="G153" s="130" t="s">
        <v>1106</v>
      </c>
      <c r="H153"/>
      <c r="I153" s="130"/>
      <c r="J153" s="130" t="s">
        <v>1094</v>
      </c>
      <c r="K153" s="131"/>
      <c r="L153" s="130"/>
      <c r="M153" s="130"/>
      <c r="N153" s="131"/>
      <c r="O153" s="130" t="s">
        <v>1052</v>
      </c>
      <c r="P153" s="130" t="s">
        <v>1107</v>
      </c>
      <c r="Q153" s="130"/>
      <c r="R153" s="131"/>
      <c r="S153" s="131"/>
      <c r="T153" s="130" t="s">
        <v>1044</v>
      </c>
      <c r="U153" s="130" t="s">
        <v>1108</v>
      </c>
      <c r="V153" s="131"/>
      <c r="W153" s="131"/>
      <c r="X153" s="131"/>
      <c r="Y153" s="131"/>
      <c r="Z153" s="131"/>
      <c r="AC153" s="163"/>
      <c r="AD153" s="165"/>
      <c r="AE153" s="163"/>
    </row>
    <row r="154" spans="3:31">
      <c r="C154" s="133"/>
      <c r="D154" s="136"/>
      <c r="E154" s="137"/>
      <c r="F154" s="130" t="s">
        <v>1109</v>
      </c>
      <c r="G154" s="130" t="s">
        <v>1110</v>
      </c>
      <c r="H154"/>
      <c r="I154" s="130" t="s">
        <v>1060</v>
      </c>
      <c r="J154" s="130" t="s">
        <v>1005</v>
      </c>
      <c r="K154" s="131"/>
      <c r="L154" s="131"/>
      <c r="M154" s="131"/>
      <c r="N154" s="131"/>
      <c r="O154" s="131"/>
      <c r="P154" s="131"/>
      <c r="Q154" s="131"/>
      <c r="R154" s="131"/>
      <c r="S154" s="131"/>
      <c r="T154" s="130" t="s">
        <v>1064</v>
      </c>
      <c r="U154" s="130" t="s">
        <v>1111</v>
      </c>
      <c r="V154" s="131"/>
      <c r="W154" s="131"/>
      <c r="X154" s="131"/>
      <c r="Y154" s="131"/>
      <c r="Z154" s="131"/>
      <c r="AC154" s="163"/>
      <c r="AD154" s="165"/>
      <c r="AE154" s="163"/>
    </row>
    <row r="155" spans="3:31">
      <c r="C155" s="137"/>
      <c r="D155" s="136"/>
      <c r="E155" s="137"/>
      <c r="F155" s="130" t="s">
        <v>1112</v>
      </c>
      <c r="G155" s="130" t="s">
        <v>1113</v>
      </c>
      <c r="H155"/>
      <c r="I155" s="130"/>
      <c r="J155" s="130" t="s">
        <v>1114</v>
      </c>
      <c r="K155" s="131"/>
      <c r="L155" s="130"/>
      <c r="M155" s="130"/>
      <c r="N155" s="131"/>
      <c r="O155" s="130"/>
      <c r="P155" s="130"/>
      <c r="Q155" s="130"/>
      <c r="R155" s="131"/>
      <c r="S155" s="131"/>
      <c r="T155" s="130" t="s">
        <v>1115</v>
      </c>
      <c r="U155" s="130" t="s">
        <v>1116</v>
      </c>
      <c r="V155" s="131"/>
      <c r="W155" s="131"/>
      <c r="X155" s="131"/>
      <c r="Y155" s="131"/>
      <c r="Z155" s="131"/>
    </row>
    <row r="156" spans="3:31">
      <c r="C156"/>
      <c r="D156" s="132"/>
      <c r="E156"/>
      <c r="F156" s="130" t="s">
        <v>1054</v>
      </c>
      <c r="G156" s="130" t="s">
        <v>1068</v>
      </c>
      <c r="H156"/>
      <c r="I156" s="130" t="s">
        <v>1091</v>
      </c>
      <c r="J156" s="130" t="s">
        <v>1074</v>
      </c>
      <c r="K156" s="131"/>
      <c r="L156" s="131"/>
      <c r="M156" s="131"/>
      <c r="N156" s="131"/>
      <c r="O156" s="131"/>
      <c r="P156" s="131"/>
      <c r="Q156" s="131"/>
      <c r="R156" s="131"/>
      <c r="S156" s="131"/>
      <c r="T156" s="130" t="s">
        <v>1117</v>
      </c>
      <c r="U156" s="130" t="s">
        <v>1118</v>
      </c>
      <c r="V156" s="131"/>
      <c r="W156" s="131"/>
      <c r="X156" s="131"/>
      <c r="Y156" s="131"/>
      <c r="Z156" s="131"/>
    </row>
    <row r="157" spans="3:31">
      <c r="C157"/>
      <c r="D157" s="132"/>
      <c r="E157"/>
      <c r="F157" s="133"/>
      <c r="G157" s="133"/>
      <c r="H157"/>
      <c r="I157" s="130"/>
      <c r="J157" s="130" t="s">
        <v>1119</v>
      </c>
      <c r="K157" s="131"/>
      <c r="L157" s="131"/>
      <c r="M157" s="131"/>
      <c r="N157" s="131"/>
      <c r="O157" s="130"/>
      <c r="P157" s="130"/>
      <c r="Q157" s="130"/>
      <c r="R157" s="131"/>
      <c r="S157" s="131"/>
      <c r="T157" s="130" t="s">
        <v>1120</v>
      </c>
      <c r="U157" s="130" t="s">
        <v>1121</v>
      </c>
      <c r="V157" s="131"/>
      <c r="W157" s="131"/>
      <c r="X157" s="131"/>
      <c r="Y157" s="131"/>
      <c r="Z157" s="131"/>
    </row>
    <row r="158" spans="3:31">
      <c r="C158"/>
      <c r="D158" s="132"/>
      <c r="E158"/>
      <c r="F158"/>
      <c r="G158"/>
      <c r="H158"/>
      <c r="I158" s="131"/>
      <c r="J158" s="131"/>
      <c r="K158" s="131"/>
      <c r="L158" s="131"/>
      <c r="M158" s="131"/>
      <c r="N158" s="131"/>
      <c r="O158" s="131"/>
      <c r="P158" s="131"/>
      <c r="Q158" s="131"/>
      <c r="R158" s="131"/>
      <c r="S158" s="131"/>
      <c r="V158" s="131"/>
      <c r="W158" s="131"/>
      <c r="X158" s="131"/>
      <c r="Y158" s="131"/>
      <c r="Z158" s="131"/>
    </row>
    <row r="159" spans="3:31">
      <c r="C159"/>
      <c r="D159" s="132"/>
      <c r="E159"/>
      <c r="F159"/>
      <c r="G159"/>
      <c r="H159"/>
      <c r="I159" s="131"/>
      <c r="J159" s="131"/>
      <c r="K159" s="131"/>
      <c r="L159" s="131"/>
      <c r="M159" s="131"/>
      <c r="N159" s="131"/>
      <c r="O159" s="130"/>
      <c r="P159" s="130"/>
      <c r="Q159" s="130"/>
      <c r="R159" s="131"/>
      <c r="S159" s="131"/>
      <c r="V159" s="131"/>
      <c r="W159" s="131"/>
      <c r="X159" s="131"/>
      <c r="Y159" s="131"/>
      <c r="Z159" s="131"/>
    </row>
    <row r="160" spans="3:31">
      <c r="C160"/>
      <c r="D160" s="132"/>
      <c r="E160"/>
      <c r="F160"/>
      <c r="G160"/>
      <c r="H160"/>
      <c r="I160" s="131"/>
      <c r="J160" s="131"/>
      <c r="K160" s="131"/>
      <c r="L160" s="131"/>
      <c r="M160" s="131"/>
      <c r="N160" s="131"/>
      <c r="O160" s="131"/>
      <c r="P160" s="131"/>
      <c r="Q160" s="131"/>
      <c r="R160" s="131"/>
      <c r="S160" s="131"/>
      <c r="V160" s="131"/>
      <c r="W160" s="131"/>
      <c r="X160" s="131"/>
      <c r="Y160" s="131"/>
      <c r="Z160" s="131"/>
    </row>
    <row r="161" spans="3:26">
      <c r="C161"/>
      <c r="D161" s="132"/>
      <c r="E161"/>
      <c r="F161"/>
      <c r="G161"/>
      <c r="H161"/>
      <c r="I161" s="131"/>
      <c r="J161" s="131"/>
      <c r="K161" s="131"/>
      <c r="L161" s="131"/>
      <c r="M161" s="131"/>
      <c r="N161" s="131"/>
      <c r="O161" s="130"/>
      <c r="P161" s="130"/>
      <c r="Q161" s="130"/>
      <c r="R161" s="131"/>
      <c r="S161" s="131"/>
      <c r="V161" s="131"/>
      <c r="W161" s="131"/>
      <c r="X161" s="131"/>
      <c r="Y161" s="131"/>
      <c r="Z161" s="131"/>
    </row>
    <row r="162" spans="3:26">
      <c r="C162"/>
      <c r="D162" s="132"/>
      <c r="E162"/>
      <c r="F162"/>
      <c r="G162"/>
      <c r="H162"/>
      <c r="I162" s="131"/>
      <c r="J162" s="131"/>
      <c r="K162" s="131"/>
      <c r="L162" s="131"/>
      <c r="M162" s="131"/>
      <c r="N162" s="131"/>
      <c r="O162" s="131"/>
      <c r="P162" s="131"/>
      <c r="Q162" s="131"/>
      <c r="R162" s="131"/>
      <c r="S162" s="131"/>
      <c r="V162" s="131"/>
      <c r="W162" s="131"/>
      <c r="X162" s="131"/>
      <c r="Y162" s="131"/>
      <c r="Z162" s="131"/>
    </row>
    <row r="163" spans="3:26">
      <c r="C163"/>
      <c r="D163" s="132"/>
      <c r="E163"/>
      <c r="F163"/>
      <c r="G163"/>
      <c r="H163"/>
      <c r="I163" s="131"/>
      <c r="J163" s="131"/>
      <c r="K163" s="131"/>
      <c r="L163" s="131"/>
      <c r="M163" s="131"/>
      <c r="N163" s="131"/>
      <c r="O163" s="131"/>
      <c r="P163" s="131"/>
      <c r="Q163" s="131"/>
      <c r="R163" s="131"/>
      <c r="S163" s="131"/>
      <c r="T163" s="131"/>
      <c r="U163" s="131"/>
      <c r="V163" s="131"/>
      <c r="W163" s="131"/>
      <c r="X163" s="131"/>
      <c r="Y163" s="131"/>
      <c r="Z163" s="131"/>
    </row>
  </sheetData>
  <mergeCells count="90">
    <mergeCell ref="J80:J82"/>
    <mergeCell ref="K80:N80"/>
    <mergeCell ref="Z81:AB81"/>
    <mergeCell ref="A136:A138"/>
    <mergeCell ref="C136:C138"/>
    <mergeCell ref="D136:D138"/>
    <mergeCell ref="E136:E138"/>
    <mergeCell ref="A112:A114"/>
    <mergeCell ref="C112:C114"/>
    <mergeCell ref="D112:D114"/>
    <mergeCell ref="E112:E114"/>
    <mergeCell ref="A118:A122"/>
    <mergeCell ref="C118:C122"/>
    <mergeCell ref="A124:A126"/>
    <mergeCell ref="C124:C126"/>
    <mergeCell ref="D124:D126"/>
    <mergeCell ref="E124:E126"/>
    <mergeCell ref="D118:D122"/>
    <mergeCell ref="E118:E122"/>
    <mergeCell ref="C84:C96"/>
    <mergeCell ref="D84:D96"/>
    <mergeCell ref="E84:E96"/>
    <mergeCell ref="A104:A108"/>
    <mergeCell ref="C104:C108"/>
    <mergeCell ref="D104:D108"/>
    <mergeCell ref="E104:E108"/>
    <mergeCell ref="A84:A96"/>
    <mergeCell ref="C75:AB75"/>
    <mergeCell ref="C80:C83"/>
    <mergeCell ref="D80:D83"/>
    <mergeCell ref="E80:E83"/>
    <mergeCell ref="F80:F82"/>
    <mergeCell ref="G80:G82"/>
    <mergeCell ref="H80:H82"/>
    <mergeCell ref="O81:R81"/>
    <mergeCell ref="S81:T81"/>
    <mergeCell ref="U81:V81"/>
    <mergeCell ref="W81:Y81"/>
    <mergeCell ref="I80:I82"/>
    <mergeCell ref="O80:AB80"/>
    <mergeCell ref="K81:K82"/>
    <mergeCell ref="L81:M81"/>
    <mergeCell ref="N81:N82"/>
    <mergeCell ref="E48:E52"/>
    <mergeCell ref="A16:A18"/>
    <mergeCell ref="C16:C18"/>
    <mergeCell ref="D16:D18"/>
    <mergeCell ref="E16:E18"/>
    <mergeCell ref="A24:A26"/>
    <mergeCell ref="A48:A52"/>
    <mergeCell ref="C48:C52"/>
    <mergeCell ref="D48:D52"/>
    <mergeCell ref="C24:C26"/>
    <mergeCell ref="D24:D26"/>
    <mergeCell ref="E24:E26"/>
    <mergeCell ref="A44:A46"/>
    <mergeCell ref="A28:A30"/>
    <mergeCell ref="C28:C30"/>
    <mergeCell ref="D28:D30"/>
    <mergeCell ref="C1:AB1"/>
    <mergeCell ref="C6:C9"/>
    <mergeCell ref="D6:D9"/>
    <mergeCell ref="E6:E9"/>
    <mergeCell ref="F6:F8"/>
    <mergeCell ref="G6:G8"/>
    <mergeCell ref="E28:E30"/>
    <mergeCell ref="H6:H8"/>
    <mergeCell ref="W7:Y7"/>
    <mergeCell ref="Z7:AB7"/>
    <mergeCell ref="K7:K8"/>
    <mergeCell ref="O6:AB6"/>
    <mergeCell ref="O7:R7"/>
    <mergeCell ref="S7:T7"/>
    <mergeCell ref="U7:V7"/>
    <mergeCell ref="A10:A12"/>
    <mergeCell ref="C10:C12"/>
    <mergeCell ref="D10:D12"/>
    <mergeCell ref="E10:E12"/>
    <mergeCell ref="L7:M7"/>
    <mergeCell ref="I6:I8"/>
    <mergeCell ref="J6:J8"/>
    <mergeCell ref="K6:N6"/>
    <mergeCell ref="N7:N8"/>
    <mergeCell ref="E44:E46"/>
    <mergeCell ref="A36:A40"/>
    <mergeCell ref="C36:C40"/>
    <mergeCell ref="D36:D40"/>
    <mergeCell ref="E36:E40"/>
    <mergeCell ref="D44:D46"/>
    <mergeCell ref="C44:C46"/>
  </mergeCells>
  <phoneticPr fontId="1" type="noConversion"/>
  <printOptions horizontalCentered="1"/>
  <pageMargins left="1.08" right="0.56999999999999995" top="0.78740157480314998" bottom="0.39370078740157499" header="0.31496062992126" footer="0.31496062992126"/>
  <pageSetup paperSize="8" scale="71" orientation="landscape" r:id="rId1"/>
  <headerFooter alignWithMargins="0"/>
  <rowBreaks count="2" manualBreakCount="2">
    <brk id="73" min="2" max="27" man="1"/>
    <brk id="129" min="2" max="27"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9">
    <tabColor indexed="11"/>
  </sheetPr>
  <dimension ref="A1:AE141"/>
  <sheetViews>
    <sheetView view="pageBreakPreview" topLeftCell="D88" zoomScale="75" zoomScaleNormal="25" zoomScaleSheetLayoutView="40" workbookViewId="0">
      <selection activeCell="E72" sqref="E72:E78"/>
    </sheetView>
  </sheetViews>
  <sheetFormatPr defaultColWidth="9" defaultRowHeight="15"/>
  <cols>
    <col min="1" max="2" width="9" style="67"/>
    <col min="3" max="3" width="10" style="67" customWidth="1"/>
    <col min="4" max="4" width="9.140625" style="105" customWidth="1"/>
    <col min="5" max="5" width="24.7109375" style="67" customWidth="1"/>
    <col min="6" max="6" width="9.140625" style="83" bestFit="1" customWidth="1"/>
    <col min="7" max="7" width="30.7109375" style="83" customWidth="1"/>
    <col min="8" max="8" width="27.42578125" style="67" customWidth="1"/>
    <col min="9" max="9" width="8.85546875" style="107" bestFit="1" customWidth="1"/>
    <col min="10" max="10" width="10.42578125" style="67" customWidth="1"/>
    <col min="11" max="11" width="9.28515625" style="83" customWidth="1"/>
    <col min="12" max="13" width="6.42578125" style="83" customWidth="1"/>
    <col min="14" max="14" width="9.140625" style="83" customWidth="1"/>
    <col min="15" max="15" width="6" style="83" customWidth="1"/>
    <col min="16" max="16" width="6.7109375" style="83" customWidth="1"/>
    <col min="17" max="17" width="5.140625" style="83" customWidth="1"/>
    <col min="18" max="18" width="6.28515625" style="83" customWidth="1"/>
    <col min="19" max="19" width="7.140625" style="83" customWidth="1"/>
    <col min="20" max="20" width="6" style="83" customWidth="1"/>
    <col min="21" max="21" width="6.85546875" style="83" customWidth="1"/>
    <col min="22" max="22" width="6.28515625" style="83" customWidth="1"/>
    <col min="23" max="23" width="5.5703125" style="83" customWidth="1"/>
    <col min="24" max="24" width="7" style="83" customWidth="1"/>
    <col min="25" max="25" width="6.28515625" style="83" customWidth="1"/>
    <col min="26" max="26" width="5.7109375" style="83" customWidth="1"/>
    <col min="27" max="27" width="6.85546875" style="83" customWidth="1"/>
    <col min="28" max="28" width="6.28515625" style="83" customWidth="1"/>
    <col min="29" max="29" width="10.5703125" style="67" hidden="1" customWidth="1"/>
    <col min="30" max="30" width="11.5703125" style="67" hidden="1" customWidth="1"/>
    <col min="31" max="31" width="0" style="67" hidden="1" customWidth="1"/>
    <col min="32" max="16384" width="9" style="67"/>
  </cols>
  <sheetData>
    <row r="1" spans="1:31" ht="21">
      <c r="C1" s="609" t="s">
        <v>1690</v>
      </c>
      <c r="D1" s="609"/>
      <c r="E1" s="609"/>
      <c r="F1" s="609"/>
      <c r="G1" s="609"/>
      <c r="H1" s="609"/>
      <c r="I1" s="609"/>
      <c r="J1" s="609"/>
      <c r="K1" s="609"/>
      <c r="L1" s="609"/>
      <c r="M1" s="609"/>
      <c r="N1" s="609"/>
      <c r="O1" s="609"/>
      <c r="P1" s="609"/>
      <c r="Q1" s="609"/>
      <c r="R1" s="609"/>
      <c r="S1" s="609"/>
      <c r="T1" s="609"/>
      <c r="U1" s="609"/>
      <c r="V1" s="609"/>
      <c r="W1" s="609"/>
      <c r="X1" s="609"/>
      <c r="Y1" s="609"/>
      <c r="Z1" s="609"/>
      <c r="AA1" s="609"/>
      <c r="AB1" s="609"/>
    </row>
    <row r="2" spans="1:31">
      <c r="C2" s="68" t="s">
        <v>1691</v>
      </c>
      <c r="D2" s="69"/>
      <c r="E2" s="114" t="s">
        <v>1695</v>
      </c>
      <c r="F2" s="71"/>
      <c r="G2" s="71"/>
      <c r="H2" s="71"/>
      <c r="I2" s="106"/>
      <c r="J2" s="71"/>
      <c r="K2" s="71"/>
      <c r="L2" s="71"/>
      <c r="M2" s="71"/>
      <c r="N2" s="71"/>
      <c r="O2" s="71"/>
      <c r="P2" s="71"/>
      <c r="Q2" s="71"/>
      <c r="R2" s="71"/>
      <c r="S2" s="71"/>
      <c r="T2" s="71"/>
      <c r="U2" s="71"/>
      <c r="V2" s="71"/>
      <c r="W2" s="71"/>
      <c r="X2" s="71"/>
      <c r="Y2" s="71"/>
      <c r="Z2" s="71"/>
      <c r="AA2" s="71"/>
      <c r="AB2" s="71"/>
    </row>
    <row r="3" spans="1:31">
      <c r="C3" s="68" t="s">
        <v>1692</v>
      </c>
      <c r="D3" s="69"/>
      <c r="E3" s="114" t="s">
        <v>325</v>
      </c>
      <c r="F3" s="71"/>
      <c r="G3" s="71"/>
      <c r="H3" s="71"/>
      <c r="I3" s="106"/>
      <c r="J3" s="71"/>
      <c r="K3" s="71"/>
      <c r="L3" s="71"/>
      <c r="M3" s="71"/>
      <c r="N3" s="71"/>
      <c r="O3" s="71"/>
      <c r="P3" s="71"/>
      <c r="Q3" s="71"/>
      <c r="R3" s="71"/>
      <c r="S3" s="71"/>
      <c r="T3" s="71"/>
      <c r="U3" s="71"/>
      <c r="V3" s="71"/>
      <c r="W3" s="71"/>
      <c r="X3" s="71"/>
      <c r="Y3" s="71"/>
      <c r="Z3" s="71"/>
      <c r="AA3" s="71"/>
      <c r="AB3" s="71"/>
    </row>
    <row r="4" spans="1:31">
      <c r="C4" s="68" t="s">
        <v>86</v>
      </c>
      <c r="D4" s="69"/>
      <c r="E4" s="114" t="s">
        <v>456</v>
      </c>
      <c r="F4" s="71"/>
      <c r="G4" s="71"/>
      <c r="H4" s="71"/>
      <c r="I4" s="106"/>
      <c r="J4" s="71"/>
      <c r="K4" s="71"/>
      <c r="L4" s="71"/>
      <c r="M4" s="71"/>
      <c r="N4" s="71"/>
      <c r="O4" s="71"/>
      <c r="P4" s="71"/>
      <c r="Q4" s="71"/>
      <c r="R4" s="71"/>
      <c r="S4" s="71"/>
      <c r="T4" s="71"/>
      <c r="U4" s="71"/>
      <c r="V4" s="71"/>
      <c r="W4" s="71"/>
      <c r="X4" s="71"/>
      <c r="Y4" s="71"/>
      <c r="Z4" s="71"/>
      <c r="AA4" s="71"/>
      <c r="AB4" s="71"/>
    </row>
    <row r="5" spans="1:31" ht="15.75" thickBot="1">
      <c r="C5" s="73"/>
      <c r="D5" s="74"/>
      <c r="E5" s="115"/>
      <c r="F5" s="71"/>
      <c r="G5" s="71"/>
      <c r="H5" s="71"/>
      <c r="I5" s="106"/>
      <c r="J5" s="71"/>
      <c r="K5" s="71"/>
      <c r="L5" s="71"/>
      <c r="M5" s="71"/>
      <c r="N5" s="71"/>
      <c r="O5" s="71"/>
      <c r="P5" s="71"/>
      <c r="Q5" s="71"/>
      <c r="R5" s="71"/>
      <c r="S5" s="71"/>
      <c r="T5" s="71"/>
      <c r="U5" s="71"/>
      <c r="V5" s="71"/>
      <c r="W5" s="71"/>
      <c r="X5" s="71"/>
      <c r="Y5" s="71"/>
      <c r="Z5" s="71"/>
      <c r="AA5" s="71"/>
      <c r="AB5" s="71"/>
    </row>
    <row r="6" spans="1:31" ht="15" customHeight="1">
      <c r="C6" s="610" t="s">
        <v>1693</v>
      </c>
      <c r="D6" s="613" t="s">
        <v>106</v>
      </c>
      <c r="E6" s="605" t="s">
        <v>1689</v>
      </c>
      <c r="F6" s="614" t="s">
        <v>1667</v>
      </c>
      <c r="G6" s="605" t="s">
        <v>1725</v>
      </c>
      <c r="H6" s="614" t="s">
        <v>1668</v>
      </c>
      <c r="I6" s="616" t="s">
        <v>1669</v>
      </c>
      <c r="J6" s="614" t="s">
        <v>87</v>
      </c>
      <c r="K6" s="614" t="s">
        <v>1671</v>
      </c>
      <c r="L6" s="614"/>
      <c r="M6" s="614"/>
      <c r="N6" s="614"/>
      <c r="O6" s="614" t="s">
        <v>1677</v>
      </c>
      <c r="P6" s="614"/>
      <c r="Q6" s="614"/>
      <c r="R6" s="614"/>
      <c r="S6" s="614"/>
      <c r="T6" s="614"/>
      <c r="U6" s="614"/>
      <c r="V6" s="614"/>
      <c r="W6" s="614"/>
      <c r="X6" s="614"/>
      <c r="Y6" s="614"/>
      <c r="Z6" s="614"/>
      <c r="AA6" s="614"/>
      <c r="AB6" s="618"/>
    </row>
    <row r="7" spans="1:31" ht="15" customHeight="1">
      <c r="C7" s="611"/>
      <c r="D7" s="585"/>
      <c r="E7" s="602"/>
      <c r="F7" s="599"/>
      <c r="G7" s="602"/>
      <c r="H7" s="599"/>
      <c r="I7" s="617"/>
      <c r="J7" s="599"/>
      <c r="K7" s="599" t="s">
        <v>1672</v>
      </c>
      <c r="L7" s="599" t="s">
        <v>1673</v>
      </c>
      <c r="M7" s="599"/>
      <c r="N7" s="599" t="s">
        <v>1676</v>
      </c>
      <c r="O7" s="599" t="s">
        <v>1678</v>
      </c>
      <c r="P7" s="599"/>
      <c r="Q7" s="599"/>
      <c r="R7" s="599"/>
      <c r="S7" s="599" t="s">
        <v>1684</v>
      </c>
      <c r="T7" s="599"/>
      <c r="U7" s="599" t="s">
        <v>1685</v>
      </c>
      <c r="V7" s="599"/>
      <c r="W7" s="599" t="s">
        <v>1686</v>
      </c>
      <c r="X7" s="599"/>
      <c r="Y7" s="599"/>
      <c r="Z7" s="599" t="s">
        <v>1687</v>
      </c>
      <c r="AA7" s="599"/>
      <c r="AB7" s="600"/>
    </row>
    <row r="8" spans="1:31">
      <c r="B8" s="67" t="s">
        <v>578</v>
      </c>
      <c r="C8" s="611"/>
      <c r="D8" s="585"/>
      <c r="E8" s="602"/>
      <c r="F8" s="599"/>
      <c r="G8" s="603"/>
      <c r="H8" s="599"/>
      <c r="I8" s="617"/>
      <c r="J8" s="599"/>
      <c r="K8" s="599"/>
      <c r="L8" s="64" t="s">
        <v>1674</v>
      </c>
      <c r="M8" s="64" t="s">
        <v>1675</v>
      </c>
      <c r="N8" s="599"/>
      <c r="O8" s="64" t="s">
        <v>1679</v>
      </c>
      <c r="P8" s="64" t="s">
        <v>1680</v>
      </c>
      <c r="Q8" s="64" t="s">
        <v>1681</v>
      </c>
      <c r="R8" s="64" t="s">
        <v>1682</v>
      </c>
      <c r="S8" s="64" t="s">
        <v>1680</v>
      </c>
      <c r="T8" s="64" t="s">
        <v>1682</v>
      </c>
      <c r="U8" s="64" t="s">
        <v>1680</v>
      </c>
      <c r="V8" s="64" t="s">
        <v>1682</v>
      </c>
      <c r="W8" s="64" t="s">
        <v>1679</v>
      </c>
      <c r="X8" s="64" t="s">
        <v>1680</v>
      </c>
      <c r="Y8" s="64" t="s">
        <v>1682</v>
      </c>
      <c r="Z8" s="64" t="s">
        <v>1679</v>
      </c>
      <c r="AA8" s="64" t="s">
        <v>1680</v>
      </c>
      <c r="AB8" s="65" t="s">
        <v>1682</v>
      </c>
    </row>
    <row r="9" spans="1:31" s="104" customFormat="1" ht="15.75" thickBot="1">
      <c r="C9" s="612"/>
      <c r="D9" s="592"/>
      <c r="E9" s="627"/>
      <c r="F9" s="81">
        <v>1</v>
      </c>
      <c r="G9" s="81"/>
      <c r="H9" s="81">
        <v>2</v>
      </c>
      <c r="I9" s="80">
        <v>3</v>
      </c>
      <c r="J9" s="81">
        <v>4</v>
      </c>
      <c r="K9" s="81">
        <v>5</v>
      </c>
      <c r="L9" s="81">
        <v>6.1</v>
      </c>
      <c r="M9" s="81">
        <v>6.2</v>
      </c>
      <c r="N9" s="81">
        <v>7</v>
      </c>
      <c r="O9" s="81">
        <v>8</v>
      </c>
      <c r="P9" s="81">
        <v>9</v>
      </c>
      <c r="Q9" s="81">
        <v>10</v>
      </c>
      <c r="R9" s="81">
        <v>11</v>
      </c>
      <c r="S9" s="81">
        <v>12</v>
      </c>
      <c r="T9" s="81">
        <v>13</v>
      </c>
      <c r="U9" s="81">
        <v>14</v>
      </c>
      <c r="V9" s="81">
        <v>15</v>
      </c>
      <c r="W9" s="81">
        <v>16</v>
      </c>
      <c r="X9" s="81">
        <v>17</v>
      </c>
      <c r="Y9" s="81">
        <v>18</v>
      </c>
      <c r="Z9" s="81">
        <v>19</v>
      </c>
      <c r="AA9" s="81">
        <v>20</v>
      </c>
      <c r="AB9" s="82">
        <v>21</v>
      </c>
    </row>
    <row r="10" spans="1:31" s="66" customFormat="1" ht="15" customHeight="1">
      <c r="A10" s="97">
        <v>4030</v>
      </c>
      <c r="B10" s="97">
        <v>19</v>
      </c>
      <c r="C10" s="175">
        <v>27</v>
      </c>
      <c r="D10" s="75">
        <v>1.5</v>
      </c>
      <c r="E10" s="151" t="s">
        <v>1321</v>
      </c>
      <c r="F10" s="76">
        <v>1</v>
      </c>
      <c r="G10" s="76" t="s">
        <v>592</v>
      </c>
      <c r="H10" s="93" t="s">
        <v>410</v>
      </c>
      <c r="I10" s="79">
        <v>1.3000000000000114</v>
      </c>
      <c r="J10" s="76" t="s">
        <v>1700</v>
      </c>
      <c r="K10" s="79">
        <v>4</v>
      </c>
      <c r="L10" s="79">
        <v>3.5</v>
      </c>
      <c r="M10" s="79">
        <v>3.5</v>
      </c>
      <c r="N10" s="76">
        <v>1</v>
      </c>
      <c r="O10" s="76" t="s">
        <v>1705</v>
      </c>
      <c r="P10" s="76" t="s">
        <v>1701</v>
      </c>
      <c r="Q10" s="76" t="s">
        <v>1709</v>
      </c>
      <c r="R10" s="76">
        <v>0</v>
      </c>
      <c r="S10" s="76" t="s">
        <v>1701</v>
      </c>
      <c r="T10" s="76">
        <v>0</v>
      </c>
      <c r="U10" s="76" t="s">
        <v>1707</v>
      </c>
      <c r="V10" s="76">
        <v>0</v>
      </c>
      <c r="W10" s="76" t="s">
        <v>1704</v>
      </c>
      <c r="X10" s="76" t="s">
        <v>1703</v>
      </c>
      <c r="Y10" s="76">
        <v>0</v>
      </c>
      <c r="Z10" s="76" t="s">
        <v>1705</v>
      </c>
      <c r="AA10" s="76" t="s">
        <v>1703</v>
      </c>
      <c r="AB10" s="77">
        <v>0</v>
      </c>
      <c r="AD10" s="61"/>
      <c r="AE10" s="85"/>
    </row>
    <row r="11" spans="1:31" s="66" customFormat="1" ht="15" customHeight="1">
      <c r="A11" s="97"/>
      <c r="B11" s="97"/>
      <c r="C11" s="97"/>
      <c r="D11" s="98"/>
      <c r="E11" s="120"/>
      <c r="F11" s="95"/>
      <c r="G11" s="95"/>
      <c r="H11" s="99"/>
      <c r="I11" s="100"/>
      <c r="J11" s="95"/>
      <c r="K11" s="100"/>
      <c r="L11" s="100"/>
      <c r="M11" s="100"/>
      <c r="N11" s="95"/>
      <c r="O11" s="95"/>
      <c r="P11" s="95"/>
      <c r="Q11" s="95"/>
      <c r="R11" s="95"/>
      <c r="S11" s="95"/>
      <c r="T11" s="95"/>
      <c r="U11" s="95"/>
      <c r="V11" s="95"/>
      <c r="W11" s="95"/>
      <c r="X11" s="95"/>
      <c r="Y11" s="95"/>
      <c r="Z11" s="95"/>
      <c r="AA11" s="95"/>
      <c r="AB11" s="101"/>
      <c r="AD11" s="61"/>
      <c r="AE11" s="85"/>
    </row>
    <row r="12" spans="1:31" s="66" customFormat="1" ht="15" customHeight="1">
      <c r="A12" s="586">
        <v>38</v>
      </c>
      <c r="B12" s="62">
        <v>20</v>
      </c>
      <c r="C12" s="586" t="s">
        <v>1322</v>
      </c>
      <c r="D12" s="585">
        <v>2.2000000000000002</v>
      </c>
      <c r="E12" s="625" t="s">
        <v>1323</v>
      </c>
      <c r="F12" s="64">
        <v>1</v>
      </c>
      <c r="G12" s="64" t="s">
        <v>1324</v>
      </c>
      <c r="H12" s="60" t="s">
        <v>475</v>
      </c>
      <c r="I12" s="59">
        <f>AE12-AD12</f>
        <v>0</v>
      </c>
      <c r="J12" s="64" t="s">
        <v>1700</v>
      </c>
      <c r="K12" s="59">
        <v>3</v>
      </c>
      <c r="L12" s="59">
        <v>4</v>
      </c>
      <c r="M12" s="59">
        <v>4</v>
      </c>
      <c r="N12" s="64">
        <v>1</v>
      </c>
      <c r="O12" s="64" t="s">
        <v>1705</v>
      </c>
      <c r="P12" s="64" t="s">
        <v>1701</v>
      </c>
      <c r="Q12" s="64" t="s">
        <v>1709</v>
      </c>
      <c r="R12" s="64">
        <v>0</v>
      </c>
      <c r="S12" s="64" t="s">
        <v>1701</v>
      </c>
      <c r="T12" s="64">
        <v>0</v>
      </c>
      <c r="U12" s="64" t="s">
        <v>1700</v>
      </c>
      <c r="V12" s="64">
        <v>0</v>
      </c>
      <c r="W12" s="64" t="s">
        <v>1704</v>
      </c>
      <c r="X12" s="64" t="s">
        <v>1700</v>
      </c>
      <c r="Y12" s="64">
        <v>0</v>
      </c>
      <c r="Z12" s="64" t="s">
        <v>1705</v>
      </c>
      <c r="AA12" s="64" t="s">
        <v>1703</v>
      </c>
      <c r="AB12" s="65">
        <v>0</v>
      </c>
      <c r="AD12" s="61">
        <f>'[1]NGANJUK''Z'!$L$212</f>
        <v>34</v>
      </c>
      <c r="AE12" s="87">
        <v>34</v>
      </c>
    </row>
    <row r="13" spans="1:31" s="66" customFormat="1" ht="15" customHeight="1">
      <c r="A13" s="586"/>
      <c r="B13" s="62"/>
      <c r="C13" s="586"/>
      <c r="D13" s="585"/>
      <c r="E13" s="628"/>
      <c r="F13" s="64"/>
      <c r="G13" s="64"/>
      <c r="H13" s="60"/>
      <c r="I13" s="59"/>
      <c r="J13" s="64"/>
      <c r="K13" s="59"/>
      <c r="L13" s="59"/>
      <c r="M13" s="59"/>
      <c r="N13" s="64"/>
      <c r="O13" s="64"/>
      <c r="P13" s="64"/>
      <c r="Q13" s="64"/>
      <c r="R13" s="64"/>
      <c r="S13" s="64"/>
      <c r="T13" s="64"/>
      <c r="U13" s="64"/>
      <c r="V13" s="64"/>
      <c r="W13" s="64"/>
      <c r="X13" s="64"/>
      <c r="Y13" s="64"/>
      <c r="Z13" s="64"/>
      <c r="AA13" s="64"/>
      <c r="AB13" s="65"/>
      <c r="AD13" s="61"/>
      <c r="AE13" s="87"/>
    </row>
    <row r="14" spans="1:31" s="66" customFormat="1" ht="15" customHeight="1">
      <c r="A14" s="586"/>
      <c r="B14" s="62">
        <v>21</v>
      </c>
      <c r="C14" s="586"/>
      <c r="D14" s="585"/>
      <c r="E14" s="628"/>
      <c r="F14" s="64">
        <v>2</v>
      </c>
      <c r="G14" s="64" t="s">
        <v>1325</v>
      </c>
      <c r="H14" s="60" t="s">
        <v>476</v>
      </c>
      <c r="I14" s="59">
        <f>AE14-AD12</f>
        <v>0.29999999999999716</v>
      </c>
      <c r="J14" s="64" t="s">
        <v>1700</v>
      </c>
      <c r="K14" s="59">
        <v>3</v>
      </c>
      <c r="L14" s="59">
        <v>3</v>
      </c>
      <c r="M14" s="59">
        <v>3</v>
      </c>
      <c r="N14" s="64">
        <v>1</v>
      </c>
      <c r="O14" s="64" t="s">
        <v>1705</v>
      </c>
      <c r="P14" s="64" t="s">
        <v>1701</v>
      </c>
      <c r="Q14" s="64" t="s">
        <v>1709</v>
      </c>
      <c r="R14" s="64">
        <v>0</v>
      </c>
      <c r="S14" s="64" t="s">
        <v>1701</v>
      </c>
      <c r="T14" s="64">
        <v>0</v>
      </c>
      <c r="U14" s="64" t="s">
        <v>1707</v>
      </c>
      <c r="V14" s="64">
        <v>0</v>
      </c>
      <c r="W14" s="64" t="s">
        <v>1704</v>
      </c>
      <c r="X14" s="64" t="s">
        <v>1703</v>
      </c>
      <c r="Y14" s="64">
        <v>0</v>
      </c>
      <c r="Z14" s="64" t="s">
        <v>1705</v>
      </c>
      <c r="AA14" s="64" t="s">
        <v>1703</v>
      </c>
      <c r="AB14" s="65">
        <v>0</v>
      </c>
      <c r="AE14" s="87">
        <v>34.299999999999997</v>
      </c>
    </row>
    <row r="15" spans="1:31" s="66" customFormat="1" ht="15" customHeight="1">
      <c r="A15" s="586"/>
      <c r="B15" s="62"/>
      <c r="C15" s="586"/>
      <c r="D15" s="585"/>
      <c r="E15" s="628"/>
      <c r="F15" s="64"/>
      <c r="G15" s="64"/>
      <c r="H15" s="60"/>
      <c r="I15" s="59"/>
      <c r="J15" s="64"/>
      <c r="K15" s="59"/>
      <c r="L15" s="59"/>
      <c r="M15" s="59"/>
      <c r="N15" s="64"/>
      <c r="O15" s="64"/>
      <c r="P15" s="64"/>
      <c r="Q15" s="64"/>
      <c r="R15" s="64"/>
      <c r="S15" s="64"/>
      <c r="T15" s="64"/>
      <c r="U15" s="64"/>
      <c r="V15" s="64"/>
      <c r="W15" s="64"/>
      <c r="X15" s="64"/>
      <c r="Y15" s="64"/>
      <c r="Z15" s="64"/>
      <c r="AA15" s="64"/>
      <c r="AB15" s="65"/>
      <c r="AE15" s="87"/>
    </row>
    <row r="16" spans="1:31" s="66" customFormat="1" ht="15" customHeight="1">
      <c r="A16" s="586"/>
      <c r="B16" s="62">
        <v>22</v>
      </c>
      <c r="C16" s="586"/>
      <c r="D16" s="585"/>
      <c r="E16" s="623"/>
      <c r="F16" s="64">
        <v>3</v>
      </c>
      <c r="G16" s="64" t="s">
        <v>1326</v>
      </c>
      <c r="H16" s="60" t="s">
        <v>477</v>
      </c>
      <c r="I16" s="59">
        <f>AE16-AD12</f>
        <v>0.5</v>
      </c>
      <c r="J16" s="64" t="s">
        <v>1700</v>
      </c>
      <c r="K16" s="59">
        <v>2</v>
      </c>
      <c r="L16" s="59">
        <v>3</v>
      </c>
      <c r="M16" s="59">
        <v>3</v>
      </c>
      <c r="N16" s="64">
        <v>1</v>
      </c>
      <c r="O16" s="64" t="s">
        <v>1705</v>
      </c>
      <c r="P16" s="64" t="s">
        <v>1701</v>
      </c>
      <c r="Q16" s="64" t="s">
        <v>1709</v>
      </c>
      <c r="R16" s="64">
        <v>0</v>
      </c>
      <c r="S16" s="64" t="s">
        <v>1701</v>
      </c>
      <c r="T16" s="64">
        <v>0</v>
      </c>
      <c r="U16" s="64" t="s">
        <v>1707</v>
      </c>
      <c r="V16" s="64">
        <v>0</v>
      </c>
      <c r="W16" s="64" t="s">
        <v>1704</v>
      </c>
      <c r="X16" s="64" t="s">
        <v>1703</v>
      </c>
      <c r="Y16" s="64">
        <v>0</v>
      </c>
      <c r="Z16" s="64" t="s">
        <v>1705</v>
      </c>
      <c r="AA16" s="64" t="s">
        <v>1703</v>
      </c>
      <c r="AB16" s="65">
        <v>0</v>
      </c>
      <c r="AE16" s="87">
        <v>34.5</v>
      </c>
    </row>
    <row r="17" spans="1:31" s="66" customFormat="1" ht="15" customHeight="1">
      <c r="A17" s="62"/>
      <c r="B17" s="62"/>
      <c r="C17" s="62"/>
      <c r="D17" s="63"/>
      <c r="E17" s="96"/>
      <c r="F17" s="64"/>
      <c r="G17" s="64"/>
      <c r="H17" s="60"/>
      <c r="I17" s="59"/>
      <c r="J17" s="64"/>
      <c r="K17" s="59"/>
      <c r="L17" s="59"/>
      <c r="M17" s="59"/>
      <c r="N17" s="64"/>
      <c r="O17" s="64"/>
      <c r="P17" s="64"/>
      <c r="Q17" s="64"/>
      <c r="R17" s="64"/>
      <c r="S17" s="64"/>
      <c r="T17" s="64"/>
      <c r="U17" s="64"/>
      <c r="V17" s="64"/>
      <c r="W17" s="64"/>
      <c r="X17" s="64"/>
      <c r="Y17" s="64"/>
      <c r="Z17" s="64"/>
      <c r="AA17" s="64"/>
      <c r="AB17" s="65"/>
      <c r="AE17" s="87"/>
    </row>
    <row r="18" spans="1:31" s="66" customFormat="1" ht="15" customHeight="1">
      <c r="A18" s="586">
        <v>4028</v>
      </c>
      <c r="B18" s="62">
        <v>27</v>
      </c>
      <c r="C18" s="586">
        <v>29</v>
      </c>
      <c r="D18" s="585">
        <v>1.2</v>
      </c>
      <c r="E18" s="624" t="s">
        <v>1327</v>
      </c>
      <c r="F18" s="64">
        <v>1</v>
      </c>
      <c r="G18" s="64" t="s">
        <v>593</v>
      </c>
      <c r="H18" s="60" t="s">
        <v>407</v>
      </c>
      <c r="I18" s="59">
        <f>AE18-AD18</f>
        <v>0</v>
      </c>
      <c r="J18" s="64" t="s">
        <v>1700</v>
      </c>
      <c r="K18" s="59">
        <v>3</v>
      </c>
      <c r="L18" s="59">
        <v>2.5</v>
      </c>
      <c r="M18" s="59">
        <v>2.5</v>
      </c>
      <c r="N18" s="64">
        <v>1</v>
      </c>
      <c r="O18" s="64" t="s">
        <v>1705</v>
      </c>
      <c r="P18" s="64" t="s">
        <v>1701</v>
      </c>
      <c r="Q18" s="64" t="s">
        <v>1709</v>
      </c>
      <c r="R18" s="64">
        <v>0</v>
      </c>
      <c r="S18" s="64" t="s">
        <v>1701</v>
      </c>
      <c r="T18" s="64">
        <v>0</v>
      </c>
      <c r="U18" s="64" t="s">
        <v>1707</v>
      </c>
      <c r="V18" s="64">
        <v>0</v>
      </c>
      <c r="W18" s="64" t="s">
        <v>1704</v>
      </c>
      <c r="X18" s="64" t="s">
        <v>1703</v>
      </c>
      <c r="Y18" s="64">
        <v>0</v>
      </c>
      <c r="Z18" s="64" t="s">
        <v>1705</v>
      </c>
      <c r="AA18" s="64" t="s">
        <v>1703</v>
      </c>
      <c r="AB18" s="65">
        <v>0</v>
      </c>
      <c r="AD18" s="61">
        <f>'[1]NGANJUK''Z'!$L$156</f>
        <v>130.69999999999999</v>
      </c>
      <c r="AE18" s="86">
        <v>130.69999999999999</v>
      </c>
    </row>
    <row r="19" spans="1:31" s="66" customFormat="1" ht="15" customHeight="1">
      <c r="A19" s="586"/>
      <c r="B19" s="62"/>
      <c r="C19" s="586"/>
      <c r="D19" s="585"/>
      <c r="E19" s="624"/>
      <c r="F19" s="64"/>
      <c r="G19" s="64"/>
      <c r="H19" s="60"/>
      <c r="I19" s="59"/>
      <c r="J19" s="64"/>
      <c r="K19" s="59"/>
      <c r="L19" s="59"/>
      <c r="M19" s="59"/>
      <c r="N19" s="64"/>
      <c r="O19" s="64"/>
      <c r="P19" s="64"/>
      <c r="Q19" s="64"/>
      <c r="R19" s="64"/>
      <c r="S19" s="64"/>
      <c r="T19" s="64"/>
      <c r="U19" s="64"/>
      <c r="V19" s="64"/>
      <c r="W19" s="64"/>
      <c r="X19" s="64"/>
      <c r="Y19" s="64"/>
      <c r="Z19" s="64"/>
      <c r="AA19" s="64"/>
      <c r="AB19" s="65"/>
      <c r="AD19" s="61"/>
      <c r="AE19" s="86"/>
    </row>
    <row r="20" spans="1:31" s="66" customFormat="1" ht="15" customHeight="1">
      <c r="A20" s="586"/>
      <c r="B20" s="62">
        <v>28</v>
      </c>
      <c r="C20" s="586"/>
      <c r="D20" s="585"/>
      <c r="E20" s="624"/>
      <c r="F20" s="64">
        <v>2</v>
      </c>
      <c r="G20" s="64" t="s">
        <v>594</v>
      </c>
      <c r="H20" s="60" t="s">
        <v>408</v>
      </c>
      <c r="I20" s="59">
        <f>AE20-AD18</f>
        <v>0.20000000000001705</v>
      </c>
      <c r="J20" s="64" t="s">
        <v>1700</v>
      </c>
      <c r="K20" s="59">
        <v>2.5</v>
      </c>
      <c r="L20" s="59">
        <v>2.5</v>
      </c>
      <c r="M20" s="59">
        <v>3</v>
      </c>
      <c r="N20" s="64">
        <v>1</v>
      </c>
      <c r="O20" s="64" t="s">
        <v>1705</v>
      </c>
      <c r="P20" s="64" t="s">
        <v>1701</v>
      </c>
      <c r="Q20" s="64" t="s">
        <v>1709</v>
      </c>
      <c r="R20" s="64">
        <v>0</v>
      </c>
      <c r="S20" s="64" t="s">
        <v>1701</v>
      </c>
      <c r="T20" s="64">
        <v>0</v>
      </c>
      <c r="U20" s="64" t="s">
        <v>1707</v>
      </c>
      <c r="V20" s="64">
        <v>0</v>
      </c>
      <c r="W20" s="64" t="s">
        <v>1704</v>
      </c>
      <c r="X20" s="64" t="s">
        <v>1703</v>
      </c>
      <c r="Y20" s="64">
        <v>0</v>
      </c>
      <c r="Z20" s="64" t="s">
        <v>1705</v>
      </c>
      <c r="AA20" s="64" t="s">
        <v>1703</v>
      </c>
      <c r="AB20" s="65">
        <v>0</v>
      </c>
      <c r="AE20" s="86">
        <v>130.9</v>
      </c>
    </row>
    <row r="21" spans="1:31" s="66" customFormat="1" ht="15" customHeight="1">
      <c r="A21" s="586"/>
      <c r="B21" s="62"/>
      <c r="C21" s="586"/>
      <c r="D21" s="585"/>
      <c r="E21" s="624"/>
      <c r="F21" s="64"/>
      <c r="G21" s="64"/>
      <c r="H21" s="60"/>
      <c r="I21" s="59"/>
      <c r="J21" s="64"/>
      <c r="K21" s="59"/>
      <c r="L21" s="59"/>
      <c r="M21" s="59"/>
      <c r="N21" s="64"/>
      <c r="O21" s="64"/>
      <c r="P21" s="64"/>
      <c r="Q21" s="64"/>
      <c r="R21" s="64"/>
      <c r="S21" s="64"/>
      <c r="T21" s="64"/>
      <c r="U21" s="64"/>
      <c r="V21" s="64"/>
      <c r="W21" s="64"/>
      <c r="X21" s="64"/>
      <c r="Y21" s="64"/>
      <c r="Z21" s="64"/>
      <c r="AA21" s="64"/>
      <c r="AB21" s="65"/>
      <c r="AE21" s="86"/>
    </row>
    <row r="22" spans="1:31" s="66" customFormat="1" ht="15" customHeight="1">
      <c r="A22" s="586"/>
      <c r="B22" s="62">
        <v>29</v>
      </c>
      <c r="C22" s="586"/>
      <c r="D22" s="585"/>
      <c r="E22" s="624"/>
      <c r="F22" s="64">
        <v>3</v>
      </c>
      <c r="G22" s="64" t="s">
        <v>595</v>
      </c>
      <c r="H22" s="60" t="s">
        <v>409</v>
      </c>
      <c r="I22" s="59">
        <f>AE22-AD18</f>
        <v>0.90000000000000568</v>
      </c>
      <c r="J22" s="64" t="s">
        <v>1700</v>
      </c>
      <c r="K22" s="59">
        <v>2</v>
      </c>
      <c r="L22" s="59">
        <v>4</v>
      </c>
      <c r="M22" s="59">
        <v>4</v>
      </c>
      <c r="N22" s="64">
        <v>1</v>
      </c>
      <c r="O22" s="64" t="s">
        <v>1705</v>
      </c>
      <c r="P22" s="64" t="s">
        <v>1701</v>
      </c>
      <c r="Q22" s="64" t="s">
        <v>1709</v>
      </c>
      <c r="R22" s="64">
        <v>0</v>
      </c>
      <c r="S22" s="64" t="s">
        <v>1701</v>
      </c>
      <c r="T22" s="64">
        <v>0</v>
      </c>
      <c r="U22" s="64" t="s">
        <v>1707</v>
      </c>
      <c r="V22" s="64">
        <v>0</v>
      </c>
      <c r="W22" s="64" t="s">
        <v>1704</v>
      </c>
      <c r="X22" s="64" t="s">
        <v>1703</v>
      </c>
      <c r="Y22" s="64">
        <v>0</v>
      </c>
      <c r="Z22" s="64" t="s">
        <v>1705</v>
      </c>
      <c r="AA22" s="64" t="s">
        <v>1703</v>
      </c>
      <c r="AB22" s="65">
        <v>0</v>
      </c>
      <c r="AE22" s="86">
        <v>131.6</v>
      </c>
    </row>
    <row r="23" spans="1:31" s="66" customFormat="1" ht="15" customHeight="1">
      <c r="A23" s="62"/>
      <c r="B23" s="62"/>
      <c r="C23" s="62"/>
      <c r="D23" s="63"/>
      <c r="E23" s="78"/>
      <c r="F23" s="64"/>
      <c r="G23" s="64"/>
      <c r="H23" s="60"/>
      <c r="I23" s="59"/>
      <c r="J23" s="64"/>
      <c r="K23" s="59"/>
      <c r="L23" s="59"/>
      <c r="M23" s="59"/>
      <c r="N23" s="64"/>
      <c r="O23" s="64"/>
      <c r="P23" s="64"/>
      <c r="Q23" s="64"/>
      <c r="R23" s="64"/>
      <c r="S23" s="64"/>
      <c r="T23" s="64"/>
      <c r="U23" s="64"/>
      <c r="V23" s="64"/>
      <c r="W23" s="64"/>
      <c r="X23" s="64"/>
      <c r="Y23" s="64"/>
      <c r="Z23" s="64"/>
      <c r="AA23" s="64"/>
      <c r="AB23" s="65"/>
      <c r="AE23" s="86"/>
    </row>
    <row r="24" spans="1:31" s="66" customFormat="1" ht="15" customHeight="1">
      <c r="A24" s="586">
        <v>37</v>
      </c>
      <c r="B24" s="62">
        <v>30</v>
      </c>
      <c r="C24" s="586">
        <v>30</v>
      </c>
      <c r="D24" s="585">
        <v>2.1</v>
      </c>
      <c r="E24" s="624" t="s">
        <v>468</v>
      </c>
      <c r="F24" s="64">
        <v>1</v>
      </c>
      <c r="G24" s="64" t="s">
        <v>596</v>
      </c>
      <c r="H24" s="60" t="s">
        <v>469</v>
      </c>
      <c r="I24" s="59">
        <f>AE24-AD24</f>
        <v>0</v>
      </c>
      <c r="J24" s="64" t="s">
        <v>1700</v>
      </c>
      <c r="K24" s="59">
        <v>3.5</v>
      </c>
      <c r="L24" s="59">
        <v>5</v>
      </c>
      <c r="M24" s="59">
        <v>5</v>
      </c>
      <c r="N24" s="64">
        <v>1</v>
      </c>
      <c r="O24" s="64" t="s">
        <v>1705</v>
      </c>
      <c r="P24" s="64" t="s">
        <v>1701</v>
      </c>
      <c r="Q24" s="64" t="s">
        <v>1709</v>
      </c>
      <c r="R24" s="64">
        <v>0</v>
      </c>
      <c r="S24" s="64" t="s">
        <v>1701</v>
      </c>
      <c r="T24" s="64">
        <v>0</v>
      </c>
      <c r="U24" s="64" t="s">
        <v>1707</v>
      </c>
      <c r="V24" s="64">
        <v>0</v>
      </c>
      <c r="W24" s="64" t="s">
        <v>1704</v>
      </c>
      <c r="X24" s="64" t="s">
        <v>1703</v>
      </c>
      <c r="Y24" s="64">
        <v>0</v>
      </c>
      <c r="Z24" s="64" t="s">
        <v>1705</v>
      </c>
      <c r="AA24" s="64" t="s">
        <v>1703</v>
      </c>
      <c r="AB24" s="65">
        <v>0</v>
      </c>
      <c r="AD24" s="61">
        <f>'[1]NGANJUK''Z'!$L$211</f>
        <v>61.4</v>
      </c>
      <c r="AE24" s="87">
        <v>61.4</v>
      </c>
    </row>
    <row r="25" spans="1:31" s="66" customFormat="1" ht="15" customHeight="1">
      <c r="A25" s="586"/>
      <c r="B25" s="62"/>
      <c r="C25" s="586"/>
      <c r="D25" s="585"/>
      <c r="E25" s="624"/>
      <c r="F25" s="64"/>
      <c r="G25" s="64"/>
      <c r="H25" s="60"/>
      <c r="I25" s="59"/>
      <c r="J25" s="64"/>
      <c r="K25" s="59"/>
      <c r="L25" s="59"/>
      <c r="M25" s="59"/>
      <c r="N25" s="64"/>
      <c r="O25" s="64"/>
      <c r="P25" s="64"/>
      <c r="Q25" s="64"/>
      <c r="R25" s="64"/>
      <c r="S25" s="64"/>
      <c r="T25" s="64"/>
      <c r="U25" s="64"/>
      <c r="V25" s="64"/>
      <c r="W25" s="64"/>
      <c r="X25" s="64"/>
      <c r="Y25" s="64"/>
      <c r="Z25" s="64"/>
      <c r="AA25" s="64"/>
      <c r="AB25" s="65"/>
      <c r="AD25" s="61"/>
      <c r="AE25" s="87"/>
    </row>
    <row r="26" spans="1:31" s="66" customFormat="1" ht="15" customHeight="1">
      <c r="A26" s="586"/>
      <c r="B26" s="62">
        <v>31</v>
      </c>
      <c r="C26" s="586"/>
      <c r="D26" s="585"/>
      <c r="E26" s="624"/>
      <c r="F26" s="64">
        <v>2</v>
      </c>
      <c r="G26" s="64" t="s">
        <v>597</v>
      </c>
      <c r="H26" s="60" t="s">
        <v>470</v>
      </c>
      <c r="I26" s="59">
        <f>AE26-AD24</f>
        <v>0.39999999999999858</v>
      </c>
      <c r="J26" s="64" t="s">
        <v>1700</v>
      </c>
      <c r="K26" s="59">
        <v>5</v>
      </c>
      <c r="L26" s="59">
        <v>5</v>
      </c>
      <c r="M26" s="59">
        <v>5</v>
      </c>
      <c r="N26" s="64">
        <v>1</v>
      </c>
      <c r="O26" s="64" t="s">
        <v>1705</v>
      </c>
      <c r="P26" s="64" t="s">
        <v>1701</v>
      </c>
      <c r="Q26" s="64" t="s">
        <v>1709</v>
      </c>
      <c r="R26" s="64">
        <v>0</v>
      </c>
      <c r="S26" s="64" t="s">
        <v>1701</v>
      </c>
      <c r="T26" s="64">
        <v>0</v>
      </c>
      <c r="U26" s="64" t="s">
        <v>1700</v>
      </c>
      <c r="V26" s="64">
        <v>0</v>
      </c>
      <c r="W26" s="64" t="s">
        <v>1704</v>
      </c>
      <c r="X26" s="64" t="s">
        <v>1700</v>
      </c>
      <c r="Y26" s="64">
        <v>0</v>
      </c>
      <c r="Z26" s="64" t="s">
        <v>1705</v>
      </c>
      <c r="AA26" s="64" t="s">
        <v>1703</v>
      </c>
      <c r="AB26" s="65">
        <v>0</v>
      </c>
      <c r="AE26" s="87">
        <v>61.8</v>
      </c>
    </row>
    <row r="27" spans="1:31" s="66" customFormat="1" ht="15" customHeight="1">
      <c r="A27" s="586"/>
      <c r="B27" s="62"/>
      <c r="C27" s="586"/>
      <c r="D27" s="585"/>
      <c r="E27" s="624"/>
      <c r="F27" s="64"/>
      <c r="G27" s="64"/>
      <c r="H27" s="60"/>
      <c r="I27" s="59"/>
      <c r="J27" s="64"/>
      <c r="K27" s="59"/>
      <c r="L27" s="59"/>
      <c r="M27" s="59"/>
      <c r="N27" s="64"/>
      <c r="O27" s="64"/>
      <c r="P27" s="64"/>
      <c r="Q27" s="64"/>
      <c r="R27" s="64"/>
      <c r="S27" s="64"/>
      <c r="T27" s="64"/>
      <c r="U27" s="64"/>
      <c r="V27" s="64"/>
      <c r="W27" s="64"/>
      <c r="X27" s="64"/>
      <c r="Y27" s="64"/>
      <c r="Z27" s="64"/>
      <c r="AA27" s="64"/>
      <c r="AB27" s="65"/>
      <c r="AE27" s="87"/>
    </row>
    <row r="28" spans="1:31" s="66" customFormat="1" ht="15" customHeight="1">
      <c r="A28" s="586"/>
      <c r="B28" s="62">
        <v>32</v>
      </c>
      <c r="C28" s="586"/>
      <c r="D28" s="585"/>
      <c r="E28" s="624"/>
      <c r="F28" s="64">
        <v>3</v>
      </c>
      <c r="G28" s="64" t="s">
        <v>598</v>
      </c>
      <c r="H28" s="60" t="s">
        <v>471</v>
      </c>
      <c r="I28" s="59">
        <f>AE28-AD24</f>
        <v>1</v>
      </c>
      <c r="J28" s="64" t="s">
        <v>1700</v>
      </c>
      <c r="K28" s="59">
        <v>23</v>
      </c>
      <c r="L28" s="59">
        <v>5</v>
      </c>
      <c r="M28" s="59">
        <v>5</v>
      </c>
      <c r="N28" s="64">
        <v>2</v>
      </c>
      <c r="O28" s="64" t="s">
        <v>1703</v>
      </c>
      <c r="P28" s="64" t="s">
        <v>1701</v>
      </c>
      <c r="Q28" s="64" t="s">
        <v>1709</v>
      </c>
      <c r="R28" s="64">
        <v>0</v>
      </c>
      <c r="S28" s="64" t="s">
        <v>1701</v>
      </c>
      <c r="T28" s="64">
        <v>0</v>
      </c>
      <c r="U28" s="64" t="s">
        <v>1707</v>
      </c>
      <c r="V28" s="64">
        <v>0</v>
      </c>
      <c r="W28" s="64" t="s">
        <v>1704</v>
      </c>
      <c r="X28" s="64" t="s">
        <v>1703</v>
      </c>
      <c r="Y28" s="64">
        <v>0</v>
      </c>
      <c r="Z28" s="64" t="s">
        <v>1705</v>
      </c>
      <c r="AA28" s="64" t="s">
        <v>1703</v>
      </c>
      <c r="AB28" s="65">
        <v>0</v>
      </c>
      <c r="AE28" s="87">
        <v>62.4</v>
      </c>
    </row>
    <row r="29" spans="1:31" s="66" customFormat="1" ht="15" customHeight="1">
      <c r="A29" s="586"/>
      <c r="B29" s="62"/>
      <c r="C29" s="586"/>
      <c r="D29" s="585"/>
      <c r="E29" s="624"/>
      <c r="F29" s="64"/>
      <c r="G29" s="64"/>
      <c r="H29" s="60"/>
      <c r="I29" s="59"/>
      <c r="J29" s="64"/>
      <c r="K29" s="59"/>
      <c r="L29" s="59"/>
      <c r="M29" s="59"/>
      <c r="N29" s="64"/>
      <c r="O29" s="64"/>
      <c r="P29" s="64"/>
      <c r="Q29" s="64"/>
      <c r="R29" s="64"/>
      <c r="S29" s="64"/>
      <c r="T29" s="64"/>
      <c r="U29" s="64"/>
      <c r="V29" s="64"/>
      <c r="W29" s="64"/>
      <c r="X29" s="64"/>
      <c r="Y29" s="64"/>
      <c r="Z29" s="64"/>
      <c r="AA29" s="64"/>
      <c r="AB29" s="65"/>
      <c r="AE29" s="87"/>
    </row>
    <row r="30" spans="1:31" s="66" customFormat="1" ht="15" customHeight="1">
      <c r="A30" s="586"/>
      <c r="B30" s="62">
        <v>33</v>
      </c>
      <c r="C30" s="586"/>
      <c r="D30" s="585"/>
      <c r="E30" s="624"/>
      <c r="F30" s="64">
        <v>4</v>
      </c>
      <c r="G30" s="64" t="s">
        <v>599</v>
      </c>
      <c r="H30" s="60" t="s">
        <v>472</v>
      </c>
      <c r="I30" s="59">
        <f>AE30-AD24</f>
        <v>1</v>
      </c>
      <c r="J30" s="64" t="s">
        <v>1700</v>
      </c>
      <c r="K30" s="59">
        <v>11</v>
      </c>
      <c r="L30" s="59">
        <v>3.7</v>
      </c>
      <c r="M30" s="59">
        <v>3.7</v>
      </c>
      <c r="N30" s="64">
        <v>1</v>
      </c>
      <c r="O30" s="64" t="s">
        <v>286</v>
      </c>
      <c r="P30" s="64" t="s">
        <v>1701</v>
      </c>
      <c r="Q30" s="64" t="s">
        <v>1702</v>
      </c>
      <c r="R30" s="64">
        <v>0</v>
      </c>
      <c r="S30" s="64" t="s">
        <v>1701</v>
      </c>
      <c r="T30" s="64">
        <v>0</v>
      </c>
      <c r="U30" s="64" t="s">
        <v>1700</v>
      </c>
      <c r="V30" s="64">
        <v>0</v>
      </c>
      <c r="W30" s="64" t="s">
        <v>1704</v>
      </c>
      <c r="X30" s="64" t="s">
        <v>1700</v>
      </c>
      <c r="Y30" s="64">
        <v>0</v>
      </c>
      <c r="Z30" s="64" t="s">
        <v>1705</v>
      </c>
      <c r="AA30" s="64" t="s">
        <v>1703</v>
      </c>
      <c r="AB30" s="65">
        <v>0</v>
      </c>
      <c r="AE30" s="87">
        <v>62.4</v>
      </c>
    </row>
    <row r="31" spans="1:31" s="66" customFormat="1" ht="15" customHeight="1">
      <c r="A31" s="586"/>
      <c r="B31" s="62"/>
      <c r="C31" s="586"/>
      <c r="D31" s="585"/>
      <c r="E31" s="624"/>
      <c r="F31" s="64"/>
      <c r="G31" s="64"/>
      <c r="H31" s="60"/>
      <c r="I31" s="59"/>
      <c r="J31" s="64"/>
      <c r="K31" s="59"/>
      <c r="L31" s="59"/>
      <c r="M31" s="59"/>
      <c r="N31" s="64"/>
      <c r="O31" s="64"/>
      <c r="P31" s="64"/>
      <c r="Q31" s="64"/>
      <c r="R31" s="64"/>
      <c r="S31" s="64"/>
      <c r="T31" s="64"/>
      <c r="U31" s="64"/>
      <c r="V31" s="64"/>
      <c r="W31" s="64"/>
      <c r="X31" s="64"/>
      <c r="Y31" s="64"/>
      <c r="Z31" s="64"/>
      <c r="AA31" s="64"/>
      <c r="AB31" s="65"/>
      <c r="AE31" s="87"/>
    </row>
    <row r="32" spans="1:31" s="66" customFormat="1" ht="15" customHeight="1">
      <c r="A32" s="586"/>
      <c r="B32" s="62">
        <v>34</v>
      </c>
      <c r="C32" s="586"/>
      <c r="D32" s="585"/>
      <c r="E32" s="624"/>
      <c r="F32" s="64">
        <v>5</v>
      </c>
      <c r="G32" s="64" t="s">
        <v>600</v>
      </c>
      <c r="H32" s="60" t="s">
        <v>473</v>
      </c>
      <c r="I32" s="59">
        <f>AE32-AD24</f>
        <v>1.7000000000000028</v>
      </c>
      <c r="J32" s="64" t="s">
        <v>1700</v>
      </c>
      <c r="K32" s="59">
        <v>3</v>
      </c>
      <c r="L32" s="59">
        <v>5</v>
      </c>
      <c r="M32" s="59">
        <v>5</v>
      </c>
      <c r="N32" s="64">
        <v>1</v>
      </c>
      <c r="O32" s="64" t="s">
        <v>1703</v>
      </c>
      <c r="P32" s="64" t="s">
        <v>1701</v>
      </c>
      <c r="Q32" s="64" t="s">
        <v>1709</v>
      </c>
      <c r="R32" s="64">
        <v>0</v>
      </c>
      <c r="S32" s="64" t="s">
        <v>1701</v>
      </c>
      <c r="T32" s="64">
        <v>0</v>
      </c>
      <c r="U32" s="64" t="s">
        <v>1707</v>
      </c>
      <c r="V32" s="64">
        <v>0</v>
      </c>
      <c r="W32" s="64" t="s">
        <v>1704</v>
      </c>
      <c r="X32" s="64" t="s">
        <v>1703</v>
      </c>
      <c r="Y32" s="64">
        <v>0</v>
      </c>
      <c r="Z32" s="64" t="s">
        <v>1705</v>
      </c>
      <c r="AA32" s="64" t="s">
        <v>1703</v>
      </c>
      <c r="AB32" s="65">
        <v>0</v>
      </c>
      <c r="AE32" s="87">
        <v>63.1</v>
      </c>
    </row>
    <row r="33" spans="1:31" s="66" customFormat="1" ht="15" customHeight="1">
      <c r="A33" s="586"/>
      <c r="B33" s="62"/>
      <c r="C33" s="586"/>
      <c r="D33" s="585"/>
      <c r="E33" s="624"/>
      <c r="F33" s="64"/>
      <c r="G33" s="64"/>
      <c r="H33" s="60"/>
      <c r="I33" s="59"/>
      <c r="J33" s="64"/>
      <c r="K33" s="59"/>
      <c r="L33" s="59"/>
      <c r="M33" s="59"/>
      <c r="N33" s="64"/>
      <c r="O33" s="64"/>
      <c r="P33" s="64"/>
      <c r="Q33" s="64"/>
      <c r="R33" s="64"/>
      <c r="S33" s="64"/>
      <c r="T33" s="64"/>
      <c r="U33" s="64"/>
      <c r="V33" s="64"/>
      <c r="W33" s="64"/>
      <c r="X33" s="64"/>
      <c r="Y33" s="64"/>
      <c r="Z33" s="64"/>
      <c r="AA33" s="64"/>
      <c r="AB33" s="65"/>
      <c r="AE33" s="87"/>
    </row>
    <row r="34" spans="1:31" s="66" customFormat="1" ht="15" customHeight="1">
      <c r="A34" s="586"/>
      <c r="B34" s="62">
        <v>35</v>
      </c>
      <c r="C34" s="586"/>
      <c r="D34" s="585"/>
      <c r="E34" s="624"/>
      <c r="F34" s="64">
        <v>6</v>
      </c>
      <c r="G34" s="64" t="s">
        <v>601</v>
      </c>
      <c r="H34" s="60" t="s">
        <v>474</v>
      </c>
      <c r="I34" s="59">
        <f>AE34-AD24</f>
        <v>1.8000000000000043</v>
      </c>
      <c r="J34" s="64" t="s">
        <v>1700</v>
      </c>
      <c r="K34" s="59">
        <v>5</v>
      </c>
      <c r="L34" s="59">
        <v>6</v>
      </c>
      <c r="M34" s="59">
        <v>6</v>
      </c>
      <c r="N34" s="64">
        <v>1</v>
      </c>
      <c r="O34" s="64" t="s">
        <v>1703</v>
      </c>
      <c r="P34" s="64" t="s">
        <v>1701</v>
      </c>
      <c r="Q34" s="64" t="s">
        <v>1709</v>
      </c>
      <c r="R34" s="64">
        <v>0</v>
      </c>
      <c r="S34" s="64" t="s">
        <v>1701</v>
      </c>
      <c r="T34" s="64">
        <v>0</v>
      </c>
      <c r="U34" s="64" t="s">
        <v>1707</v>
      </c>
      <c r="V34" s="64">
        <v>0</v>
      </c>
      <c r="W34" s="64" t="s">
        <v>1704</v>
      </c>
      <c r="X34" s="64" t="s">
        <v>1703</v>
      </c>
      <c r="Y34" s="64">
        <v>0</v>
      </c>
      <c r="Z34" s="64" t="s">
        <v>1705</v>
      </c>
      <c r="AA34" s="64" t="s">
        <v>1703</v>
      </c>
      <c r="AB34" s="65">
        <v>0</v>
      </c>
      <c r="AE34" s="87">
        <v>63.2</v>
      </c>
    </row>
    <row r="35" spans="1:31" s="66" customFormat="1" ht="15" customHeight="1">
      <c r="A35" s="62"/>
      <c r="B35" s="62"/>
      <c r="C35" s="109"/>
      <c r="D35" s="122"/>
      <c r="E35" s="126"/>
      <c r="F35" s="64"/>
      <c r="G35" s="64"/>
      <c r="H35" s="60"/>
      <c r="I35" s="59"/>
      <c r="J35" s="64"/>
      <c r="K35" s="59"/>
      <c r="L35" s="59"/>
      <c r="M35" s="59"/>
      <c r="N35" s="64"/>
      <c r="O35" s="64"/>
      <c r="P35" s="64"/>
      <c r="Q35" s="64"/>
      <c r="R35" s="64"/>
      <c r="S35" s="64"/>
      <c r="T35" s="64"/>
      <c r="U35" s="64"/>
      <c r="V35" s="64"/>
      <c r="W35" s="64"/>
      <c r="X35" s="64"/>
      <c r="Y35" s="64"/>
      <c r="Z35" s="64"/>
      <c r="AA35" s="64"/>
      <c r="AB35" s="65"/>
      <c r="AE35" s="87"/>
    </row>
    <row r="36" spans="1:31" s="66" customFormat="1" ht="15" customHeight="1">
      <c r="A36" s="62">
        <v>4002</v>
      </c>
      <c r="B36" s="62">
        <v>36</v>
      </c>
      <c r="C36" s="589">
        <v>31</v>
      </c>
      <c r="D36" s="591">
        <v>1</v>
      </c>
      <c r="E36" s="625" t="s">
        <v>1328</v>
      </c>
      <c r="F36" s="64">
        <v>1</v>
      </c>
      <c r="G36" s="64" t="s">
        <v>602</v>
      </c>
      <c r="H36" s="60" t="s">
        <v>361</v>
      </c>
      <c r="I36" s="59">
        <f>AE36-AD36</f>
        <v>0.89999999999997726</v>
      </c>
      <c r="J36" s="64" t="s">
        <v>1700</v>
      </c>
      <c r="K36" s="59">
        <v>4</v>
      </c>
      <c r="L36" s="59">
        <v>3</v>
      </c>
      <c r="M36" s="59">
        <v>3</v>
      </c>
      <c r="N36" s="64">
        <v>1</v>
      </c>
      <c r="O36" s="64" t="s">
        <v>286</v>
      </c>
      <c r="P36" s="64" t="s">
        <v>1701</v>
      </c>
      <c r="Q36" s="64" t="s">
        <v>1709</v>
      </c>
      <c r="R36" s="64">
        <v>0</v>
      </c>
      <c r="S36" s="64" t="s">
        <v>1701</v>
      </c>
      <c r="T36" s="64">
        <v>0</v>
      </c>
      <c r="U36" s="64" t="s">
        <v>1707</v>
      </c>
      <c r="V36" s="64">
        <v>0</v>
      </c>
      <c r="W36" s="64" t="s">
        <v>1704</v>
      </c>
      <c r="X36" s="64" t="s">
        <v>1703</v>
      </c>
      <c r="Y36" s="64">
        <v>0</v>
      </c>
      <c r="Z36" s="64" t="s">
        <v>1705</v>
      </c>
      <c r="AA36" s="64" t="s">
        <v>1703</v>
      </c>
      <c r="AB36" s="65">
        <v>0</v>
      </c>
      <c r="AD36" s="61">
        <f>'[1]NGANJUK''Z'!$L$129</f>
        <v>761.2</v>
      </c>
      <c r="AE36" s="86">
        <v>762.1</v>
      </c>
    </row>
    <row r="37" spans="1:31" s="66" customFormat="1" ht="15" customHeight="1">
      <c r="A37" s="97"/>
      <c r="B37" s="97"/>
      <c r="C37" s="590"/>
      <c r="D37" s="604"/>
      <c r="E37" s="628"/>
      <c r="F37" s="95"/>
      <c r="G37" s="64"/>
      <c r="H37" s="60"/>
      <c r="I37" s="100"/>
      <c r="J37" s="64"/>
      <c r="K37" s="59"/>
      <c r="L37" s="59"/>
      <c r="M37" s="59"/>
      <c r="N37" s="64"/>
      <c r="O37" s="64"/>
      <c r="P37" s="64"/>
      <c r="Q37" s="64"/>
      <c r="R37" s="64"/>
      <c r="S37" s="64"/>
      <c r="T37" s="64"/>
      <c r="U37" s="64"/>
      <c r="V37" s="64"/>
      <c r="W37" s="64"/>
      <c r="X37" s="64"/>
      <c r="Y37" s="64"/>
      <c r="Z37" s="64"/>
      <c r="AA37" s="64"/>
      <c r="AB37" s="65"/>
      <c r="AD37" s="61"/>
      <c r="AE37" s="86"/>
    </row>
    <row r="38" spans="1:31" s="66" customFormat="1" ht="15" customHeight="1">
      <c r="A38" s="97"/>
      <c r="B38" s="97">
        <v>37</v>
      </c>
      <c r="C38" s="606"/>
      <c r="D38" s="608"/>
      <c r="E38" s="623"/>
      <c r="F38" s="95">
        <v>2</v>
      </c>
      <c r="G38" s="64" t="s">
        <v>603</v>
      </c>
      <c r="H38" s="60" t="s">
        <v>361</v>
      </c>
      <c r="I38" s="100">
        <v>1</v>
      </c>
      <c r="J38" s="64" t="s">
        <v>1700</v>
      </c>
      <c r="K38" s="59">
        <v>4</v>
      </c>
      <c r="L38" s="59">
        <v>3</v>
      </c>
      <c r="M38" s="59">
        <v>3</v>
      </c>
      <c r="N38" s="64">
        <v>1</v>
      </c>
      <c r="O38" s="64" t="s">
        <v>286</v>
      </c>
      <c r="P38" s="64" t="s">
        <v>1701</v>
      </c>
      <c r="Q38" s="64" t="s">
        <v>1709</v>
      </c>
      <c r="R38" s="64">
        <v>0</v>
      </c>
      <c r="S38" s="64" t="s">
        <v>1701</v>
      </c>
      <c r="T38" s="64">
        <v>0</v>
      </c>
      <c r="U38" s="64" t="s">
        <v>1707</v>
      </c>
      <c r="V38" s="64">
        <v>0</v>
      </c>
      <c r="W38" s="64" t="s">
        <v>1704</v>
      </c>
      <c r="X38" s="64" t="s">
        <v>1703</v>
      </c>
      <c r="Y38" s="64">
        <v>0</v>
      </c>
      <c r="Z38" s="64" t="s">
        <v>1705</v>
      </c>
      <c r="AA38" s="64" t="s">
        <v>1703</v>
      </c>
      <c r="AB38" s="65">
        <v>0</v>
      </c>
      <c r="AD38" s="61"/>
      <c r="AE38" s="86"/>
    </row>
    <row r="39" spans="1:31" s="66" customFormat="1" ht="15" customHeight="1">
      <c r="A39" s="232"/>
      <c r="B39" s="97"/>
      <c r="C39" s="110"/>
      <c r="D39" s="111"/>
      <c r="E39" s="120"/>
      <c r="F39" s="95"/>
      <c r="G39" s="64"/>
      <c r="H39" s="60"/>
      <c r="I39" s="100"/>
      <c r="J39" s="64"/>
      <c r="K39" s="59"/>
      <c r="L39" s="59"/>
      <c r="M39" s="59"/>
      <c r="N39" s="64"/>
      <c r="O39" s="64"/>
      <c r="P39" s="64"/>
      <c r="Q39" s="64"/>
      <c r="R39" s="64"/>
      <c r="S39" s="64"/>
      <c r="T39" s="64"/>
      <c r="U39" s="64"/>
      <c r="V39" s="64"/>
      <c r="W39" s="64"/>
      <c r="X39" s="64"/>
      <c r="Y39" s="64"/>
      <c r="Z39" s="64"/>
      <c r="AA39" s="64"/>
      <c r="AB39" s="65"/>
      <c r="AD39" s="61"/>
      <c r="AE39" s="86"/>
    </row>
    <row r="40" spans="1:31" s="66" customFormat="1" ht="15" customHeight="1">
      <c r="A40" s="588">
        <v>161</v>
      </c>
      <c r="B40" s="62">
        <v>39</v>
      </c>
      <c r="C40" s="590" t="s">
        <v>1329</v>
      </c>
      <c r="D40" s="604">
        <v>2.4</v>
      </c>
      <c r="E40" s="628" t="s">
        <v>1333</v>
      </c>
      <c r="F40" s="64">
        <v>1</v>
      </c>
      <c r="G40" s="64" t="s">
        <v>1330</v>
      </c>
      <c r="H40" s="60" t="s">
        <v>361</v>
      </c>
      <c r="I40" s="59">
        <f>AE40-AD66</f>
        <v>1.6999999999999318</v>
      </c>
      <c r="J40" s="64" t="s">
        <v>1700</v>
      </c>
      <c r="K40" s="59">
        <v>4</v>
      </c>
      <c r="L40" s="59">
        <v>14</v>
      </c>
      <c r="M40" s="59">
        <v>18</v>
      </c>
      <c r="N40" s="64">
        <v>1</v>
      </c>
      <c r="O40" s="64" t="s">
        <v>1705</v>
      </c>
      <c r="P40" s="64" t="s">
        <v>1701</v>
      </c>
      <c r="Q40" s="64" t="s">
        <v>1709</v>
      </c>
      <c r="R40" s="64">
        <v>0</v>
      </c>
      <c r="S40" s="64" t="s">
        <v>1701</v>
      </c>
      <c r="T40" s="64">
        <v>0</v>
      </c>
      <c r="U40" s="64" t="s">
        <v>1707</v>
      </c>
      <c r="V40" s="64">
        <v>0</v>
      </c>
      <c r="W40" s="64" t="s">
        <v>1704</v>
      </c>
      <c r="X40" s="64" t="s">
        <v>1703</v>
      </c>
      <c r="Y40" s="64">
        <v>0</v>
      </c>
      <c r="Z40" s="64" t="s">
        <v>1705</v>
      </c>
      <c r="AA40" s="64" t="s">
        <v>1703</v>
      </c>
      <c r="AB40" s="65">
        <v>0</v>
      </c>
      <c r="AE40" s="85">
        <v>611.29999999999995</v>
      </c>
    </row>
    <row r="41" spans="1:31" s="66" customFormat="1" ht="15" customHeight="1">
      <c r="A41" s="588"/>
      <c r="B41" s="62"/>
      <c r="C41" s="590"/>
      <c r="D41" s="604"/>
      <c r="E41" s="628"/>
      <c r="F41" s="64"/>
      <c r="G41" s="64"/>
      <c r="H41" s="60"/>
      <c r="I41" s="59"/>
      <c r="J41" s="64"/>
      <c r="K41" s="59"/>
      <c r="L41" s="59"/>
      <c r="M41" s="59"/>
      <c r="N41" s="64"/>
      <c r="O41" s="64"/>
      <c r="P41" s="64"/>
      <c r="Q41" s="64"/>
      <c r="R41" s="64"/>
      <c r="S41" s="64"/>
      <c r="T41" s="64"/>
      <c r="U41" s="64"/>
      <c r="V41" s="64"/>
      <c r="W41" s="64"/>
      <c r="X41" s="64"/>
      <c r="Y41" s="64"/>
      <c r="Z41" s="64"/>
      <c r="AA41" s="64"/>
      <c r="AB41" s="65"/>
      <c r="AE41" s="85"/>
    </row>
    <row r="42" spans="1:31" s="66" customFormat="1" ht="15" customHeight="1">
      <c r="A42" s="588"/>
      <c r="B42" s="62">
        <v>40</v>
      </c>
      <c r="C42" s="590"/>
      <c r="D42" s="604"/>
      <c r="E42" s="628"/>
      <c r="F42" s="64">
        <v>2</v>
      </c>
      <c r="G42" s="64" t="s">
        <v>1331</v>
      </c>
      <c r="H42" s="60" t="s">
        <v>362</v>
      </c>
      <c r="I42" s="59">
        <f>AE42-AD66</f>
        <v>2.6999999999999318</v>
      </c>
      <c r="J42" s="64" t="s">
        <v>1700</v>
      </c>
      <c r="K42" s="59">
        <v>4</v>
      </c>
      <c r="L42" s="59">
        <v>14</v>
      </c>
      <c r="M42" s="59">
        <v>18</v>
      </c>
      <c r="N42" s="64">
        <v>1</v>
      </c>
      <c r="O42" s="64" t="s">
        <v>1705</v>
      </c>
      <c r="P42" s="64" t="s">
        <v>1701</v>
      </c>
      <c r="Q42" s="64" t="s">
        <v>1709</v>
      </c>
      <c r="R42" s="64">
        <v>0</v>
      </c>
      <c r="S42" s="64" t="s">
        <v>1701</v>
      </c>
      <c r="T42" s="64">
        <v>0</v>
      </c>
      <c r="U42" s="64" t="s">
        <v>1707</v>
      </c>
      <c r="V42" s="64">
        <v>0</v>
      </c>
      <c r="W42" s="64" t="s">
        <v>1704</v>
      </c>
      <c r="X42" s="64" t="s">
        <v>1703</v>
      </c>
      <c r="Y42" s="64">
        <v>0</v>
      </c>
      <c r="Z42" s="64" t="s">
        <v>1705</v>
      </c>
      <c r="AA42" s="64" t="s">
        <v>1703</v>
      </c>
      <c r="AB42" s="65">
        <v>0</v>
      </c>
      <c r="AE42" s="85">
        <v>612.29999999999995</v>
      </c>
    </row>
    <row r="43" spans="1:31" s="66" customFormat="1" ht="15" customHeight="1">
      <c r="A43" s="588"/>
      <c r="B43" s="62"/>
      <c r="C43" s="590"/>
      <c r="D43" s="604"/>
      <c r="E43" s="628"/>
      <c r="F43" s="64"/>
      <c r="G43" s="64"/>
      <c r="H43" s="60"/>
      <c r="I43" s="59"/>
      <c r="J43" s="64"/>
      <c r="K43" s="59"/>
      <c r="L43" s="59"/>
      <c r="M43" s="59"/>
      <c r="N43" s="64"/>
      <c r="O43" s="64"/>
      <c r="P43" s="64"/>
      <c r="Q43" s="64"/>
      <c r="R43" s="64"/>
      <c r="S43" s="64"/>
      <c r="T43" s="64"/>
      <c r="U43" s="64"/>
      <c r="V43" s="64"/>
      <c r="W43" s="64"/>
      <c r="X43" s="64"/>
      <c r="Y43" s="64"/>
      <c r="Z43" s="64"/>
      <c r="AA43" s="64"/>
      <c r="AB43" s="65"/>
      <c r="AE43" s="85"/>
    </row>
    <row r="44" spans="1:31" s="66" customFormat="1" ht="15" customHeight="1">
      <c r="A44" s="607"/>
      <c r="B44" s="62">
        <v>41</v>
      </c>
      <c r="C44" s="606"/>
      <c r="D44" s="608"/>
      <c r="E44" s="623"/>
      <c r="F44" s="64">
        <v>3</v>
      </c>
      <c r="G44" s="64" t="s">
        <v>1332</v>
      </c>
      <c r="H44" s="60" t="s">
        <v>363</v>
      </c>
      <c r="I44" s="59">
        <f>AE44-AD66</f>
        <v>2.8999999999999773</v>
      </c>
      <c r="J44" s="64" t="s">
        <v>1700</v>
      </c>
      <c r="K44" s="59">
        <v>21</v>
      </c>
      <c r="L44" s="59">
        <v>14</v>
      </c>
      <c r="M44" s="59">
        <v>18</v>
      </c>
      <c r="N44" s="64">
        <v>1</v>
      </c>
      <c r="O44" s="64" t="s">
        <v>1705</v>
      </c>
      <c r="P44" s="64" t="s">
        <v>1701</v>
      </c>
      <c r="Q44" s="64" t="s">
        <v>1709</v>
      </c>
      <c r="R44" s="64">
        <v>0</v>
      </c>
      <c r="S44" s="64" t="s">
        <v>1701</v>
      </c>
      <c r="T44" s="64">
        <v>0</v>
      </c>
      <c r="U44" s="64" t="s">
        <v>1707</v>
      </c>
      <c r="V44" s="64">
        <v>0</v>
      </c>
      <c r="W44" s="64" t="s">
        <v>1704</v>
      </c>
      <c r="X44" s="64" t="s">
        <v>1703</v>
      </c>
      <c r="Y44" s="64">
        <v>0</v>
      </c>
      <c r="Z44" s="64" t="s">
        <v>1705</v>
      </c>
      <c r="AA44" s="64" t="s">
        <v>1703</v>
      </c>
      <c r="AB44" s="65">
        <v>0</v>
      </c>
      <c r="AE44" s="85">
        <v>612.5</v>
      </c>
    </row>
    <row r="45" spans="1:31" s="66" customFormat="1" ht="15" customHeight="1">
      <c r="A45" s="167"/>
      <c r="B45" s="62"/>
      <c r="C45" s="97"/>
      <c r="D45" s="98"/>
      <c r="E45" s="96"/>
      <c r="F45" s="64"/>
      <c r="G45" s="64"/>
      <c r="H45" s="60"/>
      <c r="I45" s="59"/>
      <c r="J45" s="64"/>
      <c r="K45" s="59"/>
      <c r="L45" s="59"/>
      <c r="M45" s="59"/>
      <c r="N45" s="64"/>
      <c r="O45" s="64"/>
      <c r="P45" s="64"/>
      <c r="Q45" s="64"/>
      <c r="R45" s="64"/>
      <c r="S45" s="64"/>
      <c r="T45" s="64"/>
      <c r="U45" s="64"/>
      <c r="V45" s="64"/>
      <c r="W45" s="64"/>
      <c r="X45" s="64"/>
      <c r="Y45" s="64"/>
      <c r="Z45" s="64"/>
      <c r="AA45" s="64"/>
      <c r="AB45" s="65"/>
      <c r="AE45" s="85"/>
    </row>
    <row r="46" spans="1:31" s="66" customFormat="1" ht="15" customHeight="1">
      <c r="A46" s="62">
        <v>4026</v>
      </c>
      <c r="B46" s="62">
        <v>42</v>
      </c>
      <c r="C46" s="62">
        <v>33</v>
      </c>
      <c r="D46" s="63">
        <v>0.7</v>
      </c>
      <c r="E46" s="78" t="s">
        <v>1334</v>
      </c>
      <c r="F46" s="64">
        <v>1</v>
      </c>
      <c r="G46" s="64" t="s">
        <v>604</v>
      </c>
      <c r="H46" s="60" t="s">
        <v>361</v>
      </c>
      <c r="I46" s="59">
        <f>AE46-AD46</f>
        <v>0</v>
      </c>
      <c r="J46" s="64" t="s">
        <v>1700</v>
      </c>
      <c r="K46" s="59">
        <v>4</v>
      </c>
      <c r="L46" s="59">
        <v>2.5</v>
      </c>
      <c r="M46" s="59">
        <v>2.5</v>
      </c>
      <c r="N46" s="64">
        <v>1</v>
      </c>
      <c r="O46" s="64" t="s">
        <v>1705</v>
      </c>
      <c r="P46" s="64" t="s">
        <v>1701</v>
      </c>
      <c r="Q46" s="64" t="s">
        <v>1709</v>
      </c>
      <c r="R46" s="64">
        <v>0</v>
      </c>
      <c r="S46" s="64" t="s">
        <v>1701</v>
      </c>
      <c r="T46" s="64">
        <v>0</v>
      </c>
      <c r="U46" s="64" t="s">
        <v>1707</v>
      </c>
      <c r="V46" s="64">
        <v>0</v>
      </c>
      <c r="W46" s="64" t="s">
        <v>1704</v>
      </c>
      <c r="X46" s="64" t="s">
        <v>1703</v>
      </c>
      <c r="Y46" s="64">
        <v>0</v>
      </c>
      <c r="Z46" s="64" t="s">
        <v>1705</v>
      </c>
      <c r="AA46" s="64" t="s">
        <v>1703</v>
      </c>
      <c r="AB46" s="65">
        <v>0</v>
      </c>
      <c r="AD46" s="61">
        <f>'[1]NGANJUK''Z'!$L$154</f>
        <v>128.6</v>
      </c>
      <c r="AE46" s="86">
        <v>128.6</v>
      </c>
    </row>
    <row r="47" spans="1:31" s="66" customFormat="1" ht="15" customHeight="1">
      <c r="A47" s="62"/>
      <c r="B47" s="62"/>
      <c r="C47" s="62"/>
      <c r="D47" s="63"/>
      <c r="E47" s="78"/>
      <c r="F47" s="64"/>
      <c r="G47" s="64"/>
      <c r="H47" s="60"/>
      <c r="I47" s="59"/>
      <c r="J47" s="64"/>
      <c r="K47" s="59"/>
      <c r="L47" s="59"/>
      <c r="M47" s="59"/>
      <c r="N47" s="64"/>
      <c r="O47" s="64"/>
      <c r="P47" s="64"/>
      <c r="Q47" s="64"/>
      <c r="R47" s="64"/>
      <c r="S47" s="64"/>
      <c r="T47" s="64"/>
      <c r="U47" s="64"/>
      <c r="V47" s="64"/>
      <c r="W47" s="64"/>
      <c r="X47" s="64"/>
      <c r="Y47" s="64"/>
      <c r="Z47" s="64"/>
      <c r="AA47" s="64"/>
      <c r="AB47" s="65"/>
      <c r="AD47" s="61"/>
      <c r="AE47" s="86"/>
    </row>
    <row r="48" spans="1:31" s="66" customFormat="1" ht="15" customHeight="1">
      <c r="A48" s="62">
        <v>4027</v>
      </c>
      <c r="B48" s="62">
        <v>43</v>
      </c>
      <c r="C48" s="62">
        <v>34</v>
      </c>
      <c r="D48" s="63">
        <v>0.5</v>
      </c>
      <c r="E48" s="78" t="s">
        <v>1335</v>
      </c>
      <c r="F48" s="64">
        <v>1</v>
      </c>
      <c r="G48" s="64" t="s">
        <v>605</v>
      </c>
      <c r="H48" s="60" t="s">
        <v>406</v>
      </c>
      <c r="I48" s="59">
        <f>AE48-AD48</f>
        <v>0.5</v>
      </c>
      <c r="J48" s="64" t="s">
        <v>1700</v>
      </c>
      <c r="K48" s="59">
        <v>4</v>
      </c>
      <c r="L48" s="59">
        <v>5.5</v>
      </c>
      <c r="M48" s="59">
        <v>5.5</v>
      </c>
      <c r="N48" s="64">
        <v>1</v>
      </c>
      <c r="O48" s="64" t="s">
        <v>1703</v>
      </c>
      <c r="P48" s="64" t="s">
        <v>1701</v>
      </c>
      <c r="Q48" s="64" t="s">
        <v>1709</v>
      </c>
      <c r="R48" s="64">
        <v>0</v>
      </c>
      <c r="S48" s="64" t="s">
        <v>1701</v>
      </c>
      <c r="T48" s="64">
        <v>0</v>
      </c>
      <c r="U48" s="64" t="s">
        <v>1707</v>
      </c>
      <c r="V48" s="64">
        <v>0</v>
      </c>
      <c r="W48" s="64" t="s">
        <v>1704</v>
      </c>
      <c r="X48" s="64" t="s">
        <v>1703</v>
      </c>
      <c r="Y48" s="64">
        <v>0</v>
      </c>
      <c r="Z48" s="64" t="s">
        <v>1705</v>
      </c>
      <c r="AA48" s="64" t="s">
        <v>1703</v>
      </c>
      <c r="AB48" s="65">
        <v>0</v>
      </c>
      <c r="AD48" s="61">
        <f>'[1]NGANJUK''Z'!$L$155</f>
        <v>129.19999999999999</v>
      </c>
      <c r="AE48" s="86">
        <v>129.69999999999999</v>
      </c>
    </row>
    <row r="49" spans="1:31" s="66" customFormat="1" ht="15" customHeight="1">
      <c r="A49" s="184"/>
      <c r="B49" s="158"/>
      <c r="C49" s="109"/>
      <c r="D49" s="122"/>
      <c r="E49" s="126"/>
      <c r="F49" s="64"/>
      <c r="G49" s="64"/>
      <c r="H49" s="60"/>
      <c r="I49" s="59"/>
      <c r="J49" s="64"/>
      <c r="K49" s="59"/>
      <c r="L49" s="59"/>
      <c r="M49" s="59"/>
      <c r="N49" s="64"/>
      <c r="O49" s="64"/>
      <c r="P49" s="64"/>
      <c r="Q49" s="64"/>
      <c r="R49" s="64"/>
      <c r="S49" s="64"/>
      <c r="T49" s="64"/>
      <c r="U49" s="64"/>
      <c r="V49" s="64"/>
      <c r="W49" s="64"/>
      <c r="X49" s="64"/>
      <c r="Y49" s="64"/>
      <c r="Z49" s="64"/>
      <c r="AA49" s="64"/>
      <c r="AB49" s="65"/>
      <c r="AD49" s="61"/>
      <c r="AE49" s="86"/>
    </row>
    <row r="50" spans="1:31" s="66" customFormat="1" ht="15" customHeight="1">
      <c r="A50" s="587">
        <v>39</v>
      </c>
      <c r="B50" s="108">
        <v>44</v>
      </c>
      <c r="C50" s="589">
        <v>36</v>
      </c>
      <c r="D50" s="591">
        <v>7.2</v>
      </c>
      <c r="E50" s="625" t="s">
        <v>486</v>
      </c>
      <c r="F50" s="64">
        <v>1</v>
      </c>
      <c r="G50" s="64" t="s">
        <v>606</v>
      </c>
      <c r="H50" s="60" t="s">
        <v>410</v>
      </c>
      <c r="I50" s="59">
        <f>AE50-AD50</f>
        <v>0</v>
      </c>
      <c r="J50" s="64" t="s">
        <v>1700</v>
      </c>
      <c r="K50" s="59">
        <v>5</v>
      </c>
      <c r="L50" s="59">
        <v>3.5</v>
      </c>
      <c r="M50" s="59">
        <v>3.5</v>
      </c>
      <c r="N50" s="64">
        <v>1</v>
      </c>
      <c r="O50" s="64" t="s">
        <v>1705</v>
      </c>
      <c r="P50" s="64" t="s">
        <v>1701</v>
      </c>
      <c r="Q50" s="64" t="s">
        <v>1709</v>
      </c>
      <c r="R50" s="64">
        <v>0</v>
      </c>
      <c r="S50" s="64" t="s">
        <v>1701</v>
      </c>
      <c r="T50" s="64">
        <v>0</v>
      </c>
      <c r="U50" s="64" t="s">
        <v>1707</v>
      </c>
      <c r="V50" s="64">
        <v>0</v>
      </c>
      <c r="W50" s="64" t="s">
        <v>1704</v>
      </c>
      <c r="X50" s="64" t="s">
        <v>1703</v>
      </c>
      <c r="Y50" s="64">
        <v>0</v>
      </c>
      <c r="Z50" s="64" t="s">
        <v>1705</v>
      </c>
      <c r="AA50" s="64" t="s">
        <v>1703</v>
      </c>
      <c r="AB50" s="65">
        <v>0</v>
      </c>
      <c r="AD50" s="61">
        <f>'[1]NGANJUK''Z'!$L$213</f>
        <v>55.7</v>
      </c>
      <c r="AE50" s="87">
        <v>55.7</v>
      </c>
    </row>
    <row r="51" spans="1:31" s="66" customFormat="1" ht="15" customHeight="1">
      <c r="A51" s="588"/>
      <c r="B51" s="123"/>
      <c r="C51" s="590"/>
      <c r="D51" s="604"/>
      <c r="E51" s="628"/>
      <c r="F51" s="95"/>
      <c r="G51" s="64"/>
      <c r="H51" s="60"/>
      <c r="I51" s="59"/>
      <c r="J51" s="64"/>
      <c r="K51" s="59"/>
      <c r="L51" s="59"/>
      <c r="M51" s="59"/>
      <c r="N51" s="64"/>
      <c r="O51" s="64"/>
      <c r="P51" s="64"/>
      <c r="Q51" s="64"/>
      <c r="R51" s="64"/>
      <c r="S51" s="64"/>
      <c r="T51" s="64"/>
      <c r="U51" s="64"/>
      <c r="V51" s="64"/>
      <c r="W51" s="64"/>
      <c r="X51" s="64"/>
      <c r="Y51" s="64"/>
      <c r="Z51" s="64"/>
      <c r="AA51" s="64"/>
      <c r="AB51" s="65"/>
      <c r="AD51" s="61"/>
      <c r="AE51" s="87"/>
    </row>
    <row r="52" spans="1:31" s="66" customFormat="1" ht="15" customHeight="1">
      <c r="A52" s="607"/>
      <c r="B52" s="123">
        <v>45</v>
      </c>
      <c r="C52" s="606"/>
      <c r="D52" s="608"/>
      <c r="E52" s="623"/>
      <c r="F52" s="95">
        <v>2</v>
      </c>
      <c r="G52" s="64" t="s">
        <v>607</v>
      </c>
      <c r="H52" s="60" t="s">
        <v>608</v>
      </c>
      <c r="I52" s="59">
        <v>3.9000000000000057</v>
      </c>
      <c r="J52" s="64" t="s">
        <v>1700</v>
      </c>
      <c r="K52" s="59">
        <v>2</v>
      </c>
      <c r="L52" s="59">
        <v>3.5</v>
      </c>
      <c r="M52" s="59">
        <v>4.5</v>
      </c>
      <c r="N52" s="64">
        <v>1</v>
      </c>
      <c r="O52" s="64" t="s">
        <v>1705</v>
      </c>
      <c r="P52" s="64" t="s">
        <v>1701</v>
      </c>
      <c r="Q52" s="64" t="s">
        <v>1709</v>
      </c>
      <c r="R52" s="64">
        <v>0</v>
      </c>
      <c r="S52" s="64" t="s">
        <v>1701</v>
      </c>
      <c r="T52" s="64">
        <v>0</v>
      </c>
      <c r="U52" s="64" t="s">
        <v>1707</v>
      </c>
      <c r="V52" s="64">
        <v>0</v>
      </c>
      <c r="W52" s="64" t="s">
        <v>1704</v>
      </c>
      <c r="X52" s="64" t="s">
        <v>1703</v>
      </c>
      <c r="Y52" s="64">
        <v>0</v>
      </c>
      <c r="Z52" s="64" t="s">
        <v>1705</v>
      </c>
      <c r="AA52" s="64" t="s">
        <v>1703</v>
      </c>
      <c r="AB52" s="65">
        <v>0</v>
      </c>
      <c r="AD52" s="61"/>
      <c r="AE52" s="87"/>
    </row>
    <row r="53" spans="1:31" s="66" customFormat="1" ht="15" customHeight="1">
      <c r="A53" s="167"/>
      <c r="B53" s="167"/>
      <c r="C53" s="97"/>
      <c r="D53" s="98"/>
      <c r="E53" s="96"/>
      <c r="F53" s="95"/>
      <c r="G53" s="64"/>
      <c r="H53" s="60"/>
      <c r="I53" s="59"/>
      <c r="J53" s="64"/>
      <c r="K53" s="59"/>
      <c r="L53" s="59"/>
      <c r="M53" s="59"/>
      <c r="N53" s="64"/>
      <c r="O53" s="64"/>
      <c r="P53" s="64"/>
      <c r="Q53" s="64"/>
      <c r="R53" s="64"/>
      <c r="S53" s="64"/>
      <c r="T53" s="64"/>
      <c r="U53" s="64"/>
      <c r="V53" s="64"/>
      <c r="W53" s="64"/>
      <c r="X53" s="64"/>
      <c r="Y53" s="64"/>
      <c r="Z53" s="64"/>
      <c r="AA53" s="64"/>
      <c r="AB53" s="65"/>
      <c r="AD53" s="61"/>
      <c r="AE53" s="87"/>
    </row>
    <row r="54" spans="1:31" s="66" customFormat="1" ht="15" customHeight="1">
      <c r="A54" s="62">
        <v>23</v>
      </c>
      <c r="B54" s="62">
        <v>49</v>
      </c>
      <c r="C54" s="62">
        <v>40</v>
      </c>
      <c r="D54" s="63">
        <v>3.5</v>
      </c>
      <c r="E54" s="78" t="s">
        <v>436</v>
      </c>
      <c r="F54" s="64">
        <v>1</v>
      </c>
      <c r="G54" s="64" t="s">
        <v>609</v>
      </c>
      <c r="H54" s="60" t="s">
        <v>437</v>
      </c>
      <c r="I54" s="59">
        <f>AE54-AD54</f>
        <v>2.6000000000000227</v>
      </c>
      <c r="J54" s="64" t="s">
        <v>1700</v>
      </c>
      <c r="K54" s="59">
        <v>5</v>
      </c>
      <c r="L54" s="59">
        <v>3.5</v>
      </c>
      <c r="M54" s="59">
        <v>6.5</v>
      </c>
      <c r="N54" s="64">
        <v>1</v>
      </c>
      <c r="O54" s="64" t="s">
        <v>286</v>
      </c>
      <c r="P54" s="64" t="s">
        <v>1701</v>
      </c>
      <c r="Q54" s="64" t="s">
        <v>1709</v>
      </c>
      <c r="R54" s="64">
        <v>0</v>
      </c>
      <c r="S54" s="64" t="s">
        <v>1701</v>
      </c>
      <c r="T54" s="64">
        <v>0</v>
      </c>
      <c r="U54" s="64" t="s">
        <v>1700</v>
      </c>
      <c r="V54" s="64">
        <v>0</v>
      </c>
      <c r="W54" s="64" t="s">
        <v>1704</v>
      </c>
      <c r="X54" s="64" t="s">
        <v>1700</v>
      </c>
      <c r="Y54" s="64">
        <v>0</v>
      </c>
      <c r="Z54" s="64" t="s">
        <v>1705</v>
      </c>
      <c r="AA54" s="64" t="s">
        <v>1703</v>
      </c>
      <c r="AB54" s="65">
        <v>0</v>
      </c>
      <c r="AD54" s="61">
        <f>'[1]NGANJUK''Z'!$L$199</f>
        <v>285.7</v>
      </c>
      <c r="AE54" s="87">
        <v>288.3</v>
      </c>
    </row>
    <row r="55" spans="1:31" s="66" customFormat="1" ht="15" customHeight="1">
      <c r="A55" s="184"/>
      <c r="B55" s="62"/>
      <c r="C55" s="109"/>
      <c r="D55" s="122"/>
      <c r="E55" s="126"/>
      <c r="F55" s="64"/>
      <c r="G55" s="64"/>
      <c r="H55" s="60"/>
      <c r="I55" s="59"/>
      <c r="J55" s="64"/>
      <c r="K55" s="59"/>
      <c r="L55" s="59"/>
      <c r="M55" s="59"/>
      <c r="N55" s="64"/>
      <c r="O55" s="64"/>
      <c r="P55" s="64"/>
      <c r="Q55" s="64"/>
      <c r="R55" s="64"/>
      <c r="S55" s="64"/>
      <c r="T55" s="64"/>
      <c r="U55" s="64"/>
      <c r="V55" s="64"/>
      <c r="W55" s="64"/>
      <c r="X55" s="64"/>
      <c r="Y55" s="64"/>
      <c r="Z55" s="64"/>
      <c r="AA55" s="64"/>
      <c r="AB55" s="65"/>
      <c r="AD55" s="61"/>
      <c r="AE55" s="87"/>
    </row>
    <row r="56" spans="1:31" s="66" customFormat="1" ht="15" customHeight="1">
      <c r="A56" s="587">
        <v>4023</v>
      </c>
      <c r="B56" s="62">
        <v>50</v>
      </c>
      <c r="C56" s="589">
        <v>42</v>
      </c>
      <c r="D56" s="591">
        <v>0.8</v>
      </c>
      <c r="E56" s="625" t="s">
        <v>1336</v>
      </c>
      <c r="F56" s="64">
        <v>1</v>
      </c>
      <c r="G56" s="64" t="s">
        <v>610</v>
      </c>
      <c r="H56" s="60" t="s">
        <v>405</v>
      </c>
      <c r="I56" s="59">
        <f>AE56-AD56</f>
        <v>0.29999999999999716</v>
      </c>
      <c r="J56" s="64" t="s">
        <v>1700</v>
      </c>
      <c r="K56" s="59">
        <v>4</v>
      </c>
      <c r="L56" s="59">
        <v>2.5</v>
      </c>
      <c r="M56" s="59">
        <v>2.5</v>
      </c>
      <c r="N56" s="64">
        <v>1</v>
      </c>
      <c r="O56" s="64" t="s">
        <v>1705</v>
      </c>
      <c r="P56" s="64" t="s">
        <v>1701</v>
      </c>
      <c r="Q56" s="64" t="s">
        <v>1709</v>
      </c>
      <c r="R56" s="64">
        <v>0</v>
      </c>
      <c r="S56" s="64" t="s">
        <v>1701</v>
      </c>
      <c r="T56" s="64">
        <v>0</v>
      </c>
      <c r="U56" s="64" t="s">
        <v>1707</v>
      </c>
      <c r="V56" s="64">
        <v>0</v>
      </c>
      <c r="W56" s="64" t="s">
        <v>1704</v>
      </c>
      <c r="X56" s="64" t="s">
        <v>1703</v>
      </c>
      <c r="Y56" s="64">
        <v>0</v>
      </c>
      <c r="Z56" s="64" t="s">
        <v>1705</v>
      </c>
      <c r="AA56" s="64" t="s">
        <v>1703</v>
      </c>
      <c r="AB56" s="65">
        <v>0</v>
      </c>
      <c r="AD56" s="61">
        <f>'[1]NGANJUK''Z'!$L$151</f>
        <v>120.5</v>
      </c>
      <c r="AE56" s="86">
        <v>120.8</v>
      </c>
    </row>
    <row r="57" spans="1:31" s="66" customFormat="1" ht="15" customHeight="1">
      <c r="A57" s="588"/>
      <c r="B57" s="97"/>
      <c r="C57" s="590"/>
      <c r="D57" s="604"/>
      <c r="E57" s="628"/>
      <c r="F57" s="95"/>
      <c r="G57" s="64"/>
      <c r="H57" s="60"/>
      <c r="I57" s="100"/>
      <c r="J57" s="64"/>
      <c r="K57" s="59"/>
      <c r="L57" s="59"/>
      <c r="M57" s="59"/>
      <c r="N57" s="64"/>
      <c r="O57" s="64"/>
      <c r="P57" s="64"/>
      <c r="Q57" s="64"/>
      <c r="R57" s="64"/>
      <c r="S57" s="64"/>
      <c r="T57" s="64"/>
      <c r="U57" s="64"/>
      <c r="V57" s="64"/>
      <c r="W57" s="64"/>
      <c r="X57" s="64"/>
      <c r="Y57" s="64"/>
      <c r="Z57" s="64"/>
      <c r="AA57" s="64"/>
      <c r="AB57" s="65"/>
      <c r="AD57" s="61"/>
      <c r="AE57" s="86"/>
    </row>
    <row r="58" spans="1:31" s="66" customFormat="1" ht="15" customHeight="1">
      <c r="A58" s="607"/>
      <c r="B58" s="97">
        <v>51</v>
      </c>
      <c r="C58" s="606"/>
      <c r="D58" s="608"/>
      <c r="E58" s="623"/>
      <c r="F58" s="95">
        <v>2</v>
      </c>
      <c r="G58" s="64" t="s">
        <v>611</v>
      </c>
      <c r="H58" s="60" t="s">
        <v>364</v>
      </c>
      <c r="I58" s="100">
        <v>0.6</v>
      </c>
      <c r="J58" s="64" t="s">
        <v>1700</v>
      </c>
      <c r="K58" s="59">
        <v>4</v>
      </c>
      <c r="L58" s="59">
        <v>2.5</v>
      </c>
      <c r="M58" s="59">
        <v>2.5</v>
      </c>
      <c r="N58" s="64">
        <v>1</v>
      </c>
      <c r="O58" s="64" t="s">
        <v>286</v>
      </c>
      <c r="P58" s="64" t="s">
        <v>1701</v>
      </c>
      <c r="Q58" s="64" t="s">
        <v>1709</v>
      </c>
      <c r="R58" s="64">
        <v>0</v>
      </c>
      <c r="S58" s="64" t="s">
        <v>1701</v>
      </c>
      <c r="T58" s="64">
        <v>0</v>
      </c>
      <c r="U58" s="64" t="s">
        <v>1700</v>
      </c>
      <c r="V58" s="64">
        <v>0</v>
      </c>
      <c r="W58" s="64" t="s">
        <v>1704</v>
      </c>
      <c r="X58" s="64" t="s">
        <v>1700</v>
      </c>
      <c r="Y58" s="64">
        <v>0</v>
      </c>
      <c r="Z58" s="64" t="s">
        <v>1705</v>
      </c>
      <c r="AA58" s="64" t="s">
        <v>1703</v>
      </c>
      <c r="AB58" s="65">
        <v>0</v>
      </c>
      <c r="AD58" s="61"/>
      <c r="AE58" s="86"/>
    </row>
    <row r="59" spans="1:31" s="66" customFormat="1" ht="15" customHeight="1">
      <c r="A59" s="167"/>
      <c r="B59" s="97"/>
      <c r="C59" s="97"/>
      <c r="D59" s="98"/>
      <c r="E59" s="96"/>
      <c r="F59" s="95"/>
      <c r="G59" s="64"/>
      <c r="H59" s="60"/>
      <c r="I59" s="100"/>
      <c r="J59" s="64"/>
      <c r="K59" s="59"/>
      <c r="L59" s="59"/>
      <c r="M59" s="59"/>
      <c r="N59" s="64"/>
      <c r="O59" s="64"/>
      <c r="P59" s="64"/>
      <c r="Q59" s="64"/>
      <c r="R59" s="64"/>
      <c r="S59" s="64"/>
      <c r="T59" s="64"/>
      <c r="U59" s="64"/>
      <c r="V59" s="64"/>
      <c r="W59" s="64"/>
      <c r="X59" s="64"/>
      <c r="Y59" s="64"/>
      <c r="Z59" s="64"/>
      <c r="AA59" s="64"/>
      <c r="AB59" s="65"/>
      <c r="AD59" s="61"/>
      <c r="AE59" s="86"/>
    </row>
    <row r="60" spans="1:31" s="66" customFormat="1" ht="15" customHeight="1">
      <c r="A60" s="62">
        <v>35</v>
      </c>
      <c r="B60" s="62">
        <v>52</v>
      </c>
      <c r="C60" s="62" t="s">
        <v>1337</v>
      </c>
      <c r="D60" s="63">
        <v>1.4</v>
      </c>
      <c r="E60" s="78" t="s">
        <v>1338</v>
      </c>
      <c r="F60" s="64">
        <v>1</v>
      </c>
      <c r="G60" s="64" t="s">
        <v>957</v>
      </c>
      <c r="H60" s="60" t="s">
        <v>466</v>
      </c>
      <c r="I60" s="59">
        <f>AE60-AD60</f>
        <v>1.0999999999999943</v>
      </c>
      <c r="J60" s="64" t="s">
        <v>1700</v>
      </c>
      <c r="K60" s="59">
        <v>6</v>
      </c>
      <c r="L60" s="59">
        <v>3.5</v>
      </c>
      <c r="M60" s="59">
        <v>3.5</v>
      </c>
      <c r="N60" s="64">
        <v>1</v>
      </c>
      <c r="O60" s="64" t="s">
        <v>1703</v>
      </c>
      <c r="P60" s="64" t="s">
        <v>1701</v>
      </c>
      <c r="Q60" s="64" t="s">
        <v>1709</v>
      </c>
      <c r="R60" s="64">
        <v>0</v>
      </c>
      <c r="S60" s="64" t="s">
        <v>1701</v>
      </c>
      <c r="T60" s="64">
        <v>0</v>
      </c>
      <c r="U60" s="64" t="s">
        <v>1707</v>
      </c>
      <c r="V60" s="64">
        <v>0</v>
      </c>
      <c r="W60" s="64" t="s">
        <v>1704</v>
      </c>
      <c r="X60" s="64" t="s">
        <v>1703</v>
      </c>
      <c r="Y60" s="64">
        <v>0</v>
      </c>
      <c r="Z60" s="64" t="s">
        <v>1705</v>
      </c>
      <c r="AA60" s="64" t="s">
        <v>1703</v>
      </c>
      <c r="AB60" s="65">
        <v>0</v>
      </c>
      <c r="AD60" s="61">
        <f>'[1]NGANJUK''Z'!$L$208</f>
        <v>89.2</v>
      </c>
      <c r="AE60" s="87">
        <v>90.3</v>
      </c>
    </row>
    <row r="61" spans="1:31" s="66" customFormat="1" ht="15" customHeight="1">
      <c r="A61" s="97"/>
      <c r="B61" s="97"/>
      <c r="C61" s="97"/>
      <c r="D61" s="98"/>
      <c r="E61" s="96"/>
      <c r="F61" s="95"/>
      <c r="G61" s="95"/>
      <c r="H61" s="99"/>
      <c r="I61" s="59"/>
      <c r="J61" s="64"/>
      <c r="K61" s="59"/>
      <c r="L61" s="59"/>
      <c r="M61" s="59"/>
      <c r="N61" s="64"/>
      <c r="O61" s="64"/>
      <c r="P61" s="64"/>
      <c r="Q61" s="64"/>
      <c r="R61" s="64"/>
      <c r="S61" s="64"/>
      <c r="T61" s="64"/>
      <c r="U61" s="64"/>
      <c r="V61" s="64"/>
      <c r="W61" s="64"/>
      <c r="X61" s="64"/>
      <c r="Y61" s="64"/>
      <c r="Z61" s="64"/>
      <c r="AA61" s="64"/>
      <c r="AB61" s="65"/>
      <c r="AD61" s="61"/>
      <c r="AE61" s="87"/>
    </row>
    <row r="62" spans="1:31" s="66" customFormat="1" ht="13.5" customHeight="1">
      <c r="A62" s="143">
        <v>4018</v>
      </c>
      <c r="B62" s="97">
        <v>54</v>
      </c>
      <c r="C62" s="97">
        <v>47</v>
      </c>
      <c r="D62" s="98">
        <v>0.4</v>
      </c>
      <c r="E62" s="96" t="s">
        <v>1339</v>
      </c>
      <c r="F62" s="95">
        <v>1</v>
      </c>
      <c r="G62" s="95" t="s">
        <v>612</v>
      </c>
      <c r="H62" s="99" t="s">
        <v>613</v>
      </c>
      <c r="I62" s="59">
        <v>0.46</v>
      </c>
      <c r="J62" s="64" t="s">
        <v>1700</v>
      </c>
      <c r="K62" s="59">
        <v>11</v>
      </c>
      <c r="L62" s="59">
        <v>2.8</v>
      </c>
      <c r="M62" s="59">
        <v>2.8</v>
      </c>
      <c r="N62" s="64">
        <v>1</v>
      </c>
      <c r="O62" s="64" t="s">
        <v>1705</v>
      </c>
      <c r="P62" s="64" t="s">
        <v>1701</v>
      </c>
      <c r="Q62" s="64" t="s">
        <v>1709</v>
      </c>
      <c r="R62" s="64">
        <v>0</v>
      </c>
      <c r="S62" s="64" t="s">
        <v>1701</v>
      </c>
      <c r="T62" s="64">
        <v>0</v>
      </c>
      <c r="U62" s="64" t="s">
        <v>1707</v>
      </c>
      <c r="V62" s="64">
        <v>0</v>
      </c>
      <c r="W62" s="64" t="s">
        <v>1704</v>
      </c>
      <c r="X62" s="64" t="s">
        <v>1703</v>
      </c>
      <c r="Y62" s="64">
        <v>0</v>
      </c>
      <c r="Z62" s="64" t="s">
        <v>1705</v>
      </c>
      <c r="AA62" s="64" t="s">
        <v>1703</v>
      </c>
      <c r="AB62" s="65">
        <v>0</v>
      </c>
      <c r="AE62" s="87"/>
    </row>
    <row r="63" spans="1:31" s="66" customFormat="1" ht="13.5" customHeight="1">
      <c r="A63" s="229"/>
      <c r="B63" s="97"/>
      <c r="C63" s="110"/>
      <c r="D63" s="111"/>
      <c r="E63" s="120"/>
      <c r="F63" s="95"/>
      <c r="G63" s="95"/>
      <c r="H63" s="99"/>
      <c r="I63" s="59"/>
      <c r="J63" s="64"/>
      <c r="K63" s="59"/>
      <c r="L63" s="59"/>
      <c r="M63" s="59"/>
      <c r="N63" s="64"/>
      <c r="O63" s="64"/>
      <c r="P63" s="64"/>
      <c r="Q63" s="64"/>
      <c r="R63" s="64"/>
      <c r="S63" s="64"/>
      <c r="T63" s="64"/>
      <c r="U63" s="64"/>
      <c r="V63" s="64"/>
      <c r="W63" s="64"/>
      <c r="X63" s="64"/>
      <c r="Y63" s="64"/>
      <c r="Z63" s="64"/>
      <c r="AA63" s="64"/>
      <c r="AB63" s="65"/>
      <c r="AE63" s="87"/>
    </row>
    <row r="64" spans="1:31" s="66" customFormat="1" ht="15" customHeight="1">
      <c r="A64" s="121">
        <v>24</v>
      </c>
      <c r="B64" s="62">
        <v>55</v>
      </c>
      <c r="C64" s="109" t="s">
        <v>1340</v>
      </c>
      <c r="D64" s="122">
        <v>0.9</v>
      </c>
      <c r="E64" s="126" t="s">
        <v>1341</v>
      </c>
      <c r="F64" s="64">
        <v>1</v>
      </c>
      <c r="G64" s="64" t="s">
        <v>958</v>
      </c>
      <c r="H64" s="60" t="s">
        <v>614</v>
      </c>
      <c r="I64" s="59">
        <v>0.47</v>
      </c>
      <c r="J64" s="64" t="s">
        <v>1700</v>
      </c>
      <c r="K64" s="59">
        <v>5</v>
      </c>
      <c r="L64" s="59">
        <v>3.5</v>
      </c>
      <c r="M64" s="59">
        <v>6.5</v>
      </c>
      <c r="N64" s="64">
        <v>1</v>
      </c>
      <c r="O64" s="64" t="s">
        <v>1705</v>
      </c>
      <c r="P64" s="64" t="s">
        <v>1701</v>
      </c>
      <c r="Q64" s="64" t="s">
        <v>1709</v>
      </c>
      <c r="R64" s="64">
        <v>0</v>
      </c>
      <c r="S64" s="64" t="s">
        <v>1701</v>
      </c>
      <c r="T64" s="64">
        <v>0</v>
      </c>
      <c r="U64" s="64" t="s">
        <v>1707</v>
      </c>
      <c r="V64" s="64">
        <v>0</v>
      </c>
      <c r="W64" s="64" t="s">
        <v>1704</v>
      </c>
      <c r="X64" s="64" t="s">
        <v>1703</v>
      </c>
      <c r="Y64" s="64">
        <v>0</v>
      </c>
      <c r="Z64" s="64" t="s">
        <v>1705</v>
      </c>
      <c r="AA64" s="64" t="s">
        <v>1703</v>
      </c>
      <c r="AB64" s="65">
        <v>0</v>
      </c>
      <c r="AD64" s="61">
        <f>'[1]NGANJUK''Z'!$L$200</f>
        <v>133.30000000000001</v>
      </c>
      <c r="AE64" s="87">
        <v>136.6</v>
      </c>
    </row>
    <row r="65" spans="1:31" s="66" customFormat="1" ht="15" customHeight="1">
      <c r="A65" s="121"/>
      <c r="B65" s="62"/>
      <c r="C65" s="109"/>
      <c r="D65" s="122"/>
      <c r="E65" s="126"/>
      <c r="F65" s="64"/>
      <c r="G65" s="64"/>
      <c r="H65" s="60"/>
      <c r="I65" s="59"/>
      <c r="J65" s="64"/>
      <c r="K65" s="59"/>
      <c r="L65" s="59"/>
      <c r="M65" s="59"/>
      <c r="N65" s="64"/>
      <c r="O65" s="64"/>
      <c r="P65" s="64"/>
      <c r="Q65" s="64"/>
      <c r="R65" s="64"/>
      <c r="S65" s="64"/>
      <c r="T65" s="64"/>
      <c r="U65" s="64"/>
      <c r="V65" s="64"/>
      <c r="W65" s="64"/>
      <c r="X65" s="64"/>
      <c r="Y65" s="64"/>
      <c r="Z65" s="64"/>
      <c r="AA65" s="64"/>
      <c r="AB65" s="65"/>
      <c r="AD65" s="61"/>
      <c r="AE65" s="87"/>
    </row>
    <row r="66" spans="1:31" s="66" customFormat="1" ht="15" customHeight="1">
      <c r="A66" s="108">
        <v>9034</v>
      </c>
      <c r="B66" s="62">
        <v>38</v>
      </c>
      <c r="C66" s="62" t="s">
        <v>1342</v>
      </c>
      <c r="D66" s="63">
        <v>0.9</v>
      </c>
      <c r="E66" s="78" t="s">
        <v>359</v>
      </c>
      <c r="F66" s="64">
        <v>1</v>
      </c>
      <c r="G66" s="64" t="s">
        <v>1343</v>
      </c>
      <c r="H66" s="60" t="s">
        <v>360</v>
      </c>
      <c r="I66" s="59">
        <f>AE66-AD66</f>
        <v>0.89999999999997726</v>
      </c>
      <c r="J66" s="64" t="s">
        <v>1700</v>
      </c>
      <c r="K66" s="59">
        <v>4.5</v>
      </c>
      <c r="L66" s="59">
        <v>4.5</v>
      </c>
      <c r="M66" s="59">
        <v>4.5</v>
      </c>
      <c r="N66" s="64">
        <v>1</v>
      </c>
      <c r="O66" s="64" t="s">
        <v>1705</v>
      </c>
      <c r="P66" s="64" t="s">
        <v>1701</v>
      </c>
      <c r="Q66" s="64" t="s">
        <v>1709</v>
      </c>
      <c r="R66" s="64">
        <v>0</v>
      </c>
      <c r="S66" s="64" t="s">
        <v>1701</v>
      </c>
      <c r="T66" s="64">
        <v>0</v>
      </c>
      <c r="U66" s="64" t="s">
        <v>1707</v>
      </c>
      <c r="V66" s="64">
        <v>0</v>
      </c>
      <c r="W66" s="64" t="s">
        <v>1704</v>
      </c>
      <c r="X66" s="64" t="s">
        <v>1703</v>
      </c>
      <c r="Y66" s="64">
        <v>0</v>
      </c>
      <c r="Z66" s="64" t="s">
        <v>1705</v>
      </c>
      <c r="AA66" s="64" t="s">
        <v>1703</v>
      </c>
      <c r="AB66" s="65">
        <v>0</v>
      </c>
      <c r="AD66" s="61">
        <f>'[1]NGANJUK''Z'!$L$61</f>
        <v>609.6</v>
      </c>
      <c r="AE66" s="85">
        <v>610.5</v>
      </c>
    </row>
    <row r="67" spans="1:31" s="66" customFormat="1" ht="15" customHeight="1">
      <c r="A67" s="158"/>
      <c r="B67" s="62"/>
      <c r="C67" s="62"/>
      <c r="D67" s="63"/>
      <c r="E67" s="78"/>
      <c r="F67" s="64"/>
      <c r="G67" s="64"/>
      <c r="H67" s="60"/>
      <c r="I67" s="59"/>
      <c r="J67" s="64"/>
      <c r="K67" s="59"/>
      <c r="L67" s="59"/>
      <c r="M67" s="59"/>
      <c r="N67" s="64"/>
      <c r="O67" s="64"/>
      <c r="P67" s="64"/>
      <c r="Q67" s="64"/>
      <c r="R67" s="64"/>
      <c r="S67" s="64"/>
      <c r="T67" s="64"/>
      <c r="U67" s="64"/>
      <c r="V67" s="64"/>
      <c r="W67" s="64"/>
      <c r="X67" s="64"/>
      <c r="Y67" s="64"/>
      <c r="Z67" s="64"/>
      <c r="AA67" s="64"/>
      <c r="AB67" s="65"/>
      <c r="AD67" s="61"/>
      <c r="AE67" s="85"/>
    </row>
    <row r="68" spans="1:31" s="66" customFormat="1" ht="15" customHeight="1">
      <c r="A68" s="586">
        <v>4131</v>
      </c>
      <c r="B68" s="62">
        <v>327</v>
      </c>
      <c r="C68" s="586">
        <v>163</v>
      </c>
      <c r="D68" s="585">
        <v>2</v>
      </c>
      <c r="E68" s="624" t="s">
        <v>1344</v>
      </c>
      <c r="F68" s="64">
        <v>1</v>
      </c>
      <c r="G68" s="113" t="s">
        <v>1345</v>
      </c>
      <c r="H68" s="60" t="s">
        <v>307</v>
      </c>
      <c r="I68" s="59">
        <v>0.9</v>
      </c>
      <c r="J68" s="64" t="s">
        <v>1700</v>
      </c>
      <c r="K68" s="59">
        <v>17</v>
      </c>
      <c r="L68" s="59">
        <v>5</v>
      </c>
      <c r="M68" s="59">
        <v>5</v>
      </c>
      <c r="N68" s="64">
        <v>2</v>
      </c>
      <c r="O68" s="64" t="s">
        <v>1703</v>
      </c>
      <c r="P68" s="64" t="s">
        <v>1701</v>
      </c>
      <c r="Q68" s="64"/>
      <c r="R68" s="64">
        <v>0</v>
      </c>
      <c r="S68" s="64" t="s">
        <v>1701</v>
      </c>
      <c r="T68" s="64">
        <v>0</v>
      </c>
      <c r="U68" s="64" t="s">
        <v>1708</v>
      </c>
      <c r="V68" s="64">
        <v>0</v>
      </c>
      <c r="W68" s="64" t="s">
        <v>114</v>
      </c>
      <c r="X68" s="64" t="s">
        <v>1703</v>
      </c>
      <c r="Y68" s="64">
        <v>0</v>
      </c>
      <c r="Z68" s="64" t="s">
        <v>1699</v>
      </c>
      <c r="AA68" s="64" t="s">
        <v>1703</v>
      </c>
      <c r="AB68" s="65">
        <v>0</v>
      </c>
      <c r="AC68" s="61">
        <v>1.9</v>
      </c>
      <c r="AD68" s="61">
        <f>I68-AC68</f>
        <v>-0.99999999999999989</v>
      </c>
    </row>
    <row r="69" spans="1:31" s="66" customFormat="1" ht="15" customHeight="1">
      <c r="A69" s="586"/>
      <c r="B69" s="62"/>
      <c r="C69" s="589"/>
      <c r="D69" s="591"/>
      <c r="E69" s="625"/>
      <c r="F69" s="177"/>
      <c r="G69" s="224"/>
      <c r="H69" s="124"/>
      <c r="I69" s="192"/>
      <c r="J69" s="177"/>
      <c r="K69" s="192"/>
      <c r="L69" s="192"/>
      <c r="M69" s="192"/>
      <c r="N69" s="177"/>
      <c r="O69" s="177"/>
      <c r="P69" s="177"/>
      <c r="Q69" s="177"/>
      <c r="R69" s="177"/>
      <c r="S69" s="177"/>
      <c r="T69" s="177"/>
      <c r="U69" s="177"/>
      <c r="V69" s="177"/>
      <c r="W69" s="177"/>
      <c r="X69" s="177"/>
      <c r="Y69" s="177"/>
      <c r="Z69" s="177"/>
      <c r="AA69" s="177"/>
      <c r="AB69" s="187"/>
      <c r="AC69" s="61"/>
      <c r="AD69" s="61"/>
    </row>
    <row r="70" spans="1:31" s="66" customFormat="1" ht="15" customHeight="1" thickBot="1">
      <c r="A70" s="586"/>
      <c r="B70" s="62">
        <v>328</v>
      </c>
      <c r="C70" s="596"/>
      <c r="D70" s="592"/>
      <c r="E70" s="626"/>
      <c r="F70" s="81">
        <v>2</v>
      </c>
      <c r="G70" s="200" t="s">
        <v>1346</v>
      </c>
      <c r="H70" s="197" t="s">
        <v>308</v>
      </c>
      <c r="I70" s="80">
        <v>1.7</v>
      </c>
      <c r="J70" s="81" t="s">
        <v>1700</v>
      </c>
      <c r="K70" s="80">
        <v>3.6</v>
      </c>
      <c r="L70" s="80">
        <v>4</v>
      </c>
      <c r="M70" s="80">
        <v>4</v>
      </c>
      <c r="N70" s="81">
        <v>1</v>
      </c>
      <c r="O70" s="81" t="s">
        <v>1703</v>
      </c>
      <c r="P70" s="81" t="s">
        <v>1701</v>
      </c>
      <c r="Q70" s="81"/>
      <c r="R70" s="81">
        <v>0</v>
      </c>
      <c r="S70" s="81" t="s">
        <v>1701</v>
      </c>
      <c r="T70" s="81">
        <v>0</v>
      </c>
      <c r="U70" s="81" t="s">
        <v>1703</v>
      </c>
      <c r="V70" s="81">
        <v>0</v>
      </c>
      <c r="W70" s="81" t="s">
        <v>1704</v>
      </c>
      <c r="X70" s="81" t="s">
        <v>1703</v>
      </c>
      <c r="Y70" s="81">
        <v>0</v>
      </c>
      <c r="Z70" s="81" t="s">
        <v>1699</v>
      </c>
      <c r="AA70" s="81" t="s">
        <v>1703</v>
      </c>
      <c r="AB70" s="82">
        <v>0</v>
      </c>
      <c r="AC70" s="61">
        <v>1.9</v>
      </c>
      <c r="AD70" s="61">
        <f>I70-AC70</f>
        <v>-0.19999999999999996</v>
      </c>
    </row>
    <row r="71" spans="1:31" s="66" customFormat="1" ht="15" customHeight="1" thickBot="1">
      <c r="A71" s="62"/>
      <c r="B71" s="62"/>
      <c r="C71" s="110"/>
      <c r="D71" s="111"/>
      <c r="E71" s="120"/>
      <c r="F71" s="217"/>
      <c r="G71" s="227"/>
      <c r="H71" s="215"/>
      <c r="I71" s="219"/>
      <c r="J71" s="217"/>
      <c r="K71" s="219"/>
      <c r="L71" s="219"/>
      <c r="M71" s="219"/>
      <c r="N71" s="217"/>
      <c r="O71" s="217"/>
      <c r="P71" s="217"/>
      <c r="Q71" s="217"/>
      <c r="R71" s="217"/>
      <c r="S71" s="217"/>
      <c r="T71" s="217"/>
      <c r="U71" s="217"/>
      <c r="V71" s="217"/>
      <c r="W71" s="217"/>
      <c r="X71" s="217"/>
      <c r="Y71" s="217"/>
      <c r="Z71" s="217"/>
      <c r="AA71" s="217"/>
      <c r="AB71" s="228"/>
      <c r="AC71" s="61"/>
      <c r="AD71" s="61"/>
    </row>
    <row r="72" spans="1:31" s="66" customFormat="1" ht="15" customHeight="1">
      <c r="A72" s="586">
        <v>9086</v>
      </c>
      <c r="B72" s="62">
        <v>329</v>
      </c>
      <c r="C72" s="619" t="s">
        <v>1347</v>
      </c>
      <c r="D72" s="613">
        <v>2.2000000000000002</v>
      </c>
      <c r="E72" s="622" t="s">
        <v>1348</v>
      </c>
      <c r="F72" s="76">
        <v>1</v>
      </c>
      <c r="G72" s="204" t="s">
        <v>1349</v>
      </c>
      <c r="H72" s="93" t="s">
        <v>170</v>
      </c>
      <c r="I72" s="79">
        <v>3.0000000000001137E-2</v>
      </c>
      <c r="J72" s="76" t="s">
        <v>1700</v>
      </c>
      <c r="K72" s="79">
        <v>4.2</v>
      </c>
      <c r="L72" s="79">
        <v>3.6</v>
      </c>
      <c r="M72" s="79">
        <v>4</v>
      </c>
      <c r="N72" s="205">
        <v>1</v>
      </c>
      <c r="O72" s="76" t="s">
        <v>1703</v>
      </c>
      <c r="P72" s="76" t="s">
        <v>1701</v>
      </c>
      <c r="Q72" s="76"/>
      <c r="R72" s="76">
        <v>0</v>
      </c>
      <c r="S72" s="76" t="s">
        <v>1701</v>
      </c>
      <c r="T72" s="76">
        <v>0</v>
      </c>
      <c r="U72" s="76" t="s">
        <v>1708</v>
      </c>
      <c r="V72" s="76">
        <v>0</v>
      </c>
      <c r="W72" s="76" t="s">
        <v>1704</v>
      </c>
      <c r="X72" s="76" t="s">
        <v>1703</v>
      </c>
      <c r="Y72" s="76">
        <v>0</v>
      </c>
      <c r="Z72" s="76" t="s">
        <v>1699</v>
      </c>
      <c r="AA72" s="76" t="s">
        <v>1703</v>
      </c>
      <c r="AB72" s="77">
        <v>0</v>
      </c>
      <c r="AC72" s="61">
        <f>[2]nganjuk!$L$134</f>
        <v>42.5</v>
      </c>
      <c r="AD72" s="61">
        <f>I72-$AC$72</f>
        <v>-42.47</v>
      </c>
    </row>
    <row r="73" spans="1:31" s="66" customFormat="1" ht="15" customHeight="1">
      <c r="A73" s="586"/>
      <c r="B73" s="62"/>
      <c r="C73" s="606"/>
      <c r="D73" s="608"/>
      <c r="E73" s="623"/>
      <c r="F73" s="95"/>
      <c r="G73" s="186"/>
      <c r="H73" s="99"/>
      <c r="I73" s="100"/>
      <c r="J73" s="95"/>
      <c r="K73" s="100"/>
      <c r="L73" s="100"/>
      <c r="M73" s="100"/>
      <c r="N73" s="245"/>
      <c r="O73" s="95"/>
      <c r="P73" s="95"/>
      <c r="Q73" s="95"/>
      <c r="R73" s="95"/>
      <c r="S73" s="95"/>
      <c r="T73" s="95"/>
      <c r="U73" s="95"/>
      <c r="V73" s="95"/>
      <c r="W73" s="95"/>
      <c r="X73" s="95"/>
      <c r="Y73" s="95"/>
      <c r="Z73" s="95"/>
      <c r="AA73" s="95"/>
      <c r="AB73" s="101"/>
      <c r="AC73" s="61"/>
      <c r="AD73" s="61"/>
    </row>
    <row r="74" spans="1:31" s="66" customFormat="1" ht="15" customHeight="1">
      <c r="A74" s="586"/>
      <c r="B74" s="62">
        <v>330</v>
      </c>
      <c r="C74" s="586"/>
      <c r="D74" s="585"/>
      <c r="E74" s="624"/>
      <c r="F74" s="64">
        <v>2</v>
      </c>
      <c r="G74" s="113" t="s">
        <v>1350</v>
      </c>
      <c r="H74" s="60" t="s">
        <v>171</v>
      </c>
      <c r="I74" s="59">
        <v>0.20000000000000284</v>
      </c>
      <c r="J74" s="64" t="s">
        <v>1700</v>
      </c>
      <c r="K74" s="59">
        <v>5.3</v>
      </c>
      <c r="L74" s="59">
        <v>4</v>
      </c>
      <c r="M74" s="59">
        <v>4</v>
      </c>
      <c r="N74" s="157">
        <v>1</v>
      </c>
      <c r="O74" s="64" t="s">
        <v>1697</v>
      </c>
      <c r="P74" s="64" t="s">
        <v>1699</v>
      </c>
      <c r="Q74" s="64"/>
      <c r="R74" s="64">
        <v>0</v>
      </c>
      <c r="S74" s="64" t="s">
        <v>1701</v>
      </c>
      <c r="T74" s="64">
        <v>0</v>
      </c>
      <c r="U74" s="64" t="s">
        <v>1708</v>
      </c>
      <c r="V74" s="64">
        <v>0</v>
      </c>
      <c r="W74" s="64" t="s">
        <v>1704</v>
      </c>
      <c r="X74" s="64" t="s">
        <v>1703</v>
      </c>
      <c r="Y74" s="64">
        <v>0</v>
      </c>
      <c r="Z74" s="64" t="s">
        <v>1699</v>
      </c>
      <c r="AA74" s="64" t="s">
        <v>1703</v>
      </c>
      <c r="AB74" s="65">
        <v>0</v>
      </c>
      <c r="AD74" s="61">
        <f>I74-$AC$72</f>
        <v>-42.3</v>
      </c>
    </row>
    <row r="75" spans="1:31" s="66" customFormat="1" ht="15" customHeight="1">
      <c r="A75" s="586"/>
      <c r="B75" s="62"/>
      <c r="C75" s="586"/>
      <c r="D75" s="585"/>
      <c r="E75" s="624"/>
      <c r="F75" s="64"/>
      <c r="G75" s="113"/>
      <c r="H75" s="60"/>
      <c r="I75" s="59"/>
      <c r="J75" s="64"/>
      <c r="K75" s="59"/>
      <c r="L75" s="59"/>
      <c r="M75" s="59"/>
      <c r="N75" s="157"/>
      <c r="O75" s="64"/>
      <c r="P75" s="64"/>
      <c r="Q75" s="64"/>
      <c r="R75" s="64"/>
      <c r="S75" s="64"/>
      <c r="T75" s="64"/>
      <c r="U75" s="64"/>
      <c r="V75" s="64"/>
      <c r="W75" s="64"/>
      <c r="X75" s="64"/>
      <c r="Y75" s="64"/>
      <c r="Z75" s="64"/>
      <c r="AA75" s="64"/>
      <c r="AB75" s="65"/>
      <c r="AD75" s="61"/>
    </row>
    <row r="76" spans="1:31" s="66" customFormat="1" ht="15" customHeight="1">
      <c r="A76" s="586"/>
      <c r="B76" s="62">
        <v>331</v>
      </c>
      <c r="C76" s="586"/>
      <c r="D76" s="585"/>
      <c r="E76" s="624"/>
      <c r="F76" s="64">
        <v>3</v>
      </c>
      <c r="G76" s="113" t="s">
        <v>1351</v>
      </c>
      <c r="H76" s="60" t="s">
        <v>172</v>
      </c>
      <c r="I76" s="59">
        <v>1.05</v>
      </c>
      <c r="J76" s="64" t="s">
        <v>1700</v>
      </c>
      <c r="K76" s="59">
        <v>13.3</v>
      </c>
      <c r="L76" s="59">
        <v>4.8</v>
      </c>
      <c r="M76" s="59">
        <v>5.4</v>
      </c>
      <c r="N76" s="157">
        <v>1</v>
      </c>
      <c r="O76" s="64" t="s">
        <v>1703</v>
      </c>
      <c r="P76" s="64" t="s">
        <v>1701</v>
      </c>
      <c r="Q76" s="64"/>
      <c r="R76" s="64">
        <v>0</v>
      </c>
      <c r="S76" s="64" t="s">
        <v>1701</v>
      </c>
      <c r="T76" s="64">
        <v>0</v>
      </c>
      <c r="U76" s="64" t="s">
        <v>1708</v>
      </c>
      <c r="V76" s="64">
        <v>1</v>
      </c>
      <c r="W76" s="64" t="s">
        <v>1704</v>
      </c>
      <c r="X76" s="64" t="s">
        <v>1703</v>
      </c>
      <c r="Y76" s="64">
        <v>0</v>
      </c>
      <c r="Z76" s="64" t="s">
        <v>1699</v>
      </c>
      <c r="AA76" s="64" t="s">
        <v>1703</v>
      </c>
      <c r="AB76" s="65">
        <v>0</v>
      </c>
      <c r="AD76" s="61">
        <f>I76-$AC$72</f>
        <v>-41.45</v>
      </c>
    </row>
    <row r="77" spans="1:31" s="66" customFormat="1" ht="15" customHeight="1">
      <c r="A77" s="586"/>
      <c r="B77" s="62"/>
      <c r="C77" s="586"/>
      <c r="D77" s="585"/>
      <c r="E77" s="624"/>
      <c r="F77" s="64"/>
      <c r="G77" s="113"/>
      <c r="H77" s="60"/>
      <c r="I77" s="59"/>
      <c r="J77" s="64"/>
      <c r="K77" s="59"/>
      <c r="L77" s="59"/>
      <c r="M77" s="59"/>
      <c r="N77" s="157"/>
      <c r="O77" s="64"/>
      <c r="P77" s="64"/>
      <c r="Q77" s="64"/>
      <c r="R77" s="64"/>
      <c r="S77" s="64"/>
      <c r="T77" s="64"/>
      <c r="U77" s="64"/>
      <c r="V77" s="64"/>
      <c r="W77" s="64"/>
      <c r="X77" s="64"/>
      <c r="Y77" s="64"/>
      <c r="Z77" s="64"/>
      <c r="AA77" s="64"/>
      <c r="AB77" s="65"/>
      <c r="AD77" s="61"/>
    </row>
    <row r="78" spans="1:31" s="66" customFormat="1" ht="15" customHeight="1">
      <c r="A78" s="586"/>
      <c r="B78" s="62">
        <v>332</v>
      </c>
      <c r="C78" s="586"/>
      <c r="D78" s="585"/>
      <c r="E78" s="624"/>
      <c r="F78" s="64">
        <v>4</v>
      </c>
      <c r="G78" s="113" t="s">
        <v>1352</v>
      </c>
      <c r="H78" s="60" t="s">
        <v>173</v>
      </c>
      <c r="I78" s="59">
        <v>2.15</v>
      </c>
      <c r="J78" s="64" t="s">
        <v>1700</v>
      </c>
      <c r="K78" s="59">
        <v>13.7</v>
      </c>
      <c r="L78" s="59">
        <v>4</v>
      </c>
      <c r="M78" s="59">
        <v>4.5999999999999996</v>
      </c>
      <c r="N78" s="157">
        <v>1</v>
      </c>
      <c r="O78" s="64" t="s">
        <v>1697</v>
      </c>
      <c r="P78" s="64" t="s">
        <v>1699</v>
      </c>
      <c r="Q78" s="64"/>
      <c r="R78" s="64">
        <v>0</v>
      </c>
      <c r="S78" s="64" t="s">
        <v>1701</v>
      </c>
      <c r="T78" s="64">
        <v>0</v>
      </c>
      <c r="U78" s="64" t="s">
        <v>1708</v>
      </c>
      <c r="V78" s="64">
        <v>0</v>
      </c>
      <c r="W78" s="64" t="s">
        <v>1704</v>
      </c>
      <c r="X78" s="64" t="s">
        <v>1703</v>
      </c>
      <c r="Y78" s="64">
        <v>0</v>
      </c>
      <c r="Z78" s="64" t="s">
        <v>1767</v>
      </c>
      <c r="AA78" s="64" t="s">
        <v>1701</v>
      </c>
      <c r="AB78" s="65">
        <v>0</v>
      </c>
      <c r="AD78" s="61">
        <f>I78-$AC$72</f>
        <v>-40.35</v>
      </c>
    </row>
    <row r="79" spans="1:31" s="66" customFormat="1" ht="15" customHeight="1">
      <c r="A79" s="62"/>
      <c r="B79" s="62"/>
      <c r="C79" s="62"/>
      <c r="D79" s="63"/>
      <c r="E79" s="78"/>
      <c r="F79" s="64"/>
      <c r="G79" s="113"/>
      <c r="H79" s="60"/>
      <c r="I79" s="59"/>
      <c r="J79" s="64"/>
      <c r="K79" s="59"/>
      <c r="L79" s="59"/>
      <c r="M79" s="59"/>
      <c r="N79" s="157"/>
      <c r="O79" s="64"/>
      <c r="P79" s="64"/>
      <c r="Q79" s="64"/>
      <c r="R79" s="64"/>
      <c r="S79" s="64"/>
      <c r="T79" s="64"/>
      <c r="U79" s="64"/>
      <c r="V79" s="64"/>
      <c r="W79" s="64"/>
      <c r="X79" s="64"/>
      <c r="Y79" s="64"/>
      <c r="Z79" s="64"/>
      <c r="AA79" s="64"/>
      <c r="AB79" s="65"/>
      <c r="AD79" s="61"/>
    </row>
    <row r="80" spans="1:31" s="66" customFormat="1" ht="15" customHeight="1">
      <c r="A80" s="586">
        <v>9097</v>
      </c>
      <c r="B80" s="62">
        <v>335</v>
      </c>
      <c r="C80" s="586" t="s">
        <v>1353</v>
      </c>
      <c r="D80" s="585">
        <v>2.6</v>
      </c>
      <c r="E80" s="624" t="s">
        <v>1354</v>
      </c>
      <c r="F80" s="64">
        <v>1</v>
      </c>
      <c r="G80" s="113" t="s">
        <v>1355</v>
      </c>
      <c r="H80" s="60" t="s">
        <v>185</v>
      </c>
      <c r="I80" s="59">
        <v>1.9999999999996021E-2</v>
      </c>
      <c r="J80" s="64" t="s">
        <v>1700</v>
      </c>
      <c r="K80" s="59">
        <v>3.5</v>
      </c>
      <c r="L80" s="59">
        <v>5.5</v>
      </c>
      <c r="M80" s="59">
        <v>6</v>
      </c>
      <c r="N80" s="157">
        <v>1</v>
      </c>
      <c r="O80" s="64" t="s">
        <v>1703</v>
      </c>
      <c r="P80" s="64" t="s">
        <v>1701</v>
      </c>
      <c r="Q80" s="64"/>
      <c r="R80" s="64">
        <v>0</v>
      </c>
      <c r="S80" s="64" t="s">
        <v>1701</v>
      </c>
      <c r="T80" s="64">
        <v>0</v>
      </c>
      <c r="U80" s="64" t="s">
        <v>1708</v>
      </c>
      <c r="V80" s="64">
        <v>0</v>
      </c>
      <c r="W80" s="64" t="s">
        <v>1704</v>
      </c>
      <c r="X80" s="64" t="s">
        <v>1703</v>
      </c>
      <c r="Y80" s="64">
        <v>0</v>
      </c>
      <c r="Z80" s="64" t="s">
        <v>1699</v>
      </c>
      <c r="AA80" s="64" t="s">
        <v>1703</v>
      </c>
      <c r="AB80" s="65">
        <v>0</v>
      </c>
      <c r="AC80" s="61">
        <f>[2]nganjuk!$L$148</f>
        <v>79.7</v>
      </c>
      <c r="AD80" s="61">
        <f t="shared" ref="AD80:AD90" si="0">I80-$AC$80</f>
        <v>-79.680000000000007</v>
      </c>
    </row>
    <row r="81" spans="1:30" s="66" customFormat="1" ht="15" customHeight="1">
      <c r="A81" s="586"/>
      <c r="B81" s="62"/>
      <c r="C81" s="586"/>
      <c r="D81" s="585"/>
      <c r="E81" s="624"/>
      <c r="F81" s="64"/>
      <c r="G81" s="113"/>
      <c r="H81" s="60"/>
      <c r="I81" s="59"/>
      <c r="J81" s="64"/>
      <c r="K81" s="59"/>
      <c r="L81" s="59"/>
      <c r="M81" s="59"/>
      <c r="N81" s="157"/>
      <c r="O81" s="64"/>
      <c r="P81" s="64"/>
      <c r="Q81" s="64"/>
      <c r="R81" s="64"/>
      <c r="S81" s="64"/>
      <c r="T81" s="64"/>
      <c r="U81" s="64"/>
      <c r="V81" s="64"/>
      <c r="W81" s="64"/>
      <c r="X81" s="64"/>
      <c r="Y81" s="64"/>
      <c r="Z81" s="64"/>
      <c r="AA81" s="64"/>
      <c r="AB81" s="65"/>
      <c r="AC81" s="61"/>
      <c r="AD81" s="61"/>
    </row>
    <row r="82" spans="1:30" s="66" customFormat="1" ht="15" customHeight="1">
      <c r="A82" s="586"/>
      <c r="B82" s="62">
        <v>336</v>
      </c>
      <c r="C82" s="586"/>
      <c r="D82" s="585"/>
      <c r="E82" s="624"/>
      <c r="F82" s="64">
        <v>2</v>
      </c>
      <c r="G82" s="113" t="s">
        <v>1356</v>
      </c>
      <c r="H82" s="60" t="s">
        <v>186</v>
      </c>
      <c r="I82" s="59">
        <v>9.9999999999994316E-2</v>
      </c>
      <c r="J82" s="64" t="s">
        <v>1700</v>
      </c>
      <c r="K82" s="59">
        <v>3.5</v>
      </c>
      <c r="L82" s="59">
        <v>5.5</v>
      </c>
      <c r="M82" s="59">
        <v>6</v>
      </c>
      <c r="N82" s="157">
        <v>1</v>
      </c>
      <c r="O82" s="64" t="s">
        <v>1703</v>
      </c>
      <c r="P82" s="64" t="s">
        <v>1701</v>
      </c>
      <c r="Q82" s="64"/>
      <c r="R82" s="64">
        <v>0</v>
      </c>
      <c r="S82" s="64" t="s">
        <v>1701</v>
      </c>
      <c r="T82" s="64">
        <v>0</v>
      </c>
      <c r="U82" s="64" t="s">
        <v>1708</v>
      </c>
      <c r="V82" s="64">
        <v>0</v>
      </c>
      <c r="W82" s="64" t="s">
        <v>1704</v>
      </c>
      <c r="X82" s="64" t="s">
        <v>1703</v>
      </c>
      <c r="Y82" s="64">
        <v>0</v>
      </c>
      <c r="Z82" s="64" t="s">
        <v>1699</v>
      </c>
      <c r="AA82" s="64" t="s">
        <v>1703</v>
      </c>
      <c r="AB82" s="65">
        <v>0</v>
      </c>
      <c r="AD82" s="61">
        <f t="shared" si="0"/>
        <v>-79.600000000000009</v>
      </c>
    </row>
    <row r="83" spans="1:30" s="66" customFormat="1" ht="15" customHeight="1">
      <c r="A83" s="586"/>
      <c r="B83" s="62"/>
      <c r="C83" s="586"/>
      <c r="D83" s="585"/>
      <c r="E83" s="624"/>
      <c r="F83" s="64"/>
      <c r="G83" s="113"/>
      <c r="H83" s="60"/>
      <c r="I83" s="59"/>
      <c r="J83" s="64"/>
      <c r="K83" s="59"/>
      <c r="L83" s="59"/>
      <c r="M83" s="59"/>
      <c r="N83" s="157"/>
      <c r="O83" s="64"/>
      <c r="P83" s="64"/>
      <c r="Q83" s="64"/>
      <c r="R83" s="64"/>
      <c r="S83" s="64"/>
      <c r="T83" s="64"/>
      <c r="U83" s="64"/>
      <c r="V83" s="64"/>
      <c r="W83" s="64"/>
      <c r="X83" s="64"/>
      <c r="Y83" s="64"/>
      <c r="Z83" s="64"/>
      <c r="AA83" s="64"/>
      <c r="AB83" s="65"/>
      <c r="AD83" s="61"/>
    </row>
    <row r="84" spans="1:30" s="66" customFormat="1" ht="15" customHeight="1">
      <c r="A84" s="586"/>
      <c r="B84" s="62">
        <v>337</v>
      </c>
      <c r="C84" s="586"/>
      <c r="D84" s="585"/>
      <c r="E84" s="624"/>
      <c r="F84" s="64">
        <v>3</v>
      </c>
      <c r="G84" s="113" t="s">
        <v>1357</v>
      </c>
      <c r="H84" s="60" t="s">
        <v>187</v>
      </c>
      <c r="I84" s="59">
        <v>0.20000000000000284</v>
      </c>
      <c r="J84" s="64" t="s">
        <v>1700</v>
      </c>
      <c r="K84" s="59">
        <v>4.5</v>
      </c>
      <c r="L84" s="59">
        <v>5.5</v>
      </c>
      <c r="M84" s="59">
        <v>6</v>
      </c>
      <c r="N84" s="157">
        <v>1</v>
      </c>
      <c r="O84" s="64" t="s">
        <v>1703</v>
      </c>
      <c r="P84" s="64" t="s">
        <v>1701</v>
      </c>
      <c r="Q84" s="64"/>
      <c r="R84" s="64">
        <v>0</v>
      </c>
      <c r="S84" s="64" t="s">
        <v>1701</v>
      </c>
      <c r="T84" s="64">
        <v>0</v>
      </c>
      <c r="U84" s="64" t="s">
        <v>1708</v>
      </c>
      <c r="V84" s="64">
        <v>0</v>
      </c>
      <c r="W84" s="64" t="s">
        <v>1704</v>
      </c>
      <c r="X84" s="64" t="s">
        <v>1703</v>
      </c>
      <c r="Y84" s="64">
        <v>0</v>
      </c>
      <c r="Z84" s="64" t="s">
        <v>1699</v>
      </c>
      <c r="AA84" s="64" t="s">
        <v>1703</v>
      </c>
      <c r="AB84" s="65">
        <v>0</v>
      </c>
      <c r="AD84" s="61">
        <f t="shared" si="0"/>
        <v>-79.5</v>
      </c>
    </row>
    <row r="85" spans="1:30" s="66" customFormat="1" ht="15" customHeight="1">
      <c r="A85" s="586"/>
      <c r="B85" s="62"/>
      <c r="C85" s="586"/>
      <c r="D85" s="585"/>
      <c r="E85" s="624"/>
      <c r="F85" s="64"/>
      <c r="G85" s="113"/>
      <c r="H85" s="60"/>
      <c r="I85" s="59"/>
      <c r="J85" s="64"/>
      <c r="K85" s="59"/>
      <c r="L85" s="59"/>
      <c r="M85" s="59"/>
      <c r="N85" s="157"/>
      <c r="O85" s="64"/>
      <c r="P85" s="64"/>
      <c r="Q85" s="64"/>
      <c r="R85" s="64"/>
      <c r="S85" s="64"/>
      <c r="T85" s="64"/>
      <c r="U85" s="64"/>
      <c r="V85" s="64"/>
      <c r="W85" s="64"/>
      <c r="X85" s="64"/>
      <c r="Y85" s="64"/>
      <c r="Z85" s="64"/>
      <c r="AA85" s="64"/>
      <c r="AB85" s="65"/>
      <c r="AD85" s="61"/>
    </row>
    <row r="86" spans="1:30" s="66" customFormat="1" ht="15" customHeight="1">
      <c r="A86" s="586"/>
      <c r="B86" s="62">
        <v>338</v>
      </c>
      <c r="C86" s="586"/>
      <c r="D86" s="585"/>
      <c r="E86" s="624"/>
      <c r="F86" s="64">
        <v>4</v>
      </c>
      <c r="G86" s="113" t="s">
        <v>1358</v>
      </c>
      <c r="H86" s="60" t="s">
        <v>188</v>
      </c>
      <c r="I86" s="59">
        <v>1.2</v>
      </c>
      <c r="J86" s="64" t="s">
        <v>1700</v>
      </c>
      <c r="K86" s="59">
        <v>15</v>
      </c>
      <c r="L86" s="59">
        <v>4</v>
      </c>
      <c r="M86" s="59">
        <v>5</v>
      </c>
      <c r="N86" s="157">
        <v>2</v>
      </c>
      <c r="O86" s="64" t="s">
        <v>1697</v>
      </c>
      <c r="P86" s="64" t="s">
        <v>1699</v>
      </c>
      <c r="Q86" s="64"/>
      <c r="R86" s="64">
        <v>0</v>
      </c>
      <c r="S86" s="64" t="s">
        <v>1701</v>
      </c>
      <c r="T86" s="64">
        <v>0</v>
      </c>
      <c r="U86" s="64" t="s">
        <v>1708</v>
      </c>
      <c r="V86" s="64">
        <v>0</v>
      </c>
      <c r="W86" s="64" t="s">
        <v>1704</v>
      </c>
      <c r="X86" s="64" t="s">
        <v>1703</v>
      </c>
      <c r="Y86" s="64">
        <v>0</v>
      </c>
      <c r="Z86" s="64" t="s">
        <v>1699</v>
      </c>
      <c r="AA86" s="64" t="s">
        <v>1703</v>
      </c>
      <c r="AB86" s="65">
        <v>0</v>
      </c>
      <c r="AD86" s="61">
        <f t="shared" si="0"/>
        <v>-78.5</v>
      </c>
    </row>
    <row r="87" spans="1:30" s="66" customFormat="1" ht="15" customHeight="1">
      <c r="A87" s="586"/>
      <c r="B87" s="62"/>
      <c r="C87" s="586"/>
      <c r="D87" s="585"/>
      <c r="E87" s="624"/>
      <c r="F87" s="64"/>
      <c r="G87" s="113"/>
      <c r="H87" s="60"/>
      <c r="I87" s="59"/>
      <c r="J87" s="64"/>
      <c r="K87" s="59"/>
      <c r="L87" s="59"/>
      <c r="M87" s="59"/>
      <c r="N87" s="157"/>
      <c r="O87" s="64"/>
      <c r="P87" s="64"/>
      <c r="Q87" s="64"/>
      <c r="R87" s="64"/>
      <c r="S87" s="64"/>
      <c r="T87" s="64"/>
      <c r="U87" s="64"/>
      <c r="V87" s="64"/>
      <c r="W87" s="64"/>
      <c r="X87" s="64"/>
      <c r="Y87" s="64"/>
      <c r="Z87" s="64"/>
      <c r="AA87" s="64"/>
      <c r="AB87" s="65"/>
      <c r="AD87" s="61"/>
    </row>
    <row r="88" spans="1:30" s="66" customFormat="1" ht="15" customHeight="1">
      <c r="A88" s="586"/>
      <c r="B88" s="62">
        <v>339</v>
      </c>
      <c r="C88" s="586"/>
      <c r="D88" s="585"/>
      <c r="E88" s="624"/>
      <c r="F88" s="64">
        <v>5</v>
      </c>
      <c r="G88" s="113" t="s">
        <v>1359</v>
      </c>
      <c r="H88" s="60" t="s">
        <v>189</v>
      </c>
      <c r="I88" s="59">
        <v>2.0499999999999998</v>
      </c>
      <c r="J88" s="64" t="s">
        <v>1700</v>
      </c>
      <c r="K88" s="59">
        <v>2.7</v>
      </c>
      <c r="L88" s="59">
        <v>3.3</v>
      </c>
      <c r="M88" s="59">
        <v>4</v>
      </c>
      <c r="N88" s="157">
        <v>1</v>
      </c>
      <c r="O88" s="64" t="s">
        <v>1703</v>
      </c>
      <c r="P88" s="64" t="s">
        <v>1701</v>
      </c>
      <c r="Q88" s="64"/>
      <c r="R88" s="64">
        <v>0</v>
      </c>
      <c r="S88" s="64" t="s">
        <v>1701</v>
      </c>
      <c r="T88" s="64">
        <v>0</v>
      </c>
      <c r="U88" s="64" t="s">
        <v>1708</v>
      </c>
      <c r="V88" s="64">
        <v>2</v>
      </c>
      <c r="W88" s="64" t="s">
        <v>1704</v>
      </c>
      <c r="X88" s="64" t="s">
        <v>1703</v>
      </c>
      <c r="Y88" s="64">
        <v>0</v>
      </c>
      <c r="Z88" s="64" t="s">
        <v>1699</v>
      </c>
      <c r="AA88" s="64" t="s">
        <v>1703</v>
      </c>
      <c r="AB88" s="65">
        <v>1</v>
      </c>
      <c r="AD88" s="61">
        <f t="shared" si="0"/>
        <v>-77.650000000000006</v>
      </c>
    </row>
    <row r="89" spans="1:30" s="66" customFormat="1" ht="15" customHeight="1">
      <c r="A89" s="586"/>
      <c r="B89" s="62"/>
      <c r="C89" s="586"/>
      <c r="D89" s="585"/>
      <c r="E89" s="624"/>
      <c r="F89" s="64"/>
      <c r="G89" s="113"/>
      <c r="H89" s="60"/>
      <c r="I89" s="59"/>
      <c r="J89" s="64"/>
      <c r="K89" s="59"/>
      <c r="L89" s="59"/>
      <c r="M89" s="59"/>
      <c r="N89" s="157"/>
      <c r="O89" s="64"/>
      <c r="P89" s="64"/>
      <c r="Q89" s="64"/>
      <c r="R89" s="64"/>
      <c r="S89" s="64"/>
      <c r="T89" s="64"/>
      <c r="U89" s="64"/>
      <c r="V89" s="64"/>
      <c r="W89" s="64"/>
      <c r="X89" s="64"/>
      <c r="Y89" s="64"/>
      <c r="Z89" s="64"/>
      <c r="AA89" s="64"/>
      <c r="AB89" s="65"/>
      <c r="AD89" s="61"/>
    </row>
    <row r="90" spans="1:30" s="66" customFormat="1" ht="15" customHeight="1">
      <c r="A90" s="586"/>
      <c r="B90" s="62">
        <v>340</v>
      </c>
      <c r="C90" s="586"/>
      <c r="D90" s="585"/>
      <c r="E90" s="624"/>
      <c r="F90" s="64">
        <v>6</v>
      </c>
      <c r="G90" s="113" t="s">
        <v>1360</v>
      </c>
      <c r="H90" s="60" t="s">
        <v>190</v>
      </c>
      <c r="I90" s="59">
        <v>2.6499999999999915</v>
      </c>
      <c r="J90" s="64" t="s">
        <v>1700</v>
      </c>
      <c r="K90" s="59">
        <v>9</v>
      </c>
      <c r="L90" s="59">
        <v>3</v>
      </c>
      <c r="M90" s="59">
        <v>3</v>
      </c>
      <c r="N90" s="157">
        <v>2</v>
      </c>
      <c r="O90" s="64" t="s">
        <v>1697</v>
      </c>
      <c r="P90" s="64" t="s">
        <v>1699</v>
      </c>
      <c r="Q90" s="64"/>
      <c r="R90" s="64">
        <v>0</v>
      </c>
      <c r="S90" s="64" t="s">
        <v>1701</v>
      </c>
      <c r="T90" s="64">
        <v>0</v>
      </c>
      <c r="U90" s="64" t="s">
        <v>1708</v>
      </c>
      <c r="V90" s="64">
        <v>0</v>
      </c>
      <c r="W90" s="64" t="s">
        <v>1704</v>
      </c>
      <c r="X90" s="64" t="s">
        <v>1703</v>
      </c>
      <c r="Y90" s="64">
        <v>0</v>
      </c>
      <c r="Z90" s="64" t="s">
        <v>1767</v>
      </c>
      <c r="AA90" s="64" t="s">
        <v>1701</v>
      </c>
      <c r="AB90" s="65">
        <v>0</v>
      </c>
      <c r="AD90" s="61">
        <f t="shared" si="0"/>
        <v>-77.050000000000011</v>
      </c>
    </row>
    <row r="91" spans="1:30" s="66" customFormat="1" ht="15" customHeight="1">
      <c r="A91" s="62"/>
      <c r="B91" s="62"/>
      <c r="C91" s="62"/>
      <c r="D91" s="63"/>
      <c r="E91" s="78"/>
      <c r="F91" s="64"/>
      <c r="G91" s="113"/>
      <c r="H91" s="60"/>
      <c r="I91" s="59"/>
      <c r="J91" s="64"/>
      <c r="K91" s="59"/>
      <c r="L91" s="59"/>
      <c r="M91" s="59"/>
      <c r="N91" s="157"/>
      <c r="O91" s="64"/>
      <c r="P91" s="64"/>
      <c r="Q91" s="64"/>
      <c r="R91" s="64"/>
      <c r="S91" s="64"/>
      <c r="T91" s="64"/>
      <c r="U91" s="64"/>
      <c r="V91" s="64"/>
      <c r="W91" s="64"/>
      <c r="X91" s="64"/>
      <c r="Y91" s="64"/>
      <c r="Z91" s="64"/>
      <c r="AA91" s="64"/>
      <c r="AB91" s="65"/>
      <c r="AD91" s="61"/>
    </row>
    <row r="92" spans="1:30" s="66" customFormat="1" ht="15" customHeight="1">
      <c r="A92" s="586">
        <v>9105</v>
      </c>
      <c r="B92" s="62">
        <v>343</v>
      </c>
      <c r="C92" s="586">
        <v>166</v>
      </c>
      <c r="D92" s="585">
        <v>1.2</v>
      </c>
      <c r="E92" s="624" t="s">
        <v>1361</v>
      </c>
      <c r="F92" s="64">
        <v>1</v>
      </c>
      <c r="G92" s="113" t="s">
        <v>1362</v>
      </c>
      <c r="H92" s="60" t="s">
        <v>198</v>
      </c>
      <c r="I92" s="59">
        <v>0</v>
      </c>
      <c r="J92" s="64" t="s">
        <v>1700</v>
      </c>
      <c r="K92" s="59">
        <v>3.3</v>
      </c>
      <c r="L92" s="59">
        <v>4</v>
      </c>
      <c r="M92" s="59">
        <v>4.8</v>
      </c>
      <c r="N92" s="157">
        <v>1</v>
      </c>
      <c r="O92" s="64" t="s">
        <v>1703</v>
      </c>
      <c r="P92" s="64" t="s">
        <v>1701</v>
      </c>
      <c r="Q92" s="64"/>
      <c r="R92" s="64">
        <v>0</v>
      </c>
      <c r="S92" s="64" t="s">
        <v>1701</v>
      </c>
      <c r="T92" s="64">
        <v>0</v>
      </c>
      <c r="U92" s="64" t="s">
        <v>1708</v>
      </c>
      <c r="V92" s="64">
        <v>0</v>
      </c>
      <c r="W92" s="64" t="s">
        <v>1704</v>
      </c>
      <c r="X92" s="64" t="s">
        <v>1703</v>
      </c>
      <c r="Y92" s="64">
        <v>0</v>
      </c>
      <c r="Z92" s="64" t="s">
        <v>1699</v>
      </c>
      <c r="AA92" s="64" t="s">
        <v>1703</v>
      </c>
      <c r="AB92" s="65">
        <v>0</v>
      </c>
      <c r="AC92" s="61">
        <f>[2]nganjuk!$L$164</f>
        <v>16.100000000000001</v>
      </c>
      <c r="AD92" s="61">
        <f>I92-$AC$92</f>
        <v>-16.100000000000001</v>
      </c>
    </row>
    <row r="93" spans="1:30" s="66" customFormat="1" ht="15" customHeight="1">
      <c r="A93" s="586"/>
      <c r="B93" s="62"/>
      <c r="C93" s="586"/>
      <c r="D93" s="585"/>
      <c r="E93" s="624"/>
      <c r="F93" s="64"/>
      <c r="G93" s="113"/>
      <c r="H93" s="60"/>
      <c r="I93" s="59"/>
      <c r="J93" s="64"/>
      <c r="K93" s="59"/>
      <c r="L93" s="59"/>
      <c r="M93" s="59"/>
      <c r="N93" s="157"/>
      <c r="O93" s="64"/>
      <c r="P93" s="64"/>
      <c r="Q93" s="64"/>
      <c r="R93" s="64"/>
      <c r="S93" s="64"/>
      <c r="T93" s="64"/>
      <c r="U93" s="64"/>
      <c r="V93" s="64"/>
      <c r="W93" s="64"/>
      <c r="X93" s="64"/>
      <c r="Y93" s="64"/>
      <c r="Z93" s="64"/>
      <c r="AA93" s="64"/>
      <c r="AB93" s="65"/>
      <c r="AC93" s="61"/>
      <c r="AD93" s="61"/>
    </row>
    <row r="94" spans="1:30" s="66" customFormat="1" ht="15" customHeight="1">
      <c r="A94" s="586"/>
      <c r="B94" s="62">
        <v>344</v>
      </c>
      <c r="C94" s="586"/>
      <c r="D94" s="585"/>
      <c r="E94" s="624"/>
      <c r="F94" s="64">
        <v>2</v>
      </c>
      <c r="G94" s="113" t="s">
        <v>1363</v>
      </c>
      <c r="H94" s="60" t="s">
        <v>199</v>
      </c>
      <c r="I94" s="59">
        <v>4.9999999999997158E-2</v>
      </c>
      <c r="J94" s="64" t="s">
        <v>1700</v>
      </c>
      <c r="K94" s="59">
        <v>3.4</v>
      </c>
      <c r="L94" s="59">
        <v>4</v>
      </c>
      <c r="M94" s="59">
        <v>4.5999999999999996</v>
      </c>
      <c r="N94" s="157">
        <v>1</v>
      </c>
      <c r="O94" s="64" t="s">
        <v>1703</v>
      </c>
      <c r="P94" s="64" t="s">
        <v>1701</v>
      </c>
      <c r="Q94" s="64"/>
      <c r="R94" s="64">
        <v>0</v>
      </c>
      <c r="S94" s="64" t="s">
        <v>1701</v>
      </c>
      <c r="T94" s="64">
        <v>0</v>
      </c>
      <c r="U94" s="64" t="s">
        <v>1708</v>
      </c>
      <c r="V94" s="64">
        <v>0</v>
      </c>
      <c r="W94" s="64" t="s">
        <v>1704</v>
      </c>
      <c r="X94" s="64" t="s">
        <v>1703</v>
      </c>
      <c r="Y94" s="64">
        <v>0</v>
      </c>
      <c r="Z94" s="64" t="s">
        <v>1699</v>
      </c>
      <c r="AA94" s="64" t="s">
        <v>1703</v>
      </c>
      <c r="AB94" s="65">
        <v>0</v>
      </c>
      <c r="AD94" s="61">
        <f>I94-$AC$92</f>
        <v>-16.050000000000004</v>
      </c>
    </row>
    <row r="95" spans="1:30" s="66" customFormat="1" ht="15" customHeight="1">
      <c r="A95" s="586"/>
      <c r="B95" s="62"/>
      <c r="C95" s="586"/>
      <c r="D95" s="585"/>
      <c r="E95" s="624"/>
      <c r="F95" s="64"/>
      <c r="G95" s="113"/>
      <c r="H95" s="60"/>
      <c r="I95" s="59"/>
      <c r="J95" s="64"/>
      <c r="K95" s="59"/>
      <c r="L95" s="59"/>
      <c r="M95" s="59"/>
      <c r="N95" s="157"/>
      <c r="O95" s="64"/>
      <c r="P95" s="64"/>
      <c r="Q95" s="64"/>
      <c r="R95" s="64"/>
      <c r="S95" s="64"/>
      <c r="T95" s="64"/>
      <c r="U95" s="64"/>
      <c r="V95" s="64"/>
      <c r="W95" s="64"/>
      <c r="X95" s="64"/>
      <c r="Y95" s="64"/>
      <c r="Z95" s="64"/>
      <c r="AA95" s="64"/>
      <c r="AB95" s="65"/>
      <c r="AD95" s="61"/>
    </row>
    <row r="96" spans="1:30" s="66" customFormat="1" ht="15" customHeight="1">
      <c r="A96" s="586"/>
      <c r="B96" s="62">
        <v>345</v>
      </c>
      <c r="C96" s="586"/>
      <c r="D96" s="585"/>
      <c r="E96" s="624"/>
      <c r="F96" s="64">
        <v>3</v>
      </c>
      <c r="G96" s="113" t="s">
        <v>1364</v>
      </c>
      <c r="H96" s="60" t="s">
        <v>200</v>
      </c>
      <c r="I96" s="59">
        <v>0.19999999999999929</v>
      </c>
      <c r="J96" s="64" t="s">
        <v>1700</v>
      </c>
      <c r="K96" s="59">
        <v>3.5</v>
      </c>
      <c r="L96" s="59">
        <v>4.5</v>
      </c>
      <c r="M96" s="59">
        <v>4.5</v>
      </c>
      <c r="N96" s="157">
        <v>1</v>
      </c>
      <c r="O96" s="64" t="s">
        <v>1703</v>
      </c>
      <c r="P96" s="64" t="s">
        <v>1701</v>
      </c>
      <c r="Q96" s="64"/>
      <c r="R96" s="64">
        <v>0</v>
      </c>
      <c r="S96" s="64" t="s">
        <v>1701</v>
      </c>
      <c r="T96" s="64">
        <v>0</v>
      </c>
      <c r="U96" s="64" t="s">
        <v>1708</v>
      </c>
      <c r="V96" s="64">
        <v>0</v>
      </c>
      <c r="W96" s="64" t="s">
        <v>1704</v>
      </c>
      <c r="X96" s="64" t="s">
        <v>1703</v>
      </c>
      <c r="Y96" s="64">
        <v>0</v>
      </c>
      <c r="Z96" s="64" t="s">
        <v>1699</v>
      </c>
      <c r="AA96" s="64" t="s">
        <v>1703</v>
      </c>
      <c r="AB96" s="65">
        <v>0</v>
      </c>
      <c r="AD96" s="61">
        <f>I96-$AC$92</f>
        <v>-15.900000000000002</v>
      </c>
    </row>
    <row r="97" spans="1:31" s="66" customFormat="1" ht="15" customHeight="1">
      <c r="A97" s="62"/>
      <c r="B97" s="62"/>
      <c r="C97" s="62"/>
      <c r="D97" s="63"/>
      <c r="E97" s="78"/>
      <c r="F97" s="64"/>
      <c r="G97" s="113"/>
      <c r="H97" s="60"/>
      <c r="I97" s="59"/>
      <c r="J97" s="64"/>
      <c r="K97" s="59"/>
      <c r="L97" s="59"/>
      <c r="M97" s="59"/>
      <c r="N97" s="157"/>
      <c r="O97" s="64"/>
      <c r="P97" s="64"/>
      <c r="Q97" s="64"/>
      <c r="R97" s="64"/>
      <c r="S97" s="64"/>
      <c r="T97" s="64"/>
      <c r="U97" s="64"/>
      <c r="V97" s="64"/>
      <c r="W97" s="64"/>
      <c r="X97" s="64"/>
      <c r="Y97" s="64"/>
      <c r="Z97" s="64"/>
      <c r="AA97" s="64"/>
      <c r="AB97" s="65"/>
      <c r="AD97" s="61"/>
    </row>
    <row r="98" spans="1:31" s="66" customFormat="1" ht="15" customHeight="1">
      <c r="A98" s="62">
        <v>9096</v>
      </c>
      <c r="B98" s="62">
        <v>346</v>
      </c>
      <c r="C98" s="62">
        <v>168</v>
      </c>
      <c r="D98" s="63">
        <v>2.1</v>
      </c>
      <c r="E98" s="78" t="s">
        <v>1365</v>
      </c>
      <c r="F98" s="64">
        <v>1</v>
      </c>
      <c r="G98" s="113" t="s">
        <v>1366</v>
      </c>
      <c r="H98" s="60" t="s">
        <v>184</v>
      </c>
      <c r="I98" s="59">
        <v>1.4449999999999932</v>
      </c>
      <c r="J98" s="64" t="s">
        <v>1700</v>
      </c>
      <c r="K98" s="59">
        <v>2.4</v>
      </c>
      <c r="L98" s="59">
        <v>4</v>
      </c>
      <c r="M98" s="59">
        <v>4.5999999999999996</v>
      </c>
      <c r="N98" s="157">
        <v>1</v>
      </c>
      <c r="O98" s="64" t="s">
        <v>1703</v>
      </c>
      <c r="P98" s="64" t="s">
        <v>1701</v>
      </c>
      <c r="Q98" s="64"/>
      <c r="R98" s="64">
        <v>0</v>
      </c>
      <c r="S98" s="64" t="s">
        <v>1701</v>
      </c>
      <c r="T98" s="64">
        <v>0</v>
      </c>
      <c r="U98" s="64" t="s">
        <v>1707</v>
      </c>
      <c r="V98" s="64">
        <v>0</v>
      </c>
      <c r="W98" s="64" t="s">
        <v>1704</v>
      </c>
      <c r="X98" s="64" t="s">
        <v>1703</v>
      </c>
      <c r="Y98" s="64">
        <v>0</v>
      </c>
      <c r="Z98" s="64" t="s">
        <v>1699</v>
      </c>
      <c r="AA98" s="64" t="s">
        <v>1703</v>
      </c>
      <c r="AB98" s="65">
        <v>0</v>
      </c>
      <c r="AC98" s="61">
        <f>[2]nganjuk!$L$147</f>
        <v>76.555000000000007</v>
      </c>
      <c r="AD98" s="61">
        <f>I98-AC98</f>
        <v>-75.110000000000014</v>
      </c>
    </row>
    <row r="99" spans="1:31" s="66" customFormat="1" ht="15" customHeight="1">
      <c r="A99" s="184"/>
      <c r="B99" s="62"/>
      <c r="C99" s="62"/>
      <c r="D99" s="63"/>
      <c r="E99" s="78"/>
      <c r="F99" s="64"/>
      <c r="G99" s="113"/>
      <c r="H99" s="60"/>
      <c r="I99" s="59"/>
      <c r="J99" s="64"/>
      <c r="K99" s="59"/>
      <c r="L99" s="59"/>
      <c r="M99" s="59"/>
      <c r="N99" s="157"/>
      <c r="O99" s="64"/>
      <c r="P99" s="64"/>
      <c r="Q99" s="64"/>
      <c r="R99" s="64"/>
      <c r="S99" s="64"/>
      <c r="T99" s="64"/>
      <c r="U99" s="64"/>
      <c r="V99" s="64"/>
      <c r="W99" s="64"/>
      <c r="X99" s="64"/>
      <c r="Y99" s="64"/>
      <c r="Z99" s="64"/>
      <c r="AA99" s="64"/>
      <c r="AB99" s="65"/>
      <c r="AC99" s="61"/>
      <c r="AD99" s="61"/>
    </row>
    <row r="100" spans="1:31" s="66" customFormat="1" ht="15" customHeight="1">
      <c r="A100" s="121">
        <v>9102</v>
      </c>
      <c r="B100" s="62">
        <v>347</v>
      </c>
      <c r="C100" s="62" t="s">
        <v>1367</v>
      </c>
      <c r="D100" s="63">
        <v>2.5</v>
      </c>
      <c r="E100" s="78" t="s">
        <v>1368</v>
      </c>
      <c r="F100" s="64">
        <v>1</v>
      </c>
      <c r="G100" s="113" t="s">
        <v>959</v>
      </c>
      <c r="H100" s="60" t="s">
        <v>194</v>
      </c>
      <c r="I100" s="59">
        <v>2.5499999999999998</v>
      </c>
      <c r="J100" s="64" t="s">
        <v>1700</v>
      </c>
      <c r="K100" s="59">
        <v>60</v>
      </c>
      <c r="L100" s="59">
        <v>4.5</v>
      </c>
      <c r="M100" s="59">
        <v>5.5</v>
      </c>
      <c r="N100" s="157">
        <v>3</v>
      </c>
      <c r="O100" s="64" t="s">
        <v>1697</v>
      </c>
      <c r="P100" s="64" t="s">
        <v>1699</v>
      </c>
      <c r="Q100" s="64"/>
      <c r="R100" s="64">
        <v>0</v>
      </c>
      <c r="S100" s="64" t="s">
        <v>1701</v>
      </c>
      <c r="T100" s="64">
        <v>0</v>
      </c>
      <c r="U100" s="64" t="s">
        <v>1708</v>
      </c>
      <c r="V100" s="64">
        <v>0</v>
      </c>
      <c r="W100" s="64" t="s">
        <v>1704</v>
      </c>
      <c r="X100" s="64" t="s">
        <v>1703</v>
      </c>
      <c r="Y100" s="64">
        <v>0</v>
      </c>
      <c r="Z100" s="64" t="s">
        <v>1767</v>
      </c>
      <c r="AA100" s="64" t="s">
        <v>1701</v>
      </c>
      <c r="AB100" s="65">
        <v>0</v>
      </c>
      <c r="AC100" s="61">
        <f>[2]nganjuk!$L$156</f>
        <v>0.35</v>
      </c>
      <c r="AD100" s="61">
        <f>I100-$AC$100</f>
        <v>2.1999999999999997</v>
      </c>
    </row>
    <row r="101" spans="1:31" s="66" customFormat="1" ht="15" customHeight="1">
      <c r="A101" s="184"/>
      <c r="B101" s="62"/>
      <c r="C101" s="62"/>
      <c r="D101" s="63"/>
      <c r="E101" s="78"/>
      <c r="F101" s="64"/>
      <c r="G101" s="113"/>
      <c r="H101" s="60"/>
      <c r="I101" s="59"/>
      <c r="J101" s="64"/>
      <c r="K101" s="59"/>
      <c r="L101" s="59"/>
      <c r="M101" s="59"/>
      <c r="N101" s="157"/>
      <c r="O101" s="64"/>
      <c r="P101" s="64"/>
      <c r="Q101" s="64"/>
      <c r="R101" s="64"/>
      <c r="S101" s="64"/>
      <c r="T101" s="64"/>
      <c r="U101" s="64"/>
      <c r="V101" s="64"/>
      <c r="W101" s="64"/>
      <c r="X101" s="64"/>
      <c r="Y101" s="64"/>
      <c r="Z101" s="64"/>
      <c r="AA101" s="64"/>
      <c r="AB101" s="65"/>
      <c r="AC101" s="61"/>
      <c r="AD101" s="61"/>
    </row>
    <row r="102" spans="1:31" s="66" customFormat="1" ht="15" customHeight="1">
      <c r="A102" s="62">
        <v>9095</v>
      </c>
      <c r="B102" s="62">
        <v>351</v>
      </c>
      <c r="C102" s="62" t="s">
        <v>1369</v>
      </c>
      <c r="D102" s="63">
        <v>2</v>
      </c>
      <c r="E102" s="78" t="s">
        <v>1370</v>
      </c>
      <c r="F102" s="64">
        <v>1</v>
      </c>
      <c r="G102" s="113" t="s">
        <v>962</v>
      </c>
      <c r="H102" s="60" t="s">
        <v>173</v>
      </c>
      <c r="I102" s="59">
        <v>0</v>
      </c>
      <c r="J102" s="64" t="s">
        <v>1700</v>
      </c>
      <c r="K102" s="59">
        <v>3.3</v>
      </c>
      <c r="L102" s="59">
        <v>6</v>
      </c>
      <c r="M102" s="59">
        <v>6</v>
      </c>
      <c r="N102" s="157">
        <v>1</v>
      </c>
      <c r="O102" s="64" t="s">
        <v>1706</v>
      </c>
      <c r="P102" s="64" t="s">
        <v>1703</v>
      </c>
      <c r="Q102" s="64"/>
      <c r="R102" s="64">
        <v>0</v>
      </c>
      <c r="S102" s="64" t="s">
        <v>1702</v>
      </c>
      <c r="T102" s="64">
        <v>0</v>
      </c>
      <c r="U102" s="64" t="s">
        <v>1703</v>
      </c>
      <c r="V102" s="64">
        <v>1</v>
      </c>
      <c r="W102" s="64" t="s">
        <v>1704</v>
      </c>
      <c r="X102" s="64" t="s">
        <v>1703</v>
      </c>
      <c r="Y102" s="64">
        <v>0</v>
      </c>
      <c r="Z102" s="64" t="s">
        <v>1699</v>
      </c>
      <c r="AA102" s="64" t="s">
        <v>1703</v>
      </c>
      <c r="AB102" s="65">
        <v>0</v>
      </c>
      <c r="AC102" s="61">
        <f>[2]nganjuk!$L$144</f>
        <v>85.1</v>
      </c>
      <c r="AD102" s="61">
        <f>I102-$AC$102</f>
        <v>-85.1</v>
      </c>
    </row>
    <row r="103" spans="1:31" s="66" customFormat="1" ht="15" customHeight="1">
      <c r="A103" s="62"/>
      <c r="B103" s="62"/>
      <c r="C103" s="62"/>
      <c r="D103" s="63"/>
      <c r="E103" s="78"/>
      <c r="F103" s="64"/>
      <c r="G103" s="113"/>
      <c r="H103" s="60"/>
      <c r="I103" s="59"/>
      <c r="J103" s="64"/>
      <c r="K103" s="59"/>
      <c r="L103" s="59"/>
      <c r="M103" s="59"/>
      <c r="N103" s="157"/>
      <c r="O103" s="64"/>
      <c r="P103" s="64"/>
      <c r="Q103" s="64"/>
      <c r="R103" s="64"/>
      <c r="S103" s="64"/>
      <c r="T103" s="64"/>
      <c r="U103" s="64"/>
      <c r="V103" s="64"/>
      <c r="W103" s="64"/>
      <c r="X103" s="64"/>
      <c r="Y103" s="64"/>
      <c r="Z103" s="64"/>
      <c r="AA103" s="64"/>
      <c r="AB103" s="65"/>
      <c r="AC103" s="61"/>
      <c r="AD103" s="61"/>
    </row>
    <row r="104" spans="1:31" s="66" customFormat="1" ht="15" customHeight="1">
      <c r="A104" s="586">
        <v>9106</v>
      </c>
      <c r="B104" s="62">
        <v>353</v>
      </c>
      <c r="C104" s="586" t="s">
        <v>1371</v>
      </c>
      <c r="D104" s="585">
        <v>1.4</v>
      </c>
      <c r="E104" s="624" t="s">
        <v>1372</v>
      </c>
      <c r="F104" s="64">
        <v>1</v>
      </c>
      <c r="G104" s="113" t="s">
        <v>960</v>
      </c>
      <c r="H104" s="60" t="s">
        <v>201</v>
      </c>
      <c r="I104" s="59">
        <v>9.9999999999997868E-2</v>
      </c>
      <c r="J104" s="64" t="s">
        <v>1700</v>
      </c>
      <c r="K104" s="59">
        <v>12</v>
      </c>
      <c r="L104" s="59">
        <v>3.3</v>
      </c>
      <c r="M104" s="59">
        <v>3.5</v>
      </c>
      <c r="N104" s="157">
        <v>1</v>
      </c>
      <c r="O104" s="64" t="s">
        <v>1697</v>
      </c>
      <c r="P104" s="64" t="s">
        <v>1699</v>
      </c>
      <c r="Q104" s="64"/>
      <c r="R104" s="64">
        <v>0</v>
      </c>
      <c r="S104" s="64" t="s">
        <v>1714</v>
      </c>
      <c r="T104" s="64">
        <v>2</v>
      </c>
      <c r="U104" s="64" t="s">
        <v>1699</v>
      </c>
      <c r="V104" s="64">
        <v>0</v>
      </c>
      <c r="W104" s="64" t="s">
        <v>1704</v>
      </c>
      <c r="X104" s="64" t="s">
        <v>1703</v>
      </c>
      <c r="Y104" s="64">
        <v>0</v>
      </c>
      <c r="Z104" s="64" t="s">
        <v>1699</v>
      </c>
      <c r="AA104" s="64" t="s">
        <v>1703</v>
      </c>
      <c r="AB104" s="65">
        <v>0</v>
      </c>
      <c r="AC104" s="61">
        <f>[2]nganjuk!$L$165</f>
        <v>17.3</v>
      </c>
      <c r="AD104" s="61">
        <f>I104-$AC$104</f>
        <v>-17.200000000000003</v>
      </c>
    </row>
    <row r="105" spans="1:31" s="66" customFormat="1" ht="15" customHeight="1">
      <c r="A105" s="586"/>
      <c r="B105" s="62"/>
      <c r="C105" s="586"/>
      <c r="D105" s="585"/>
      <c r="E105" s="624"/>
      <c r="F105" s="64"/>
      <c r="G105" s="113"/>
      <c r="H105" s="60"/>
      <c r="I105" s="59"/>
      <c r="J105" s="64"/>
      <c r="K105" s="59"/>
      <c r="L105" s="59"/>
      <c r="M105" s="59"/>
      <c r="N105" s="157"/>
      <c r="O105" s="64"/>
      <c r="P105" s="64"/>
      <c r="Q105" s="64"/>
      <c r="R105" s="64"/>
      <c r="S105" s="64"/>
      <c r="T105" s="64"/>
      <c r="U105" s="64"/>
      <c r="V105" s="64"/>
      <c r="W105" s="64"/>
      <c r="X105" s="64"/>
      <c r="Y105" s="64"/>
      <c r="Z105" s="64"/>
      <c r="AA105" s="64"/>
      <c r="AB105" s="65"/>
      <c r="AC105" s="61"/>
      <c r="AD105" s="61"/>
    </row>
    <row r="106" spans="1:31" s="66" customFormat="1" ht="15" customHeight="1">
      <c r="A106" s="586"/>
      <c r="B106" s="62">
        <v>354</v>
      </c>
      <c r="C106" s="586"/>
      <c r="D106" s="585"/>
      <c r="E106" s="624"/>
      <c r="F106" s="64">
        <v>2</v>
      </c>
      <c r="G106" s="113" t="s">
        <v>961</v>
      </c>
      <c r="H106" s="60" t="s">
        <v>202</v>
      </c>
      <c r="I106" s="59">
        <v>0.89999999999999858</v>
      </c>
      <c r="J106" s="64" t="s">
        <v>1700</v>
      </c>
      <c r="K106" s="59">
        <v>12.1</v>
      </c>
      <c r="L106" s="59">
        <v>3</v>
      </c>
      <c r="M106" s="59">
        <v>3</v>
      </c>
      <c r="N106" s="157">
        <v>1</v>
      </c>
      <c r="O106" s="64" t="s">
        <v>1697</v>
      </c>
      <c r="P106" s="64" t="s">
        <v>1699</v>
      </c>
      <c r="Q106" s="64"/>
      <c r="R106" s="64">
        <v>1</v>
      </c>
      <c r="S106" s="64" t="s">
        <v>1714</v>
      </c>
      <c r="T106" s="64">
        <v>2</v>
      </c>
      <c r="U106" s="64" t="s">
        <v>1699</v>
      </c>
      <c r="V106" s="64">
        <v>1</v>
      </c>
      <c r="W106" s="64" t="s">
        <v>1704</v>
      </c>
      <c r="X106" s="64" t="s">
        <v>1703</v>
      </c>
      <c r="Y106" s="64">
        <v>0</v>
      </c>
      <c r="Z106" s="64" t="s">
        <v>1699</v>
      </c>
      <c r="AA106" s="64" t="s">
        <v>1703</v>
      </c>
      <c r="AB106" s="65">
        <v>0</v>
      </c>
      <c r="AD106" s="61">
        <f>I106-$AC$104</f>
        <v>-16.400000000000002</v>
      </c>
    </row>
    <row r="107" spans="1:31" s="66" customFormat="1" ht="15" customHeight="1">
      <c r="A107" s="62"/>
      <c r="B107" s="62"/>
      <c r="C107" s="62"/>
      <c r="D107" s="63"/>
      <c r="E107" s="78"/>
      <c r="F107" s="64"/>
      <c r="G107" s="113"/>
      <c r="H107" s="60"/>
      <c r="I107" s="59"/>
      <c r="J107" s="64"/>
      <c r="K107" s="59"/>
      <c r="L107" s="59"/>
      <c r="M107" s="59"/>
      <c r="N107" s="157"/>
      <c r="O107" s="64"/>
      <c r="P107" s="64"/>
      <c r="Q107" s="64"/>
      <c r="R107" s="64"/>
      <c r="S107" s="64"/>
      <c r="T107" s="64"/>
      <c r="U107" s="64"/>
      <c r="V107" s="64"/>
      <c r="W107" s="64"/>
      <c r="X107" s="64"/>
      <c r="Y107" s="64"/>
      <c r="Z107" s="64"/>
      <c r="AA107" s="64"/>
      <c r="AB107" s="65"/>
      <c r="AD107" s="61"/>
    </row>
    <row r="108" spans="1:31" s="66" customFormat="1" ht="15" customHeight="1">
      <c r="A108" s="62">
        <v>9094</v>
      </c>
      <c r="B108" s="62">
        <v>378</v>
      </c>
      <c r="C108" s="62" t="s">
        <v>1373</v>
      </c>
      <c r="D108" s="63">
        <v>1.5</v>
      </c>
      <c r="E108" s="78" t="s">
        <v>1374</v>
      </c>
      <c r="F108" s="64">
        <v>1</v>
      </c>
      <c r="G108" s="113" t="s">
        <v>1375</v>
      </c>
      <c r="H108" s="60" t="s">
        <v>173</v>
      </c>
      <c r="I108" s="59">
        <v>2.3499999999999943</v>
      </c>
      <c r="J108" s="64" t="s">
        <v>1700</v>
      </c>
      <c r="K108" s="59">
        <v>6.1</v>
      </c>
      <c r="L108" s="59">
        <v>6</v>
      </c>
      <c r="M108" s="59">
        <v>6</v>
      </c>
      <c r="N108" s="157">
        <v>2</v>
      </c>
      <c r="O108" s="64" t="s">
        <v>1706</v>
      </c>
      <c r="P108" s="64" t="s">
        <v>1703</v>
      </c>
      <c r="Q108" s="64"/>
      <c r="R108" s="64">
        <v>0</v>
      </c>
      <c r="S108" s="64" t="s">
        <v>1702</v>
      </c>
      <c r="T108" s="64">
        <v>0</v>
      </c>
      <c r="U108" s="64" t="s">
        <v>1703</v>
      </c>
      <c r="V108" s="64">
        <v>0</v>
      </c>
      <c r="W108" s="64" t="s">
        <v>1704</v>
      </c>
      <c r="X108" s="64" t="s">
        <v>1703</v>
      </c>
      <c r="Y108" s="64">
        <v>0</v>
      </c>
      <c r="Z108" s="64" t="s">
        <v>1699</v>
      </c>
      <c r="AA108" s="64" t="s">
        <v>1703</v>
      </c>
      <c r="AB108" s="65">
        <v>0</v>
      </c>
      <c r="AC108" s="61">
        <f>[2]nganjuk!$L$143</f>
        <v>82.45</v>
      </c>
      <c r="AD108" s="61">
        <f>I108-AC108</f>
        <v>-80.100000000000009</v>
      </c>
    </row>
    <row r="109" spans="1:31" s="66" customFormat="1" ht="15" customHeight="1">
      <c r="A109" s="62"/>
      <c r="B109" s="62"/>
      <c r="C109" s="62"/>
      <c r="D109" s="63"/>
      <c r="E109" s="78"/>
      <c r="F109" s="64"/>
      <c r="G109" s="113"/>
      <c r="H109" s="60"/>
      <c r="I109" s="59"/>
      <c r="J109" s="64"/>
      <c r="K109" s="59"/>
      <c r="L109" s="59"/>
      <c r="M109" s="59"/>
      <c r="N109" s="157"/>
      <c r="O109" s="64"/>
      <c r="P109" s="64"/>
      <c r="Q109" s="64"/>
      <c r="R109" s="64"/>
      <c r="S109" s="64"/>
      <c r="T109" s="64"/>
      <c r="U109" s="64"/>
      <c r="V109" s="64"/>
      <c r="W109" s="64"/>
      <c r="X109" s="64"/>
      <c r="Y109" s="64"/>
      <c r="Z109" s="64"/>
      <c r="AA109" s="64"/>
      <c r="AB109" s="65"/>
      <c r="AC109" s="61"/>
      <c r="AD109" s="61"/>
    </row>
    <row r="110" spans="1:31" s="66" customFormat="1" ht="15" customHeight="1">
      <c r="A110" s="586">
        <v>9049</v>
      </c>
      <c r="B110" s="62">
        <v>46</v>
      </c>
      <c r="C110" s="586">
        <v>9008</v>
      </c>
      <c r="D110" s="585">
        <v>0.9</v>
      </c>
      <c r="E110" s="624" t="s">
        <v>1376</v>
      </c>
      <c r="F110" s="64">
        <v>1</v>
      </c>
      <c r="G110" s="113" t="s">
        <v>1377</v>
      </c>
      <c r="H110" s="78" t="s">
        <v>369</v>
      </c>
      <c r="I110" s="59">
        <f>AE110-AD110</f>
        <v>0.39999999999997726</v>
      </c>
      <c r="J110" s="64" t="s">
        <v>1700</v>
      </c>
      <c r="K110" s="59">
        <v>6</v>
      </c>
      <c r="L110" s="59">
        <v>2.5</v>
      </c>
      <c r="M110" s="59">
        <v>2.5</v>
      </c>
      <c r="N110" s="157">
        <v>1</v>
      </c>
      <c r="O110" s="64" t="s">
        <v>1705</v>
      </c>
      <c r="P110" s="64" t="s">
        <v>1701</v>
      </c>
      <c r="Q110" s="64" t="s">
        <v>1709</v>
      </c>
      <c r="R110" s="64">
        <v>0</v>
      </c>
      <c r="S110" s="64" t="s">
        <v>1701</v>
      </c>
      <c r="T110" s="64">
        <v>0</v>
      </c>
      <c r="U110" s="64" t="s">
        <v>1707</v>
      </c>
      <c r="V110" s="64">
        <v>0</v>
      </c>
      <c r="W110" s="64" t="s">
        <v>1704</v>
      </c>
      <c r="X110" s="64" t="s">
        <v>1703</v>
      </c>
      <c r="Y110" s="64">
        <v>0</v>
      </c>
      <c r="Z110" s="64" t="s">
        <v>1705</v>
      </c>
      <c r="AA110" s="64" t="s">
        <v>1703</v>
      </c>
      <c r="AB110" s="65">
        <v>0</v>
      </c>
      <c r="AD110" s="61">
        <f>'[1]NGANJUK''Z'!$L$87</f>
        <v>760</v>
      </c>
      <c r="AE110" s="85">
        <v>760.4</v>
      </c>
    </row>
    <row r="111" spans="1:31" s="66" customFormat="1" ht="15" customHeight="1">
      <c r="A111" s="586"/>
      <c r="B111" s="62"/>
      <c r="C111" s="586"/>
      <c r="D111" s="585"/>
      <c r="E111" s="624"/>
      <c r="F111" s="64"/>
      <c r="G111" s="113"/>
      <c r="H111" s="78"/>
      <c r="I111" s="59"/>
      <c r="J111" s="64"/>
      <c r="K111" s="59"/>
      <c r="L111" s="59"/>
      <c r="M111" s="59"/>
      <c r="N111" s="157"/>
      <c r="O111" s="64"/>
      <c r="P111" s="64"/>
      <c r="Q111" s="64"/>
      <c r="R111" s="64"/>
      <c r="S111" s="64"/>
      <c r="T111" s="64"/>
      <c r="U111" s="64"/>
      <c r="V111" s="64"/>
      <c r="W111" s="64"/>
      <c r="X111" s="64"/>
      <c r="Y111" s="64"/>
      <c r="Z111" s="64"/>
      <c r="AA111" s="64"/>
      <c r="AB111" s="65"/>
      <c r="AD111" s="61"/>
      <c r="AE111" s="85"/>
    </row>
    <row r="112" spans="1:31" s="66" customFormat="1" ht="15" customHeight="1">
      <c r="A112" s="586"/>
      <c r="B112" s="62">
        <v>47</v>
      </c>
      <c r="C112" s="586"/>
      <c r="D112" s="585"/>
      <c r="E112" s="624"/>
      <c r="F112" s="64">
        <v>2</v>
      </c>
      <c r="G112" s="113" t="s">
        <v>1378</v>
      </c>
      <c r="H112" s="78" t="s">
        <v>370</v>
      </c>
      <c r="I112" s="59">
        <f>AE112-AD110</f>
        <v>0.5</v>
      </c>
      <c r="J112" s="64" t="s">
        <v>1700</v>
      </c>
      <c r="K112" s="59">
        <v>23.5</v>
      </c>
      <c r="L112" s="59">
        <v>4</v>
      </c>
      <c r="M112" s="59">
        <v>4</v>
      </c>
      <c r="N112" s="157">
        <v>2</v>
      </c>
      <c r="O112" s="64" t="s">
        <v>1703</v>
      </c>
      <c r="P112" s="64" t="s">
        <v>1701</v>
      </c>
      <c r="Q112" s="64" t="s">
        <v>1709</v>
      </c>
      <c r="R112" s="64">
        <v>0</v>
      </c>
      <c r="S112" s="64" t="s">
        <v>1701</v>
      </c>
      <c r="T112" s="64">
        <v>0</v>
      </c>
      <c r="U112" s="64" t="s">
        <v>1707</v>
      </c>
      <c r="V112" s="64">
        <v>0</v>
      </c>
      <c r="W112" s="64" t="s">
        <v>1704</v>
      </c>
      <c r="X112" s="64" t="s">
        <v>1703</v>
      </c>
      <c r="Y112" s="64">
        <v>0</v>
      </c>
      <c r="Z112" s="64" t="s">
        <v>1699</v>
      </c>
      <c r="AA112" s="64" t="s">
        <v>1703</v>
      </c>
      <c r="AB112" s="65">
        <v>0</v>
      </c>
      <c r="AE112" s="85">
        <v>760.5</v>
      </c>
    </row>
    <row r="113" spans="1:31" s="66" customFormat="1" ht="15" customHeight="1">
      <c r="A113" s="62"/>
      <c r="B113" s="62"/>
      <c r="C113" s="62"/>
      <c r="D113" s="63"/>
      <c r="E113" s="78"/>
      <c r="F113" s="64"/>
      <c r="G113" s="113"/>
      <c r="H113" s="78"/>
      <c r="I113" s="59"/>
      <c r="J113" s="64"/>
      <c r="K113" s="59"/>
      <c r="L113" s="59"/>
      <c r="M113" s="59"/>
      <c r="N113" s="157"/>
      <c r="O113" s="64"/>
      <c r="P113" s="64"/>
      <c r="Q113" s="64"/>
      <c r="R113" s="64"/>
      <c r="S113" s="64"/>
      <c r="T113" s="64"/>
      <c r="U113" s="64"/>
      <c r="V113" s="64"/>
      <c r="W113" s="64"/>
      <c r="X113" s="64"/>
      <c r="Y113" s="64"/>
      <c r="Z113" s="64"/>
      <c r="AA113" s="64"/>
      <c r="AB113" s="65"/>
      <c r="AE113" s="85"/>
    </row>
    <row r="114" spans="1:31" s="66" customFormat="1" ht="15" customHeight="1">
      <c r="A114" s="586">
        <v>9050</v>
      </c>
      <c r="B114" s="62">
        <v>60</v>
      </c>
      <c r="C114" s="586">
        <v>9010</v>
      </c>
      <c r="D114" s="585">
        <v>1.5</v>
      </c>
      <c r="E114" s="624" t="s">
        <v>1379</v>
      </c>
      <c r="F114" s="64">
        <v>1</v>
      </c>
      <c r="G114" s="113" t="s">
        <v>1380</v>
      </c>
      <c r="H114" s="78" t="s">
        <v>371</v>
      </c>
      <c r="I114" s="59">
        <f>AE114-AD114</f>
        <v>1.1000000000000227</v>
      </c>
      <c r="J114" s="64" t="s">
        <v>1700</v>
      </c>
      <c r="K114" s="59">
        <v>62</v>
      </c>
      <c r="L114" s="59">
        <v>3</v>
      </c>
      <c r="M114" s="59">
        <v>3</v>
      </c>
      <c r="N114" s="157">
        <v>2</v>
      </c>
      <c r="O114" s="64" t="s">
        <v>1703</v>
      </c>
      <c r="P114" s="64" t="s">
        <v>1701</v>
      </c>
      <c r="Q114" s="64" t="s">
        <v>1709</v>
      </c>
      <c r="R114" s="64">
        <v>0</v>
      </c>
      <c r="S114" s="64" t="s">
        <v>1701</v>
      </c>
      <c r="T114" s="64">
        <v>0</v>
      </c>
      <c r="U114" s="64" t="s">
        <v>1707</v>
      </c>
      <c r="V114" s="64">
        <v>0</v>
      </c>
      <c r="W114" s="64" t="s">
        <v>1704</v>
      </c>
      <c r="X114" s="64" t="s">
        <v>1703</v>
      </c>
      <c r="Y114" s="64">
        <v>0</v>
      </c>
      <c r="Z114" s="64" t="s">
        <v>1705</v>
      </c>
      <c r="AA114" s="64" t="s">
        <v>1703</v>
      </c>
      <c r="AB114" s="65">
        <v>0</v>
      </c>
      <c r="AD114" s="61">
        <f>'[1]NGANJUK''Z'!$L$88</f>
        <v>767.8</v>
      </c>
      <c r="AE114" s="85">
        <v>768.9</v>
      </c>
    </row>
    <row r="115" spans="1:31" s="66" customFormat="1" ht="15" customHeight="1">
      <c r="A115" s="586"/>
      <c r="B115" s="62"/>
      <c r="C115" s="589"/>
      <c r="D115" s="591"/>
      <c r="E115" s="625"/>
      <c r="F115" s="177"/>
      <c r="G115" s="224"/>
      <c r="H115" s="126"/>
      <c r="I115" s="192"/>
      <c r="J115" s="177"/>
      <c r="K115" s="192"/>
      <c r="L115" s="192"/>
      <c r="M115" s="192"/>
      <c r="N115" s="243"/>
      <c r="O115" s="177"/>
      <c r="P115" s="177"/>
      <c r="Q115" s="177"/>
      <c r="R115" s="177"/>
      <c r="S115" s="177"/>
      <c r="T115" s="177"/>
      <c r="U115" s="177"/>
      <c r="V115" s="177"/>
      <c r="W115" s="177"/>
      <c r="X115" s="177"/>
      <c r="Y115" s="177"/>
      <c r="Z115" s="177"/>
      <c r="AA115" s="177"/>
      <c r="AB115" s="187"/>
      <c r="AD115" s="61"/>
      <c r="AE115" s="85"/>
    </row>
    <row r="116" spans="1:31" s="66" customFormat="1" ht="15" customHeight="1" thickBot="1">
      <c r="A116" s="586"/>
      <c r="B116" s="62">
        <v>61</v>
      </c>
      <c r="C116" s="596"/>
      <c r="D116" s="592"/>
      <c r="E116" s="626"/>
      <c r="F116" s="81">
        <v>2</v>
      </c>
      <c r="G116" s="200" t="s">
        <v>1381</v>
      </c>
      <c r="H116" s="201" t="s">
        <v>372</v>
      </c>
      <c r="I116" s="80">
        <f>AE116-AD114</f>
        <v>1.3000000000000682</v>
      </c>
      <c r="J116" s="81" t="s">
        <v>1700</v>
      </c>
      <c r="K116" s="80">
        <v>4</v>
      </c>
      <c r="L116" s="80">
        <v>3</v>
      </c>
      <c r="M116" s="80">
        <v>3</v>
      </c>
      <c r="N116" s="119">
        <v>1</v>
      </c>
      <c r="O116" s="81" t="s">
        <v>1705</v>
      </c>
      <c r="P116" s="81" t="s">
        <v>1701</v>
      </c>
      <c r="Q116" s="81" t="s">
        <v>1709</v>
      </c>
      <c r="R116" s="81">
        <v>0</v>
      </c>
      <c r="S116" s="81" t="s">
        <v>1701</v>
      </c>
      <c r="T116" s="81">
        <v>0</v>
      </c>
      <c r="U116" s="81" t="s">
        <v>1707</v>
      </c>
      <c r="V116" s="81">
        <v>0</v>
      </c>
      <c r="W116" s="81" t="s">
        <v>1704</v>
      </c>
      <c r="X116" s="81" t="s">
        <v>1703</v>
      </c>
      <c r="Y116" s="81">
        <v>0</v>
      </c>
      <c r="Z116" s="81" t="s">
        <v>1705</v>
      </c>
      <c r="AA116" s="81" t="s">
        <v>1703</v>
      </c>
      <c r="AB116" s="82">
        <v>0</v>
      </c>
      <c r="AE116" s="85">
        <v>769.1</v>
      </c>
    </row>
    <row r="117" spans="1:31" s="66" customFormat="1" ht="15" customHeight="1">
      <c r="A117" s="94"/>
      <c r="B117" s="94"/>
      <c r="C117" s="94"/>
      <c r="D117" s="178"/>
      <c r="F117" s="94"/>
      <c r="G117" s="179"/>
      <c r="I117" s="181"/>
      <c r="J117" s="94"/>
      <c r="K117" s="181"/>
      <c r="L117" s="181"/>
      <c r="M117" s="181"/>
      <c r="N117" s="244"/>
      <c r="O117" s="94"/>
      <c r="P117" s="94"/>
      <c r="Q117" s="94"/>
      <c r="R117" s="94"/>
      <c r="S117" s="94"/>
      <c r="T117" s="94"/>
      <c r="U117" s="94"/>
      <c r="V117" s="94"/>
      <c r="W117" s="94"/>
      <c r="X117" s="94"/>
      <c r="Y117" s="94"/>
      <c r="Z117" s="94"/>
      <c r="AA117" s="94"/>
      <c r="AB117" s="94"/>
      <c r="AE117" s="85"/>
    </row>
    <row r="118" spans="1:31">
      <c r="F118" s="94"/>
      <c r="G118" s="94"/>
    </row>
    <row r="119" spans="1:31">
      <c r="C119" s="127" t="s">
        <v>984</v>
      </c>
      <c r="D119"/>
      <c r="E119"/>
      <c r="F119" s="127" t="s">
        <v>985</v>
      </c>
      <c r="G119"/>
      <c r="H119"/>
      <c r="I119" s="127" t="s">
        <v>986</v>
      </c>
      <c r="J119"/>
      <c r="K119"/>
      <c r="L119" s="127" t="s">
        <v>987</v>
      </c>
      <c r="M119"/>
      <c r="N119"/>
      <c r="O119" s="127" t="s">
        <v>988</v>
      </c>
      <c r="P119"/>
      <c r="Q119"/>
      <c r="R119"/>
      <c r="S119"/>
      <c r="T119" s="127" t="s">
        <v>989</v>
      </c>
      <c r="U119"/>
      <c r="V119"/>
      <c r="W119"/>
      <c r="X119"/>
      <c r="Y119"/>
      <c r="Z119"/>
    </row>
    <row r="120" spans="1:31">
      <c r="C120" s="128" t="s">
        <v>990</v>
      </c>
      <c r="D120" s="129" t="s">
        <v>991</v>
      </c>
      <c r="E120"/>
      <c r="F120" s="130" t="s">
        <v>992</v>
      </c>
      <c r="G120" s="130" t="s">
        <v>993</v>
      </c>
      <c r="H120"/>
      <c r="I120" s="130" t="s">
        <v>994</v>
      </c>
      <c r="J120" s="130" t="s">
        <v>995</v>
      </c>
      <c r="K120" s="131"/>
      <c r="L120" s="130" t="s">
        <v>996</v>
      </c>
      <c r="M120" s="130" t="s">
        <v>997</v>
      </c>
      <c r="N120" s="131"/>
      <c r="O120" s="131"/>
      <c r="P120" s="130"/>
      <c r="Q120" s="130"/>
      <c r="R120" s="131"/>
      <c r="S120" s="131"/>
      <c r="T120" s="130" t="s">
        <v>998</v>
      </c>
      <c r="U120" s="130" t="s">
        <v>999</v>
      </c>
      <c r="V120" s="131"/>
      <c r="W120" s="131"/>
      <c r="X120" s="131"/>
      <c r="Y120" s="131"/>
      <c r="Z120" s="131"/>
    </row>
    <row r="121" spans="1:31">
      <c r="C121" s="128" t="s">
        <v>1000</v>
      </c>
      <c r="D121" s="129" t="s">
        <v>1001</v>
      </c>
      <c r="E121"/>
      <c r="F121" s="130" t="s">
        <v>1002</v>
      </c>
      <c r="G121" s="130" t="s">
        <v>1003</v>
      </c>
      <c r="H121"/>
      <c r="I121" s="130" t="s">
        <v>1004</v>
      </c>
      <c r="J121" s="130" t="s">
        <v>1005</v>
      </c>
      <c r="K121" s="131"/>
      <c r="L121" s="130" t="s">
        <v>1006</v>
      </c>
      <c r="M121" s="130" t="s">
        <v>1007</v>
      </c>
      <c r="N121" s="131"/>
      <c r="O121" s="130" t="s">
        <v>1008</v>
      </c>
      <c r="P121" s="130"/>
      <c r="Q121" s="130"/>
      <c r="R121" s="131"/>
      <c r="S121" s="131"/>
      <c r="T121" s="130" t="s">
        <v>1009</v>
      </c>
      <c r="U121" s="130" t="s">
        <v>1010</v>
      </c>
      <c r="V121" s="131"/>
      <c r="W121" s="131"/>
      <c r="X121" s="131"/>
      <c r="Y121" s="131"/>
      <c r="Z121" s="131"/>
    </row>
    <row r="122" spans="1:31">
      <c r="C122" s="128" t="s">
        <v>1011</v>
      </c>
      <c r="D122" s="129" t="s">
        <v>1012</v>
      </c>
      <c r="E122"/>
      <c r="F122" s="130" t="s">
        <v>1013</v>
      </c>
      <c r="G122" s="130" t="s">
        <v>1014</v>
      </c>
      <c r="H122"/>
      <c r="I122" s="130" t="s">
        <v>1015</v>
      </c>
      <c r="J122" s="130" t="s">
        <v>1016</v>
      </c>
      <c r="K122" s="131"/>
      <c r="L122" s="130" t="s">
        <v>1017</v>
      </c>
      <c r="M122" s="130" t="s">
        <v>1018</v>
      </c>
      <c r="N122" s="131"/>
      <c r="O122" s="130" t="s">
        <v>1019</v>
      </c>
      <c r="P122" s="130" t="s">
        <v>1020</v>
      </c>
      <c r="Q122" s="130"/>
      <c r="R122" s="131"/>
      <c r="S122" s="131"/>
      <c r="T122" s="130" t="s">
        <v>1021</v>
      </c>
      <c r="U122" s="130" t="s">
        <v>1022</v>
      </c>
      <c r="V122" s="131"/>
      <c r="W122" s="131"/>
      <c r="X122" s="131"/>
      <c r="Y122" s="131"/>
      <c r="Z122" s="131"/>
    </row>
    <row r="123" spans="1:31">
      <c r="C123" s="128" t="s">
        <v>1023</v>
      </c>
      <c r="D123" s="129" t="s">
        <v>1024</v>
      </c>
      <c r="E123"/>
      <c r="F123" s="130" t="s">
        <v>1025</v>
      </c>
      <c r="G123" s="130" t="s">
        <v>1026</v>
      </c>
      <c r="H123"/>
      <c r="I123" s="130" t="s">
        <v>1027</v>
      </c>
      <c r="J123" s="130" t="s">
        <v>1028</v>
      </c>
      <c r="K123" s="131"/>
      <c r="L123" s="130" t="s">
        <v>1029</v>
      </c>
      <c r="M123" s="130" t="s">
        <v>1030</v>
      </c>
      <c r="N123" s="131"/>
      <c r="O123" s="130" t="s">
        <v>1015</v>
      </c>
      <c r="P123" s="130" t="s">
        <v>1031</v>
      </c>
      <c r="Q123" s="130"/>
      <c r="R123" s="131"/>
      <c r="S123" s="131"/>
      <c r="T123" s="130" t="s">
        <v>1032</v>
      </c>
      <c r="U123" s="130" t="s">
        <v>1033</v>
      </c>
      <c r="V123" s="131"/>
      <c r="W123" s="131"/>
      <c r="X123" s="131"/>
      <c r="Y123" s="131"/>
      <c r="Z123" s="131"/>
    </row>
    <row r="124" spans="1:31">
      <c r="C124"/>
      <c r="D124" s="132"/>
      <c r="E124"/>
      <c r="F124" s="130" t="s">
        <v>1034</v>
      </c>
      <c r="G124" s="130" t="s">
        <v>1035</v>
      </c>
      <c r="H124"/>
      <c r="I124" s="130" t="s">
        <v>1036</v>
      </c>
      <c r="J124" s="130" t="s">
        <v>1037</v>
      </c>
      <c r="K124" s="131"/>
      <c r="L124" s="130" t="s">
        <v>1038</v>
      </c>
      <c r="M124" s="130" t="s">
        <v>1039</v>
      </c>
      <c r="N124" s="131"/>
      <c r="O124" s="131"/>
      <c r="P124" s="131"/>
      <c r="Q124" s="131"/>
      <c r="R124" s="131"/>
      <c r="S124" s="131"/>
      <c r="T124" s="130" t="s">
        <v>1040</v>
      </c>
      <c r="U124" s="130" t="s">
        <v>1041</v>
      </c>
      <c r="V124" s="131"/>
      <c r="W124" s="131"/>
      <c r="X124" s="131"/>
      <c r="Y124" s="131"/>
      <c r="Z124" s="131"/>
    </row>
    <row r="125" spans="1:31">
      <c r="C125" s="133" t="s">
        <v>1042</v>
      </c>
      <c r="D125" s="132"/>
      <c r="E125"/>
      <c r="F125" s="130" t="s">
        <v>1021</v>
      </c>
      <c r="G125" s="130" t="s">
        <v>1043</v>
      </c>
      <c r="H125"/>
      <c r="I125" s="130" t="s">
        <v>1044</v>
      </c>
      <c r="J125" s="130" t="s">
        <v>1045</v>
      </c>
      <c r="K125" s="131"/>
      <c r="L125" s="130" t="s">
        <v>1046</v>
      </c>
      <c r="M125" s="130" t="s">
        <v>1047</v>
      </c>
      <c r="N125" s="131"/>
      <c r="O125" s="130" t="s">
        <v>1048</v>
      </c>
      <c r="P125" s="130"/>
      <c r="Q125" s="130"/>
      <c r="R125" s="131"/>
      <c r="S125" s="131"/>
      <c r="T125" s="130" t="s">
        <v>1027</v>
      </c>
      <c r="U125" s="130" t="s">
        <v>1049</v>
      </c>
      <c r="V125" s="131"/>
      <c r="W125" s="131"/>
      <c r="X125" s="131"/>
      <c r="Y125" s="131"/>
      <c r="Z125" s="131"/>
    </row>
    <row r="126" spans="1:31">
      <c r="C126" s="128" t="s">
        <v>1050</v>
      </c>
      <c r="D126" s="134" t="s">
        <v>1051</v>
      </c>
      <c r="E126" s="135"/>
      <c r="F126" s="130" t="s">
        <v>1052</v>
      </c>
      <c r="G126" s="130" t="s">
        <v>1053</v>
      </c>
      <c r="H126"/>
      <c r="I126" s="130" t="s">
        <v>1054</v>
      </c>
      <c r="J126" s="130" t="s">
        <v>1055</v>
      </c>
      <c r="K126" s="131"/>
      <c r="L126" s="130" t="s">
        <v>1056</v>
      </c>
      <c r="M126" s="130" t="s">
        <v>1057</v>
      </c>
      <c r="N126" s="131"/>
      <c r="O126" s="130" t="s">
        <v>1058</v>
      </c>
      <c r="P126" s="130" t="s">
        <v>1059</v>
      </c>
      <c r="Q126" s="130"/>
      <c r="R126" s="131"/>
      <c r="S126" s="131"/>
      <c r="T126" s="130" t="s">
        <v>1060</v>
      </c>
      <c r="U126" s="130" t="s">
        <v>1061</v>
      </c>
      <c r="V126" s="131"/>
      <c r="W126" s="131"/>
      <c r="X126" s="131"/>
      <c r="Y126" s="131"/>
      <c r="Z126" s="131"/>
    </row>
    <row r="127" spans="1:31">
      <c r="C127" s="128" t="s">
        <v>1062</v>
      </c>
      <c r="D127" s="134" t="s">
        <v>1063</v>
      </c>
      <c r="E127" s="135"/>
      <c r="F127" s="130" t="s">
        <v>1064</v>
      </c>
      <c r="G127" s="130" t="s">
        <v>1065</v>
      </c>
      <c r="H127"/>
      <c r="I127" s="130"/>
      <c r="J127" s="130" t="s">
        <v>1066</v>
      </c>
      <c r="K127" s="131"/>
      <c r="L127" s="130" t="s">
        <v>1067</v>
      </c>
      <c r="M127" s="130" t="s">
        <v>1068</v>
      </c>
      <c r="N127" s="131"/>
      <c r="O127" s="130" t="s">
        <v>1069</v>
      </c>
      <c r="P127" s="130" t="s">
        <v>1031</v>
      </c>
      <c r="Q127" s="130"/>
      <c r="R127" s="131"/>
      <c r="S127" s="131"/>
      <c r="T127" s="130" t="s">
        <v>1069</v>
      </c>
      <c r="U127" s="130" t="s">
        <v>1070</v>
      </c>
      <c r="V127" s="131"/>
      <c r="W127" s="131"/>
      <c r="X127" s="131"/>
      <c r="Y127" s="131"/>
      <c r="Z127" s="131"/>
    </row>
    <row r="128" spans="1:31">
      <c r="C128" s="128" t="s">
        <v>1071</v>
      </c>
      <c r="D128" s="134" t="s">
        <v>1072</v>
      </c>
      <c r="E128" s="135"/>
      <c r="F128" s="130" t="s">
        <v>1069</v>
      </c>
      <c r="G128" s="130" t="s">
        <v>1073</v>
      </c>
      <c r="H128"/>
      <c r="I128" s="130" t="s">
        <v>1009</v>
      </c>
      <c r="J128" s="130" t="s">
        <v>1074</v>
      </c>
      <c r="K128" s="131"/>
      <c r="L128" s="131"/>
      <c r="M128" s="131"/>
      <c r="N128" s="131"/>
      <c r="O128" s="130" t="s">
        <v>1009</v>
      </c>
      <c r="P128" s="130" t="s">
        <v>1075</v>
      </c>
      <c r="Q128" s="130"/>
      <c r="R128" s="131"/>
      <c r="S128" s="131"/>
      <c r="T128" s="130" t="s">
        <v>1015</v>
      </c>
      <c r="U128" s="130" t="s">
        <v>1076</v>
      </c>
      <c r="V128" s="131"/>
      <c r="W128" s="131"/>
      <c r="X128" s="131"/>
      <c r="Y128" s="131"/>
      <c r="Z128" s="131"/>
    </row>
    <row r="129" spans="3:26">
      <c r="C129" s="128" t="s">
        <v>1077</v>
      </c>
      <c r="D129" s="134" t="s">
        <v>1090</v>
      </c>
      <c r="E129" s="135"/>
      <c r="F129" s="130" t="s">
        <v>1091</v>
      </c>
      <c r="G129" s="130" t="s">
        <v>1092</v>
      </c>
      <c r="H129"/>
      <c r="I129" s="130" t="s">
        <v>1093</v>
      </c>
      <c r="J129" s="130" t="s">
        <v>1094</v>
      </c>
      <c r="K129" s="131"/>
      <c r="L129" s="130"/>
      <c r="M129" s="130"/>
      <c r="N129" s="131"/>
      <c r="O129" s="130" t="s">
        <v>1027</v>
      </c>
      <c r="P129" s="130" t="s">
        <v>1095</v>
      </c>
      <c r="Q129" s="130"/>
      <c r="R129" s="131"/>
      <c r="S129" s="131"/>
      <c r="T129" s="130" t="s">
        <v>1054</v>
      </c>
      <c r="U129" s="130" t="s">
        <v>1096</v>
      </c>
      <c r="V129" s="131"/>
      <c r="W129" s="131"/>
      <c r="X129" s="131"/>
      <c r="Y129" s="131"/>
      <c r="Z129" s="131"/>
    </row>
    <row r="130" spans="3:26">
      <c r="C130" s="128" t="s">
        <v>1097</v>
      </c>
      <c r="D130" s="134" t="s">
        <v>1098</v>
      </c>
      <c r="E130" s="135"/>
      <c r="F130" s="130" t="s">
        <v>1009</v>
      </c>
      <c r="G130" s="130" t="s">
        <v>1099</v>
      </c>
      <c r="H130"/>
      <c r="I130" s="130" t="s">
        <v>1069</v>
      </c>
      <c r="J130" s="130" t="s">
        <v>1005</v>
      </c>
      <c r="K130" s="131"/>
      <c r="L130" s="131"/>
      <c r="M130" s="131"/>
      <c r="N130" s="131"/>
      <c r="O130" s="130" t="s">
        <v>1060</v>
      </c>
      <c r="P130" s="130" t="s">
        <v>1100</v>
      </c>
      <c r="Q130" s="130"/>
      <c r="R130" s="131"/>
      <c r="S130" s="131"/>
      <c r="T130" s="130" t="s">
        <v>1101</v>
      </c>
      <c r="U130" s="130" t="s">
        <v>1102</v>
      </c>
      <c r="V130" s="131"/>
      <c r="W130" s="131"/>
      <c r="X130" s="131"/>
      <c r="Y130" s="131"/>
      <c r="Z130" s="131"/>
    </row>
    <row r="131" spans="3:26">
      <c r="C131" s="128" t="s">
        <v>1103</v>
      </c>
      <c r="D131" s="134" t="s">
        <v>1104</v>
      </c>
      <c r="E131" s="135"/>
      <c r="F131" s="130" t="s">
        <v>1105</v>
      </c>
      <c r="G131" s="130" t="s">
        <v>1106</v>
      </c>
      <c r="H131"/>
      <c r="I131" s="130"/>
      <c r="J131" s="130" t="s">
        <v>1094</v>
      </c>
      <c r="K131" s="131"/>
      <c r="L131" s="130"/>
      <c r="M131" s="130"/>
      <c r="N131" s="131"/>
      <c r="O131" s="130" t="s">
        <v>1052</v>
      </c>
      <c r="P131" s="130" t="s">
        <v>1107</v>
      </c>
      <c r="Q131" s="130"/>
      <c r="R131" s="131"/>
      <c r="S131" s="131"/>
      <c r="T131" s="130" t="s">
        <v>1044</v>
      </c>
      <c r="U131" s="130" t="s">
        <v>1108</v>
      </c>
      <c r="V131" s="131"/>
      <c r="W131" s="131"/>
      <c r="X131" s="131"/>
      <c r="Y131" s="131"/>
      <c r="Z131" s="131"/>
    </row>
    <row r="132" spans="3:26">
      <c r="C132" s="133"/>
      <c r="D132" s="136"/>
      <c r="E132" s="137"/>
      <c r="F132" s="130" t="s">
        <v>1109</v>
      </c>
      <c r="G132" s="130" t="s">
        <v>1110</v>
      </c>
      <c r="H132"/>
      <c r="I132" s="130" t="s">
        <v>1060</v>
      </c>
      <c r="J132" s="130" t="s">
        <v>1005</v>
      </c>
      <c r="K132" s="131"/>
      <c r="L132" s="131"/>
      <c r="M132" s="131"/>
      <c r="N132" s="131"/>
      <c r="O132" s="131"/>
      <c r="P132" s="131"/>
      <c r="Q132" s="131"/>
      <c r="R132" s="131"/>
      <c r="S132" s="131"/>
      <c r="T132" s="130" t="s">
        <v>1064</v>
      </c>
      <c r="U132" s="130" t="s">
        <v>1111</v>
      </c>
      <c r="V132" s="131"/>
      <c r="W132" s="131"/>
      <c r="X132" s="131"/>
      <c r="Y132" s="131"/>
      <c r="Z132" s="131"/>
    </row>
    <row r="133" spans="3:26">
      <c r="C133" s="137"/>
      <c r="D133" s="136"/>
      <c r="E133" s="137"/>
      <c r="F133" s="130" t="s">
        <v>1112</v>
      </c>
      <c r="G133" s="130" t="s">
        <v>1113</v>
      </c>
      <c r="H133"/>
      <c r="I133" s="130"/>
      <c r="J133" s="130" t="s">
        <v>1114</v>
      </c>
      <c r="K133" s="131"/>
      <c r="L133" s="130"/>
      <c r="M133" s="130"/>
      <c r="N133" s="131"/>
      <c r="O133" s="130"/>
      <c r="P133" s="130"/>
      <c r="Q133" s="130"/>
      <c r="R133" s="131"/>
      <c r="S133" s="131"/>
      <c r="T133" s="130" t="s">
        <v>1115</v>
      </c>
      <c r="U133" s="130" t="s">
        <v>1116</v>
      </c>
      <c r="V133" s="131"/>
      <c r="W133" s="131"/>
      <c r="X133" s="131"/>
      <c r="Y133" s="131"/>
      <c r="Z133" s="131"/>
    </row>
    <row r="134" spans="3:26">
      <c r="C134"/>
      <c r="D134" s="132"/>
      <c r="E134"/>
      <c r="F134" s="130" t="s">
        <v>1054</v>
      </c>
      <c r="G134" s="130" t="s">
        <v>1068</v>
      </c>
      <c r="H134"/>
      <c r="I134" s="130" t="s">
        <v>1091</v>
      </c>
      <c r="J134" s="130" t="s">
        <v>1074</v>
      </c>
      <c r="K134" s="131"/>
      <c r="L134" s="131"/>
      <c r="M134" s="131"/>
      <c r="N134" s="131"/>
      <c r="O134" s="131"/>
      <c r="P134" s="131"/>
      <c r="Q134" s="131"/>
      <c r="R134" s="131"/>
      <c r="S134" s="131"/>
      <c r="T134" s="130" t="s">
        <v>1117</v>
      </c>
      <c r="U134" s="130" t="s">
        <v>1118</v>
      </c>
      <c r="V134" s="131"/>
      <c r="W134" s="131"/>
      <c r="X134" s="131"/>
      <c r="Y134" s="131"/>
      <c r="Z134" s="131"/>
    </row>
    <row r="135" spans="3:26">
      <c r="C135"/>
      <c r="D135" s="132"/>
      <c r="E135"/>
      <c r="F135" s="133"/>
      <c r="G135" s="133"/>
      <c r="H135"/>
      <c r="I135" s="130"/>
      <c r="J135" s="130" t="s">
        <v>1119</v>
      </c>
      <c r="K135" s="131"/>
      <c r="L135" s="131"/>
      <c r="M135" s="131"/>
      <c r="N135" s="131"/>
      <c r="O135" s="130"/>
      <c r="P135" s="130"/>
      <c r="Q135" s="130"/>
      <c r="R135" s="131"/>
      <c r="S135" s="131"/>
      <c r="T135" s="130" t="s">
        <v>1120</v>
      </c>
      <c r="U135" s="130" t="s">
        <v>1121</v>
      </c>
      <c r="V135" s="131"/>
      <c r="W135" s="131"/>
      <c r="X135" s="131"/>
      <c r="Y135" s="131"/>
      <c r="Z135" s="131"/>
    </row>
    <row r="136" spans="3:26">
      <c r="C136"/>
      <c r="D136" s="132"/>
      <c r="E136"/>
      <c r="F136"/>
      <c r="G136"/>
      <c r="H136"/>
      <c r="I136" s="131"/>
      <c r="J136" s="131"/>
      <c r="K136" s="131"/>
      <c r="L136" s="131"/>
      <c r="M136" s="131"/>
      <c r="N136" s="131"/>
      <c r="O136" s="131"/>
      <c r="P136" s="131"/>
      <c r="Q136" s="131"/>
      <c r="R136" s="131"/>
      <c r="S136" s="131"/>
      <c r="T136" s="130" t="s">
        <v>1122</v>
      </c>
      <c r="U136" s="130" t="s">
        <v>1123</v>
      </c>
      <c r="V136" s="131"/>
      <c r="W136" s="131"/>
      <c r="X136" s="131"/>
      <c r="Y136" s="131"/>
      <c r="Z136" s="131"/>
    </row>
    <row r="137" spans="3:26">
      <c r="C137"/>
      <c r="D137" s="132"/>
      <c r="E137"/>
      <c r="F137"/>
      <c r="G137"/>
      <c r="H137"/>
      <c r="I137" s="131"/>
      <c r="J137" s="131"/>
      <c r="K137" s="131"/>
      <c r="L137" s="131"/>
      <c r="M137" s="131"/>
      <c r="N137" s="131"/>
      <c r="O137" s="130"/>
      <c r="P137" s="130"/>
      <c r="Q137" s="130"/>
      <c r="R137" s="131"/>
      <c r="S137" s="131"/>
      <c r="T137" s="130" t="s">
        <v>1004</v>
      </c>
      <c r="U137" s="130" t="s">
        <v>1124</v>
      </c>
      <c r="V137" s="131"/>
      <c r="W137" s="131"/>
      <c r="X137" s="131"/>
      <c r="Y137" s="131"/>
      <c r="Z137" s="131"/>
    </row>
    <row r="138" spans="3:26">
      <c r="C138"/>
      <c r="D138" s="132"/>
      <c r="E138"/>
      <c r="F138"/>
      <c r="G138"/>
      <c r="H138"/>
      <c r="I138" s="131"/>
      <c r="J138" s="131"/>
      <c r="K138" s="131"/>
      <c r="L138" s="131"/>
      <c r="M138" s="131"/>
      <c r="N138" s="131"/>
      <c r="O138" s="131"/>
      <c r="P138" s="131"/>
      <c r="Q138" s="131"/>
      <c r="R138" s="131"/>
      <c r="S138" s="131"/>
      <c r="T138" s="130" t="s">
        <v>1091</v>
      </c>
      <c r="U138" s="130" t="s">
        <v>1125</v>
      </c>
      <c r="V138" s="131"/>
      <c r="W138" s="131"/>
      <c r="X138" s="131"/>
      <c r="Y138" s="131"/>
      <c r="Z138" s="131"/>
    </row>
    <row r="139" spans="3:26">
      <c r="C139"/>
      <c r="D139" s="132"/>
      <c r="E139"/>
      <c r="F139"/>
      <c r="G139"/>
      <c r="H139"/>
      <c r="I139" s="131"/>
      <c r="J139" s="131"/>
      <c r="K139" s="131"/>
      <c r="L139" s="131"/>
      <c r="M139" s="131"/>
      <c r="N139" s="131"/>
      <c r="O139" s="130"/>
      <c r="P139" s="130"/>
      <c r="Q139" s="130"/>
      <c r="R139" s="131"/>
      <c r="S139" s="131"/>
      <c r="T139" s="130" t="s">
        <v>994</v>
      </c>
      <c r="U139" s="130" t="s">
        <v>1126</v>
      </c>
      <c r="V139" s="131"/>
      <c r="W139" s="131"/>
      <c r="X139" s="131"/>
      <c r="Y139" s="131"/>
      <c r="Z139" s="131"/>
    </row>
    <row r="140" spans="3:26">
      <c r="C140"/>
      <c r="D140" s="132"/>
      <c r="E140"/>
      <c r="F140"/>
      <c r="G140"/>
      <c r="H140"/>
      <c r="I140" s="131"/>
      <c r="J140" s="131"/>
      <c r="K140" s="131"/>
      <c r="L140" s="131"/>
      <c r="M140" s="131"/>
      <c r="N140" s="131"/>
      <c r="O140" s="131"/>
      <c r="P140" s="131"/>
      <c r="Q140" s="131"/>
      <c r="R140" s="131"/>
      <c r="S140" s="131"/>
      <c r="T140" s="130" t="s">
        <v>1052</v>
      </c>
      <c r="U140" s="130" t="s">
        <v>1068</v>
      </c>
      <c r="V140" s="131"/>
      <c r="W140" s="131"/>
      <c r="X140" s="131"/>
      <c r="Y140" s="131"/>
      <c r="Z140" s="131"/>
    </row>
    <row r="141" spans="3:26">
      <c r="C141"/>
      <c r="D141" s="132"/>
      <c r="E141"/>
      <c r="F141"/>
      <c r="G141"/>
      <c r="H141"/>
      <c r="I141" s="131"/>
      <c r="J141" s="131"/>
      <c r="K141" s="131"/>
      <c r="L141" s="131"/>
      <c r="M141" s="131"/>
      <c r="N141" s="131"/>
      <c r="O141" s="131"/>
      <c r="P141" s="131"/>
      <c r="Q141" s="131"/>
      <c r="R141" s="131"/>
      <c r="S141" s="131"/>
      <c r="T141" s="131"/>
      <c r="U141" s="131"/>
      <c r="V141" s="131"/>
      <c r="W141" s="131"/>
      <c r="X141" s="131"/>
      <c r="Y141" s="131"/>
      <c r="Z141" s="131"/>
    </row>
  </sheetData>
  <mergeCells count="74">
    <mergeCell ref="A12:A16"/>
    <mergeCell ref="D12:D16"/>
    <mergeCell ref="A56:A58"/>
    <mergeCell ref="E40:E44"/>
    <mergeCell ref="A40:A44"/>
    <mergeCell ref="A50:A52"/>
    <mergeCell ref="E56:E58"/>
    <mergeCell ref="D50:D52"/>
    <mergeCell ref="E50:E52"/>
    <mergeCell ref="E24:E34"/>
    <mergeCell ref="E36:E38"/>
    <mergeCell ref="C56:C58"/>
    <mergeCell ref="D56:D58"/>
    <mergeCell ref="C36:C38"/>
    <mergeCell ref="D36:D38"/>
    <mergeCell ref="C40:C44"/>
    <mergeCell ref="A80:A90"/>
    <mergeCell ref="E12:E16"/>
    <mergeCell ref="E18:E22"/>
    <mergeCell ref="E110:E112"/>
    <mergeCell ref="A114:A116"/>
    <mergeCell ref="D114:D116"/>
    <mergeCell ref="E114:E116"/>
    <mergeCell ref="C110:C112"/>
    <mergeCell ref="C114:C116"/>
    <mergeCell ref="A110:A112"/>
    <mergeCell ref="D110:D112"/>
    <mergeCell ref="C12:C16"/>
    <mergeCell ref="A18:A22"/>
    <mergeCell ref="D18:D22"/>
    <mergeCell ref="A24:A34"/>
    <mergeCell ref="D24:D34"/>
    <mergeCell ref="A104:A106"/>
    <mergeCell ref="D104:D106"/>
    <mergeCell ref="E104:E106"/>
    <mergeCell ref="C104:C106"/>
    <mergeCell ref="A92:A96"/>
    <mergeCell ref="D92:D96"/>
    <mergeCell ref="E92:E96"/>
    <mergeCell ref="C92:C96"/>
    <mergeCell ref="D80:D90"/>
    <mergeCell ref="E80:E90"/>
    <mergeCell ref="C80:C90"/>
    <mergeCell ref="C1:AB1"/>
    <mergeCell ref="C6:C9"/>
    <mergeCell ref="D6:D9"/>
    <mergeCell ref="E6:E9"/>
    <mergeCell ref="F6:F8"/>
    <mergeCell ref="H6:H8"/>
    <mergeCell ref="G6:G8"/>
    <mergeCell ref="C18:C22"/>
    <mergeCell ref="D40:D44"/>
    <mergeCell ref="C50:C52"/>
    <mergeCell ref="C24:C34"/>
    <mergeCell ref="I6:I8"/>
    <mergeCell ref="J6:J8"/>
    <mergeCell ref="A72:A78"/>
    <mergeCell ref="D72:D78"/>
    <mergeCell ref="E72:E78"/>
    <mergeCell ref="C72:C78"/>
    <mergeCell ref="A68:A70"/>
    <mergeCell ref="D68:D70"/>
    <mergeCell ref="E68:E70"/>
    <mergeCell ref="C68:C70"/>
    <mergeCell ref="K6:N6"/>
    <mergeCell ref="S7:T7"/>
    <mergeCell ref="O6:AB6"/>
    <mergeCell ref="N7:N8"/>
    <mergeCell ref="O7:R7"/>
    <mergeCell ref="U7:V7"/>
    <mergeCell ref="W7:Y7"/>
    <mergeCell ref="Z7:AB7"/>
    <mergeCell ref="K7:K8"/>
    <mergeCell ref="L7:M7"/>
  </mergeCells>
  <phoneticPr fontId="1" type="noConversion"/>
  <printOptions horizontalCentered="1"/>
  <pageMargins left="1.08" right="0.56999999999999995" top="0.78740157480314998" bottom="0.39370078740157499" header="0.31496062992126" footer="0.31496062992126"/>
  <pageSetup paperSize="8" scale="71" orientation="landscape" r:id="rId1"/>
  <headerFooter alignWithMargins="0"/>
  <rowBreaks count="2" manualBreakCount="2">
    <brk id="55" min="2" max="27" man="1"/>
    <brk id="109" min="2" max="27"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20">
    <tabColor indexed="11"/>
  </sheetPr>
  <dimension ref="A1:AD99"/>
  <sheetViews>
    <sheetView view="pageBreakPreview" topLeftCell="A70" zoomScale="75" zoomScaleNormal="25" zoomScaleSheetLayoutView="25" workbookViewId="0">
      <selection activeCell="F41" sqref="F41"/>
    </sheetView>
  </sheetViews>
  <sheetFormatPr defaultColWidth="9" defaultRowHeight="15"/>
  <cols>
    <col min="1" max="2" width="9" style="67"/>
    <col min="3" max="3" width="10" style="67" customWidth="1"/>
    <col min="4" max="4" width="9.140625" style="105" customWidth="1"/>
    <col min="5" max="5" width="24.7109375" style="67" customWidth="1"/>
    <col min="6" max="6" width="9.140625" style="83" bestFit="1" customWidth="1"/>
    <col min="7" max="7" width="30.7109375" style="83" customWidth="1"/>
    <col min="8" max="8" width="27.42578125" style="67" customWidth="1"/>
    <col min="9" max="9" width="8.85546875" style="107" bestFit="1" customWidth="1"/>
    <col min="10" max="10" width="10.42578125" style="67" customWidth="1"/>
    <col min="11" max="11" width="9.28515625" style="83" customWidth="1"/>
    <col min="12" max="13" width="5.5703125" style="83" customWidth="1"/>
    <col min="14" max="14" width="9.140625" style="83" customWidth="1"/>
    <col min="15" max="15" width="6" style="83" customWidth="1"/>
    <col min="16" max="16" width="6.7109375" style="83" customWidth="1"/>
    <col min="17" max="17" width="5.140625" style="83" customWidth="1"/>
    <col min="18" max="18" width="6.28515625" style="83" customWidth="1"/>
    <col min="19" max="19" width="7.140625" style="83" customWidth="1"/>
    <col min="20" max="20" width="6" style="83" customWidth="1"/>
    <col min="21" max="21" width="6.85546875" style="83" customWidth="1"/>
    <col min="22" max="22" width="6.28515625" style="83" customWidth="1"/>
    <col min="23" max="23" width="5.5703125" style="83" customWidth="1"/>
    <col min="24" max="24" width="7" style="83" customWidth="1"/>
    <col min="25" max="25" width="6.28515625" style="83" customWidth="1"/>
    <col min="26" max="26" width="5.7109375" style="83" customWidth="1"/>
    <col min="27" max="27" width="6.85546875" style="83" customWidth="1"/>
    <col min="28" max="28" width="6.28515625" style="83" customWidth="1"/>
    <col min="29" max="29" width="10.5703125" style="67" hidden="1" customWidth="1"/>
    <col min="30" max="30" width="11.5703125" style="67" hidden="1" customWidth="1"/>
    <col min="31" max="31" width="0" style="67" hidden="1" customWidth="1"/>
    <col min="32" max="16384" width="9" style="67"/>
  </cols>
  <sheetData>
    <row r="1" spans="1:30" ht="21">
      <c r="C1" s="609" t="s">
        <v>1690</v>
      </c>
      <c r="D1" s="609"/>
      <c r="E1" s="609"/>
      <c r="F1" s="609"/>
      <c r="G1" s="609"/>
      <c r="H1" s="609"/>
      <c r="I1" s="609"/>
      <c r="J1" s="609"/>
      <c r="K1" s="609"/>
      <c r="L1" s="609"/>
      <c r="M1" s="609"/>
      <c r="N1" s="609"/>
      <c r="O1" s="609"/>
      <c r="P1" s="609"/>
      <c r="Q1" s="609"/>
      <c r="R1" s="609"/>
      <c r="S1" s="609"/>
      <c r="T1" s="609"/>
      <c r="U1" s="609"/>
      <c r="V1" s="609"/>
      <c r="W1" s="609"/>
      <c r="X1" s="609"/>
      <c r="Y1" s="609"/>
      <c r="Z1" s="609"/>
      <c r="AA1" s="609"/>
      <c r="AB1" s="609"/>
    </row>
    <row r="2" spans="1:30">
      <c r="C2" s="68" t="s">
        <v>1691</v>
      </c>
      <c r="D2" s="69"/>
      <c r="E2" s="70" t="s">
        <v>1695</v>
      </c>
      <c r="F2" s="71"/>
      <c r="G2" s="71"/>
      <c r="H2" s="71"/>
      <c r="I2" s="106"/>
      <c r="J2" s="71"/>
      <c r="K2" s="71"/>
      <c r="L2" s="71"/>
      <c r="M2" s="71"/>
      <c r="N2" s="71"/>
      <c r="O2" s="71"/>
      <c r="P2" s="71"/>
      <c r="Q2" s="71"/>
      <c r="R2" s="71"/>
      <c r="S2" s="71"/>
      <c r="T2" s="71"/>
      <c r="U2" s="71"/>
      <c r="V2" s="71"/>
      <c r="W2" s="71"/>
      <c r="X2" s="71"/>
      <c r="Y2" s="71"/>
      <c r="Z2" s="71"/>
      <c r="AA2" s="71"/>
      <c r="AB2" s="71"/>
    </row>
    <row r="3" spans="1:30">
      <c r="C3" s="68" t="s">
        <v>1692</v>
      </c>
      <c r="D3" s="69"/>
      <c r="E3" s="70" t="s">
        <v>325</v>
      </c>
      <c r="F3" s="71"/>
      <c r="G3" s="71"/>
      <c r="H3" s="71"/>
      <c r="I3" s="106"/>
      <c r="J3" s="71"/>
      <c r="K3" s="71"/>
      <c r="L3" s="71"/>
      <c r="M3" s="71"/>
      <c r="N3" s="71"/>
      <c r="O3" s="71"/>
      <c r="P3" s="71"/>
      <c r="Q3" s="71"/>
      <c r="R3" s="71"/>
      <c r="S3" s="71"/>
      <c r="T3" s="71"/>
      <c r="U3" s="71"/>
      <c r="V3" s="71"/>
      <c r="W3" s="71"/>
      <c r="X3" s="71"/>
      <c r="Y3" s="71"/>
      <c r="Z3" s="71"/>
      <c r="AA3" s="71"/>
      <c r="AB3" s="71"/>
    </row>
    <row r="4" spans="1:30">
      <c r="C4" s="68" t="s">
        <v>86</v>
      </c>
      <c r="D4" s="69"/>
      <c r="E4" s="70" t="s">
        <v>455</v>
      </c>
      <c r="F4" s="71"/>
      <c r="G4" s="71"/>
      <c r="H4" s="71"/>
      <c r="I4" s="106"/>
      <c r="J4" s="71"/>
      <c r="K4" s="71"/>
      <c r="L4" s="71"/>
      <c r="M4" s="71"/>
      <c r="N4" s="71"/>
      <c r="O4" s="71"/>
      <c r="P4" s="71"/>
      <c r="Q4" s="71"/>
      <c r="R4" s="71"/>
      <c r="S4" s="71"/>
      <c r="T4" s="71"/>
      <c r="U4" s="71"/>
      <c r="V4" s="71"/>
      <c r="W4" s="71"/>
      <c r="X4" s="71"/>
      <c r="Y4" s="71"/>
      <c r="Z4" s="71"/>
      <c r="AA4" s="71"/>
      <c r="AB4" s="71"/>
    </row>
    <row r="5" spans="1:30" ht="15.75" thickBot="1">
      <c r="C5" s="73"/>
      <c r="D5" s="74"/>
      <c r="E5" s="72"/>
      <c r="F5" s="71"/>
      <c r="G5" s="71"/>
      <c r="H5" s="71"/>
      <c r="I5" s="106"/>
      <c r="J5" s="71"/>
      <c r="K5" s="71"/>
      <c r="L5" s="71"/>
      <c r="M5" s="71"/>
      <c r="N5" s="71"/>
      <c r="O5" s="71"/>
      <c r="P5" s="71"/>
      <c r="Q5" s="71"/>
      <c r="R5" s="71"/>
      <c r="S5" s="71"/>
      <c r="T5" s="71"/>
      <c r="U5" s="71"/>
      <c r="V5" s="71"/>
      <c r="W5" s="71"/>
      <c r="X5" s="71"/>
      <c r="Y5" s="71"/>
      <c r="Z5" s="71"/>
      <c r="AA5" s="71"/>
      <c r="AB5" s="71"/>
    </row>
    <row r="6" spans="1:30" ht="15" customHeight="1">
      <c r="C6" s="610" t="s">
        <v>1693</v>
      </c>
      <c r="D6" s="613" t="s">
        <v>106</v>
      </c>
      <c r="E6" s="614" t="s">
        <v>1689</v>
      </c>
      <c r="F6" s="614" t="s">
        <v>1667</v>
      </c>
      <c r="G6" s="605" t="s">
        <v>1725</v>
      </c>
      <c r="H6" s="614" t="s">
        <v>1668</v>
      </c>
      <c r="I6" s="616" t="s">
        <v>1669</v>
      </c>
      <c r="J6" s="614" t="s">
        <v>87</v>
      </c>
      <c r="K6" s="614" t="s">
        <v>1671</v>
      </c>
      <c r="L6" s="614"/>
      <c r="M6" s="614"/>
      <c r="N6" s="614"/>
      <c r="O6" s="614" t="s">
        <v>1677</v>
      </c>
      <c r="P6" s="614"/>
      <c r="Q6" s="614"/>
      <c r="R6" s="614"/>
      <c r="S6" s="614"/>
      <c r="T6" s="614"/>
      <c r="U6" s="614"/>
      <c r="V6" s="614"/>
      <c r="W6" s="614"/>
      <c r="X6" s="614"/>
      <c r="Y6" s="614"/>
      <c r="Z6" s="614"/>
      <c r="AA6" s="614"/>
      <c r="AB6" s="618"/>
    </row>
    <row r="7" spans="1:30" ht="15" customHeight="1">
      <c r="C7" s="611"/>
      <c r="D7" s="585"/>
      <c r="E7" s="599"/>
      <c r="F7" s="599"/>
      <c r="G7" s="602"/>
      <c r="H7" s="599"/>
      <c r="I7" s="617"/>
      <c r="J7" s="599"/>
      <c r="K7" s="599" t="s">
        <v>1672</v>
      </c>
      <c r="L7" s="599" t="s">
        <v>1673</v>
      </c>
      <c r="M7" s="599"/>
      <c r="N7" s="599" t="s">
        <v>1676</v>
      </c>
      <c r="O7" s="599" t="s">
        <v>1678</v>
      </c>
      <c r="P7" s="599"/>
      <c r="Q7" s="599"/>
      <c r="R7" s="599"/>
      <c r="S7" s="599" t="s">
        <v>1684</v>
      </c>
      <c r="T7" s="599"/>
      <c r="U7" s="599" t="s">
        <v>1685</v>
      </c>
      <c r="V7" s="599"/>
      <c r="W7" s="599" t="s">
        <v>1686</v>
      </c>
      <c r="X7" s="599"/>
      <c r="Y7" s="599"/>
      <c r="Z7" s="599" t="s">
        <v>1687</v>
      </c>
      <c r="AA7" s="599"/>
      <c r="AB7" s="600"/>
    </row>
    <row r="8" spans="1:30">
      <c r="B8" s="67" t="s">
        <v>578</v>
      </c>
      <c r="C8" s="611"/>
      <c r="D8" s="585"/>
      <c r="E8" s="599"/>
      <c r="F8" s="599"/>
      <c r="G8" s="603"/>
      <c r="H8" s="599"/>
      <c r="I8" s="617"/>
      <c r="J8" s="599"/>
      <c r="K8" s="599"/>
      <c r="L8" s="64" t="s">
        <v>1674</v>
      </c>
      <c r="M8" s="64" t="s">
        <v>1675</v>
      </c>
      <c r="N8" s="599"/>
      <c r="O8" s="64" t="s">
        <v>1679</v>
      </c>
      <c r="P8" s="64" t="s">
        <v>1680</v>
      </c>
      <c r="Q8" s="64" t="s">
        <v>1681</v>
      </c>
      <c r="R8" s="64" t="s">
        <v>1682</v>
      </c>
      <c r="S8" s="64" t="s">
        <v>1680</v>
      </c>
      <c r="T8" s="64" t="s">
        <v>1682</v>
      </c>
      <c r="U8" s="64" t="s">
        <v>1680</v>
      </c>
      <c r="V8" s="64" t="s">
        <v>1682</v>
      </c>
      <c r="W8" s="64" t="s">
        <v>1679</v>
      </c>
      <c r="X8" s="64" t="s">
        <v>1680</v>
      </c>
      <c r="Y8" s="64" t="s">
        <v>1682</v>
      </c>
      <c r="Z8" s="64" t="s">
        <v>1679</v>
      </c>
      <c r="AA8" s="64" t="s">
        <v>1680</v>
      </c>
      <c r="AB8" s="65" t="s">
        <v>1682</v>
      </c>
    </row>
    <row r="9" spans="1:30" s="104" customFormat="1" ht="15.75" thickBot="1">
      <c r="C9" s="612"/>
      <c r="D9" s="592"/>
      <c r="E9" s="615"/>
      <c r="F9" s="81">
        <v>1</v>
      </c>
      <c r="G9" s="81"/>
      <c r="H9" s="81">
        <v>2</v>
      </c>
      <c r="I9" s="80">
        <v>3</v>
      </c>
      <c r="J9" s="81">
        <v>4</v>
      </c>
      <c r="K9" s="81">
        <v>5</v>
      </c>
      <c r="L9" s="81">
        <v>6.1</v>
      </c>
      <c r="M9" s="81">
        <v>6.2</v>
      </c>
      <c r="N9" s="81">
        <v>7</v>
      </c>
      <c r="O9" s="81">
        <v>8</v>
      </c>
      <c r="P9" s="81">
        <v>9</v>
      </c>
      <c r="Q9" s="81">
        <v>10</v>
      </c>
      <c r="R9" s="81">
        <v>11</v>
      </c>
      <c r="S9" s="81">
        <v>12</v>
      </c>
      <c r="T9" s="81">
        <v>13</v>
      </c>
      <c r="U9" s="81">
        <v>14</v>
      </c>
      <c r="V9" s="81">
        <v>15</v>
      </c>
      <c r="W9" s="81">
        <v>16</v>
      </c>
      <c r="X9" s="81">
        <v>17</v>
      </c>
      <c r="Y9" s="81">
        <v>18</v>
      </c>
      <c r="Z9" s="81">
        <v>19</v>
      </c>
      <c r="AA9" s="81">
        <v>20</v>
      </c>
      <c r="AB9" s="82">
        <v>21</v>
      </c>
    </row>
    <row r="10" spans="1:30" s="66" customFormat="1" ht="15" customHeight="1">
      <c r="A10" s="586">
        <v>9086</v>
      </c>
      <c r="B10" s="62">
        <v>333</v>
      </c>
      <c r="C10" s="619" t="s">
        <v>1272</v>
      </c>
      <c r="D10" s="613">
        <v>3.8</v>
      </c>
      <c r="E10" s="620" t="s">
        <v>1273</v>
      </c>
      <c r="F10" s="76">
        <v>5</v>
      </c>
      <c r="G10" s="117" t="s">
        <v>1274</v>
      </c>
      <c r="H10" s="93" t="s">
        <v>174</v>
      </c>
      <c r="I10" s="79">
        <v>4.9000000000000004</v>
      </c>
      <c r="J10" s="76" t="s">
        <v>1700</v>
      </c>
      <c r="K10" s="79">
        <v>9.6999999999999993</v>
      </c>
      <c r="L10" s="79">
        <v>4</v>
      </c>
      <c r="M10" s="79">
        <v>4.5999999999999996</v>
      </c>
      <c r="N10" s="79">
        <v>2</v>
      </c>
      <c r="O10" s="76" t="s">
        <v>1697</v>
      </c>
      <c r="P10" s="76" t="s">
        <v>1699</v>
      </c>
      <c r="Q10" s="76"/>
      <c r="R10" s="76">
        <v>0</v>
      </c>
      <c r="S10" s="76" t="s">
        <v>1701</v>
      </c>
      <c r="T10" s="76">
        <v>0</v>
      </c>
      <c r="U10" s="76" t="s">
        <v>1708</v>
      </c>
      <c r="V10" s="76">
        <v>0</v>
      </c>
      <c r="W10" s="76" t="s">
        <v>1704</v>
      </c>
      <c r="X10" s="76" t="s">
        <v>1703</v>
      </c>
      <c r="Y10" s="76">
        <v>0</v>
      </c>
      <c r="Z10" s="76" t="s">
        <v>1699</v>
      </c>
      <c r="AA10" s="76" t="s">
        <v>1701</v>
      </c>
      <c r="AB10" s="77">
        <v>0</v>
      </c>
      <c r="AD10" s="61" t="e">
        <f>I10-#REF!</f>
        <v>#REF!</v>
      </c>
    </row>
    <row r="11" spans="1:30" s="66" customFormat="1" ht="15" customHeight="1">
      <c r="A11" s="586"/>
      <c r="B11" s="62"/>
      <c r="C11" s="606"/>
      <c r="D11" s="608"/>
      <c r="E11" s="597"/>
      <c r="F11" s="95"/>
      <c r="G11" s="118"/>
      <c r="H11" s="99"/>
      <c r="I11" s="100"/>
      <c r="J11" s="95"/>
      <c r="K11" s="100"/>
      <c r="L11" s="100"/>
      <c r="M11" s="100"/>
      <c r="N11" s="100"/>
      <c r="O11" s="95"/>
      <c r="P11" s="95"/>
      <c r="Q11" s="95"/>
      <c r="R11" s="95"/>
      <c r="S11" s="95"/>
      <c r="T11" s="95"/>
      <c r="U11" s="95"/>
      <c r="V11" s="95"/>
      <c r="W11" s="95"/>
      <c r="X11" s="95"/>
      <c r="Y11" s="95"/>
      <c r="Z11" s="95"/>
      <c r="AA11" s="95"/>
      <c r="AB11" s="101"/>
      <c r="AD11" s="61"/>
    </row>
    <row r="12" spans="1:30" s="66" customFormat="1" ht="15" customHeight="1">
      <c r="A12" s="586"/>
      <c r="B12" s="62">
        <v>334</v>
      </c>
      <c r="C12" s="586"/>
      <c r="D12" s="585"/>
      <c r="E12" s="598"/>
      <c r="F12" s="64">
        <v>6</v>
      </c>
      <c r="G12" s="116" t="s">
        <v>1275</v>
      </c>
      <c r="H12" s="60" t="s">
        <v>175</v>
      </c>
      <c r="I12" s="59">
        <v>6.25</v>
      </c>
      <c r="J12" s="64" t="s">
        <v>1700</v>
      </c>
      <c r="K12" s="59">
        <v>3.9</v>
      </c>
      <c r="L12" s="59">
        <v>4</v>
      </c>
      <c r="M12" s="59"/>
      <c r="N12" s="59">
        <v>1</v>
      </c>
      <c r="O12" s="64" t="s">
        <v>1703</v>
      </c>
      <c r="P12" s="64" t="s">
        <v>1701</v>
      </c>
      <c r="Q12" s="64"/>
      <c r="R12" s="64">
        <v>0</v>
      </c>
      <c r="S12" s="64" t="s">
        <v>1701</v>
      </c>
      <c r="T12" s="64">
        <v>0</v>
      </c>
      <c r="U12" s="64" t="s">
        <v>1708</v>
      </c>
      <c r="V12" s="64">
        <v>0</v>
      </c>
      <c r="W12" s="64" t="s">
        <v>1704</v>
      </c>
      <c r="X12" s="64" t="s">
        <v>1703</v>
      </c>
      <c r="Y12" s="64">
        <v>0</v>
      </c>
      <c r="Z12" s="64" t="s">
        <v>1699</v>
      </c>
      <c r="AA12" s="64" t="s">
        <v>1703</v>
      </c>
      <c r="AB12" s="65">
        <v>0</v>
      </c>
      <c r="AD12" s="61" t="e">
        <f>I12-#REF!</f>
        <v>#REF!</v>
      </c>
    </row>
    <row r="13" spans="1:30" s="66" customFormat="1" ht="15" customHeight="1">
      <c r="A13" s="62"/>
      <c r="B13" s="62"/>
      <c r="C13" s="62"/>
      <c r="D13" s="63"/>
      <c r="E13" s="99"/>
      <c r="F13" s="64"/>
      <c r="G13" s="116"/>
      <c r="H13" s="60"/>
      <c r="I13" s="59"/>
      <c r="J13" s="64"/>
      <c r="K13" s="59"/>
      <c r="L13" s="59"/>
      <c r="M13" s="59"/>
      <c r="N13" s="59"/>
      <c r="O13" s="64"/>
      <c r="P13" s="64"/>
      <c r="Q13" s="64"/>
      <c r="R13" s="64"/>
      <c r="S13" s="64"/>
      <c r="T13" s="64"/>
      <c r="U13" s="64"/>
      <c r="V13" s="64"/>
      <c r="W13" s="64"/>
      <c r="X13" s="64"/>
      <c r="Y13" s="64"/>
      <c r="Z13" s="64"/>
      <c r="AA13" s="64"/>
      <c r="AB13" s="65"/>
      <c r="AD13" s="61"/>
    </row>
    <row r="14" spans="1:30" s="66" customFormat="1" ht="15" customHeight="1">
      <c r="A14" s="62">
        <v>9124</v>
      </c>
      <c r="B14" s="62">
        <v>372</v>
      </c>
      <c r="C14" s="62">
        <v>202</v>
      </c>
      <c r="D14" s="63">
        <v>2.8</v>
      </c>
      <c r="E14" s="60" t="s">
        <v>1276</v>
      </c>
      <c r="F14" s="64">
        <v>1</v>
      </c>
      <c r="G14" s="116" t="s">
        <v>1277</v>
      </c>
      <c r="H14" s="60" t="s">
        <v>203</v>
      </c>
      <c r="I14" s="59">
        <v>1.7</v>
      </c>
      <c r="J14" s="64" t="s">
        <v>1700</v>
      </c>
      <c r="K14" s="59">
        <v>3</v>
      </c>
      <c r="L14" s="59">
        <v>3</v>
      </c>
      <c r="M14" s="59"/>
      <c r="N14" s="64">
        <v>1</v>
      </c>
      <c r="O14" s="64" t="s">
        <v>1706</v>
      </c>
      <c r="P14" s="64" t="s">
        <v>1703</v>
      </c>
      <c r="Q14" s="64"/>
      <c r="R14" s="64">
        <v>0</v>
      </c>
      <c r="S14" s="64" t="s">
        <v>1702</v>
      </c>
      <c r="T14" s="64">
        <v>0</v>
      </c>
      <c r="U14" s="64" t="s">
        <v>1703</v>
      </c>
      <c r="V14" s="64">
        <v>0</v>
      </c>
      <c r="W14" s="64" t="s">
        <v>1704</v>
      </c>
      <c r="X14" s="64" t="s">
        <v>1703</v>
      </c>
      <c r="Y14" s="64">
        <v>0</v>
      </c>
      <c r="Z14" s="64" t="s">
        <v>1699</v>
      </c>
      <c r="AA14" s="64" t="s">
        <v>1703</v>
      </c>
      <c r="AB14" s="65">
        <v>0</v>
      </c>
      <c r="AC14" s="61">
        <f>[2]nganjuk!$L$187</f>
        <v>10.7</v>
      </c>
      <c r="AD14" s="61">
        <f t="shared" ref="AD14:AD32" si="0">I14-AC14</f>
        <v>-9</v>
      </c>
    </row>
    <row r="15" spans="1:30" s="66" customFormat="1" ht="15" customHeight="1">
      <c r="A15" s="62"/>
      <c r="B15" s="62"/>
      <c r="C15" s="62"/>
      <c r="D15" s="63"/>
      <c r="E15" s="60"/>
      <c r="F15" s="64"/>
      <c r="G15" s="116"/>
      <c r="H15" s="60"/>
      <c r="I15" s="59"/>
      <c r="J15" s="64"/>
      <c r="K15" s="59"/>
      <c r="L15" s="59"/>
      <c r="M15" s="59"/>
      <c r="N15" s="64"/>
      <c r="O15" s="64"/>
      <c r="P15" s="64"/>
      <c r="Q15" s="64"/>
      <c r="R15" s="64"/>
      <c r="S15" s="64"/>
      <c r="T15" s="64"/>
      <c r="U15" s="64"/>
      <c r="V15" s="64"/>
      <c r="W15" s="64"/>
      <c r="X15" s="64"/>
      <c r="Y15" s="64"/>
      <c r="Z15" s="64"/>
      <c r="AA15" s="64"/>
      <c r="AB15" s="65"/>
      <c r="AC15" s="61"/>
      <c r="AD15" s="61"/>
    </row>
    <row r="16" spans="1:30" s="66" customFormat="1" ht="15" customHeight="1">
      <c r="A16" s="62">
        <v>9160</v>
      </c>
      <c r="B16" s="62">
        <v>446</v>
      </c>
      <c r="C16" s="62">
        <v>334</v>
      </c>
      <c r="D16" s="63">
        <v>3.5</v>
      </c>
      <c r="E16" s="78" t="s">
        <v>1278</v>
      </c>
      <c r="F16" s="64">
        <v>1</v>
      </c>
      <c r="G16" s="116" t="s">
        <v>1279</v>
      </c>
      <c r="H16" s="60" t="s">
        <v>248</v>
      </c>
      <c r="I16" s="59">
        <v>0.35000000000000142</v>
      </c>
      <c r="J16" s="64" t="s">
        <v>1700</v>
      </c>
      <c r="K16" s="59">
        <v>5.4</v>
      </c>
      <c r="L16" s="59">
        <v>4.0999999999999996</v>
      </c>
      <c r="M16" s="59"/>
      <c r="N16" s="64">
        <v>1</v>
      </c>
      <c r="O16" s="64" t="s">
        <v>1703</v>
      </c>
      <c r="P16" s="64" t="s">
        <v>1701</v>
      </c>
      <c r="Q16" s="64"/>
      <c r="R16" s="64">
        <v>0</v>
      </c>
      <c r="S16" s="64" t="s">
        <v>1701</v>
      </c>
      <c r="T16" s="64">
        <v>0</v>
      </c>
      <c r="U16" s="64" t="s">
        <v>1708</v>
      </c>
      <c r="V16" s="64">
        <v>0</v>
      </c>
      <c r="W16" s="64" t="s">
        <v>1704</v>
      </c>
      <c r="X16" s="64" t="s">
        <v>1703</v>
      </c>
      <c r="Y16" s="64">
        <v>0</v>
      </c>
      <c r="Z16" s="64" t="s">
        <v>1699</v>
      </c>
      <c r="AA16" s="64" t="s">
        <v>1703</v>
      </c>
      <c r="AB16" s="65">
        <v>0</v>
      </c>
      <c r="AC16" s="61">
        <f>[2]nganjuk!$L$254</f>
        <v>51.9</v>
      </c>
      <c r="AD16" s="61">
        <f t="shared" si="0"/>
        <v>-51.55</v>
      </c>
    </row>
    <row r="17" spans="1:30" s="66" customFormat="1" ht="15" customHeight="1">
      <c r="A17" s="62"/>
      <c r="B17" s="62"/>
      <c r="C17" s="62"/>
      <c r="D17" s="63"/>
      <c r="E17" s="78"/>
      <c r="F17" s="64"/>
      <c r="G17" s="116"/>
      <c r="H17" s="60"/>
      <c r="I17" s="59"/>
      <c r="J17" s="64"/>
      <c r="K17" s="59"/>
      <c r="L17" s="59"/>
      <c r="M17" s="59"/>
      <c r="N17" s="64"/>
      <c r="O17" s="64"/>
      <c r="P17" s="64"/>
      <c r="Q17" s="64"/>
      <c r="R17" s="64"/>
      <c r="S17" s="64"/>
      <c r="T17" s="64"/>
      <c r="U17" s="64"/>
      <c r="V17" s="64"/>
      <c r="W17" s="64"/>
      <c r="X17" s="64"/>
      <c r="Y17" s="64"/>
      <c r="Z17" s="64"/>
      <c r="AA17" s="64"/>
      <c r="AB17" s="65"/>
      <c r="AC17" s="61"/>
      <c r="AD17" s="61"/>
    </row>
    <row r="18" spans="1:30" s="66" customFormat="1" ht="15" customHeight="1">
      <c r="A18" s="62">
        <v>9168</v>
      </c>
      <c r="B18" s="62">
        <v>447</v>
      </c>
      <c r="C18" s="62">
        <v>336</v>
      </c>
      <c r="D18" s="63">
        <v>1.3</v>
      </c>
      <c r="E18" s="78" t="s">
        <v>1280</v>
      </c>
      <c r="F18" s="64">
        <v>1</v>
      </c>
      <c r="G18" s="116" t="s">
        <v>1281</v>
      </c>
      <c r="H18" s="60" t="s">
        <v>253</v>
      </c>
      <c r="I18" s="59">
        <v>0.40000000000000568</v>
      </c>
      <c r="J18" s="64" t="s">
        <v>1700</v>
      </c>
      <c r="K18" s="59">
        <v>4.7</v>
      </c>
      <c r="L18" s="59">
        <v>2.5</v>
      </c>
      <c r="M18" s="59">
        <v>4</v>
      </c>
      <c r="N18" s="64">
        <v>1</v>
      </c>
      <c r="O18" s="64" t="s">
        <v>1706</v>
      </c>
      <c r="P18" s="64" t="s">
        <v>1703</v>
      </c>
      <c r="Q18" s="64"/>
      <c r="R18" s="64">
        <v>0</v>
      </c>
      <c r="S18" s="64" t="s">
        <v>1703</v>
      </c>
      <c r="T18" s="64">
        <v>0</v>
      </c>
      <c r="U18" s="64" t="s">
        <v>1703</v>
      </c>
      <c r="V18" s="64">
        <v>0</v>
      </c>
      <c r="W18" s="64" t="s">
        <v>1704</v>
      </c>
      <c r="X18" s="64" t="s">
        <v>1703</v>
      </c>
      <c r="Y18" s="64">
        <v>0</v>
      </c>
      <c r="Z18" s="64" t="s">
        <v>1699</v>
      </c>
      <c r="AA18" s="64" t="s">
        <v>1703</v>
      </c>
      <c r="AB18" s="65">
        <v>0</v>
      </c>
      <c r="AC18" s="61">
        <f>'[2]nganjuk (2)'!$L$16</f>
        <v>78.5</v>
      </c>
      <c r="AD18" s="61">
        <f t="shared" si="0"/>
        <v>-78.099999999999994</v>
      </c>
    </row>
    <row r="19" spans="1:30" s="66" customFormat="1" ht="15" customHeight="1">
      <c r="A19" s="62"/>
      <c r="B19" s="62"/>
      <c r="C19" s="62"/>
      <c r="D19" s="63"/>
      <c r="E19" s="78"/>
      <c r="F19" s="64"/>
      <c r="G19" s="116"/>
      <c r="H19" s="60"/>
      <c r="I19" s="59"/>
      <c r="J19" s="64"/>
      <c r="K19" s="59"/>
      <c r="L19" s="59"/>
      <c r="M19" s="59"/>
      <c r="N19" s="64"/>
      <c r="O19" s="64"/>
      <c r="P19" s="64"/>
      <c r="Q19" s="64"/>
      <c r="R19" s="64"/>
      <c r="S19" s="64"/>
      <c r="T19" s="64"/>
      <c r="U19" s="64"/>
      <c r="V19" s="64"/>
      <c r="W19" s="64"/>
      <c r="X19" s="64"/>
      <c r="Y19" s="64"/>
      <c r="Z19" s="64"/>
      <c r="AA19" s="64"/>
      <c r="AB19" s="65"/>
      <c r="AC19" s="61"/>
      <c r="AD19" s="61"/>
    </row>
    <row r="20" spans="1:30" s="66" customFormat="1" ht="15" customHeight="1">
      <c r="A20" s="62">
        <v>9163</v>
      </c>
      <c r="B20" s="62">
        <v>448</v>
      </c>
      <c r="C20" s="62">
        <v>337</v>
      </c>
      <c r="D20" s="63">
        <v>2.8</v>
      </c>
      <c r="E20" s="78" t="s">
        <v>1282</v>
      </c>
      <c r="F20" s="64">
        <v>1</v>
      </c>
      <c r="G20" s="116" t="s">
        <v>1283</v>
      </c>
      <c r="H20" s="60" t="s">
        <v>249</v>
      </c>
      <c r="I20" s="59">
        <v>1.75</v>
      </c>
      <c r="J20" s="64" t="s">
        <v>1700</v>
      </c>
      <c r="K20" s="59">
        <v>4</v>
      </c>
      <c r="L20" s="59">
        <v>4.8</v>
      </c>
      <c r="M20" s="59">
        <v>5.2</v>
      </c>
      <c r="N20" s="64">
        <v>2</v>
      </c>
      <c r="O20" s="64" t="s">
        <v>1703</v>
      </c>
      <c r="P20" s="64" t="s">
        <v>1701</v>
      </c>
      <c r="Q20" s="64"/>
      <c r="R20" s="64">
        <v>0</v>
      </c>
      <c r="S20" s="64" t="s">
        <v>1701</v>
      </c>
      <c r="T20" s="64">
        <v>0</v>
      </c>
      <c r="U20" s="64" t="s">
        <v>1703</v>
      </c>
      <c r="V20" s="64">
        <v>0</v>
      </c>
      <c r="W20" s="64" t="s">
        <v>1704</v>
      </c>
      <c r="X20" s="64" t="s">
        <v>1703</v>
      </c>
      <c r="Y20" s="64">
        <v>0</v>
      </c>
      <c r="Z20" s="64" t="s">
        <v>1699</v>
      </c>
      <c r="AA20" s="64" t="s">
        <v>1703</v>
      </c>
      <c r="AB20" s="65">
        <v>0</v>
      </c>
      <c r="AC20" s="61">
        <f>[2]nganjuk!$L$257</f>
        <v>57.9</v>
      </c>
      <c r="AD20" s="61">
        <f t="shared" si="0"/>
        <v>-56.15</v>
      </c>
    </row>
    <row r="21" spans="1:30" s="66" customFormat="1" ht="15" customHeight="1">
      <c r="A21" s="62"/>
      <c r="B21" s="62"/>
      <c r="C21" s="62"/>
      <c r="D21" s="63"/>
      <c r="E21" s="126"/>
      <c r="F21" s="64"/>
      <c r="G21" s="116"/>
      <c r="H21" s="60"/>
      <c r="I21" s="59"/>
      <c r="J21" s="64"/>
      <c r="K21" s="59"/>
      <c r="L21" s="59"/>
      <c r="M21" s="59"/>
      <c r="N21" s="64"/>
      <c r="O21" s="64"/>
      <c r="P21" s="64"/>
      <c r="Q21" s="64"/>
      <c r="R21" s="64"/>
      <c r="S21" s="64"/>
      <c r="T21" s="64"/>
      <c r="U21" s="64"/>
      <c r="V21" s="64"/>
      <c r="W21" s="64"/>
      <c r="X21" s="64"/>
      <c r="Y21" s="64"/>
      <c r="Z21" s="64"/>
      <c r="AA21" s="64"/>
      <c r="AB21" s="65"/>
      <c r="AC21" s="61"/>
      <c r="AD21" s="61"/>
    </row>
    <row r="22" spans="1:30" s="66" customFormat="1" ht="15" customHeight="1">
      <c r="A22" s="586">
        <v>9164</v>
      </c>
      <c r="B22" s="62">
        <v>449</v>
      </c>
      <c r="C22" s="586">
        <v>338</v>
      </c>
      <c r="D22" s="585">
        <v>2.68</v>
      </c>
      <c r="E22" s="594" t="s">
        <v>1284</v>
      </c>
      <c r="F22" s="64">
        <v>1</v>
      </c>
      <c r="G22" s="116" t="s">
        <v>1285</v>
      </c>
      <c r="H22" s="60" t="s">
        <v>250</v>
      </c>
      <c r="I22" s="59">
        <v>0.64999999999999858</v>
      </c>
      <c r="J22" s="64" t="s">
        <v>1700</v>
      </c>
      <c r="K22" s="59">
        <v>4.8</v>
      </c>
      <c r="L22" s="59">
        <v>3</v>
      </c>
      <c r="M22" s="59">
        <v>3.8</v>
      </c>
      <c r="N22" s="64"/>
      <c r="O22" s="64" t="s">
        <v>1703</v>
      </c>
      <c r="P22" s="64" t="s">
        <v>1701</v>
      </c>
      <c r="Q22" s="64"/>
      <c r="R22" s="64">
        <v>0</v>
      </c>
      <c r="S22" s="64" t="s">
        <v>1701</v>
      </c>
      <c r="T22" s="64">
        <v>0</v>
      </c>
      <c r="U22" s="64" t="s">
        <v>1708</v>
      </c>
      <c r="V22" s="64">
        <v>0</v>
      </c>
      <c r="W22" s="64" t="s">
        <v>1704</v>
      </c>
      <c r="X22" s="64" t="s">
        <v>1703</v>
      </c>
      <c r="Y22" s="64">
        <v>0</v>
      </c>
      <c r="Z22" s="64" t="s">
        <v>1699</v>
      </c>
      <c r="AA22" s="64" t="s">
        <v>1703</v>
      </c>
      <c r="AB22" s="65">
        <v>0</v>
      </c>
      <c r="AC22" s="61">
        <f>[2]nganjuk!$L$259</f>
        <v>62.6</v>
      </c>
      <c r="AD22" s="61">
        <f t="shared" si="0"/>
        <v>-61.95</v>
      </c>
    </row>
    <row r="23" spans="1:30" s="66" customFormat="1" ht="15" customHeight="1">
      <c r="A23" s="586"/>
      <c r="B23" s="62"/>
      <c r="C23" s="586"/>
      <c r="D23" s="585"/>
      <c r="E23" s="597"/>
      <c r="F23" s="64"/>
      <c r="G23" s="116"/>
      <c r="H23" s="60"/>
      <c r="I23" s="59"/>
      <c r="J23" s="64"/>
      <c r="K23" s="59"/>
      <c r="L23" s="59"/>
      <c r="M23" s="59"/>
      <c r="N23" s="64"/>
      <c r="O23" s="64"/>
      <c r="P23" s="64"/>
      <c r="Q23" s="64"/>
      <c r="R23" s="64"/>
      <c r="S23" s="64"/>
      <c r="T23" s="64"/>
      <c r="U23" s="64"/>
      <c r="V23" s="64"/>
      <c r="W23" s="64"/>
      <c r="X23" s="64"/>
      <c r="Y23" s="64"/>
      <c r="Z23" s="64"/>
      <c r="AA23" s="64"/>
      <c r="AB23" s="65"/>
      <c r="AC23" s="61"/>
      <c r="AD23" s="61"/>
    </row>
    <row r="24" spans="1:30" s="66" customFormat="1" ht="15" customHeight="1">
      <c r="A24" s="586"/>
      <c r="B24" s="62">
        <v>450</v>
      </c>
      <c r="C24" s="586"/>
      <c r="D24" s="585"/>
      <c r="E24" s="598"/>
      <c r="F24" s="64">
        <v>2</v>
      </c>
      <c r="G24" s="116" t="s">
        <v>1286</v>
      </c>
      <c r="H24" s="60" t="s">
        <v>251</v>
      </c>
      <c r="I24" s="59">
        <v>1.8</v>
      </c>
      <c r="J24" s="64" t="s">
        <v>1700</v>
      </c>
      <c r="K24" s="59">
        <v>4.2</v>
      </c>
      <c r="L24" s="59">
        <v>3.9</v>
      </c>
      <c r="M24" s="59"/>
      <c r="N24" s="64">
        <v>1</v>
      </c>
      <c r="O24" s="64" t="s">
        <v>1703</v>
      </c>
      <c r="P24" s="64" t="s">
        <v>1701</v>
      </c>
      <c r="Q24" s="64"/>
      <c r="R24" s="64">
        <v>0</v>
      </c>
      <c r="S24" s="64" t="s">
        <v>1701</v>
      </c>
      <c r="T24" s="64">
        <v>0</v>
      </c>
      <c r="U24" s="64" t="s">
        <v>1708</v>
      </c>
      <c r="V24" s="64">
        <v>2</v>
      </c>
      <c r="W24" s="64" t="s">
        <v>1704</v>
      </c>
      <c r="X24" s="64" t="s">
        <v>1703</v>
      </c>
      <c r="Y24" s="64">
        <v>0</v>
      </c>
      <c r="Z24" s="64" t="s">
        <v>1699</v>
      </c>
      <c r="AA24" s="64" t="s">
        <v>1703</v>
      </c>
      <c r="AB24" s="65">
        <v>0</v>
      </c>
      <c r="AC24" s="61">
        <f>[2]nganjuk!$L$259</f>
        <v>62.6</v>
      </c>
      <c r="AD24" s="61">
        <f t="shared" si="0"/>
        <v>-60.800000000000004</v>
      </c>
    </row>
    <row r="25" spans="1:30" s="66" customFormat="1" ht="15" customHeight="1">
      <c r="A25" s="62"/>
      <c r="B25" s="62"/>
      <c r="C25" s="62"/>
      <c r="D25" s="63"/>
      <c r="E25" s="215"/>
      <c r="F25" s="64"/>
      <c r="G25" s="116"/>
      <c r="H25" s="60"/>
      <c r="I25" s="59"/>
      <c r="J25" s="64"/>
      <c r="K25" s="59"/>
      <c r="L25" s="59"/>
      <c r="M25" s="59"/>
      <c r="N25" s="64"/>
      <c r="O25" s="64"/>
      <c r="P25" s="64"/>
      <c r="Q25" s="64"/>
      <c r="R25" s="64"/>
      <c r="S25" s="64"/>
      <c r="T25" s="64"/>
      <c r="U25" s="64"/>
      <c r="V25" s="64"/>
      <c r="W25" s="64"/>
      <c r="X25" s="64"/>
      <c r="Y25" s="64"/>
      <c r="Z25" s="64"/>
      <c r="AA25" s="64"/>
      <c r="AB25" s="65"/>
      <c r="AC25" s="61"/>
      <c r="AD25" s="61"/>
    </row>
    <row r="26" spans="1:30" s="66" customFormat="1" ht="15" customHeight="1">
      <c r="A26" s="586">
        <v>9169</v>
      </c>
      <c r="B26" s="62">
        <v>451</v>
      </c>
      <c r="C26" s="586">
        <v>339</v>
      </c>
      <c r="D26" s="585">
        <v>4.3</v>
      </c>
      <c r="E26" s="594" t="s">
        <v>1287</v>
      </c>
      <c r="F26" s="64">
        <v>1</v>
      </c>
      <c r="G26" s="116" t="s">
        <v>1288</v>
      </c>
      <c r="H26" s="60" t="s">
        <v>250</v>
      </c>
      <c r="I26" s="59">
        <v>2.1500000000000057</v>
      </c>
      <c r="J26" s="64" t="s">
        <v>1700</v>
      </c>
      <c r="K26" s="59">
        <v>6.8</v>
      </c>
      <c r="L26" s="59">
        <v>4</v>
      </c>
      <c r="M26" s="59"/>
      <c r="N26" s="64">
        <v>1</v>
      </c>
      <c r="O26" s="64" t="s">
        <v>1703</v>
      </c>
      <c r="P26" s="64" t="s">
        <v>1701</v>
      </c>
      <c r="Q26" s="64"/>
      <c r="R26" s="64">
        <v>0</v>
      </c>
      <c r="S26" s="64" t="s">
        <v>1701</v>
      </c>
      <c r="T26" s="64">
        <v>0</v>
      </c>
      <c r="U26" s="64" t="s">
        <v>1708</v>
      </c>
      <c r="V26" s="64">
        <v>0</v>
      </c>
      <c r="W26" s="64" t="s">
        <v>1704</v>
      </c>
      <c r="X26" s="64" t="s">
        <v>1703</v>
      </c>
      <c r="Y26" s="64">
        <v>0</v>
      </c>
      <c r="Z26" s="64" t="s">
        <v>1699</v>
      </c>
      <c r="AA26" s="64" t="s">
        <v>1703</v>
      </c>
      <c r="AB26" s="65">
        <v>0</v>
      </c>
      <c r="AC26" s="61">
        <f>'[2]nganjuk (2)'!$L$19</f>
        <v>81.5</v>
      </c>
      <c r="AD26" s="61">
        <f t="shared" si="0"/>
        <v>-79.349999999999994</v>
      </c>
    </row>
    <row r="27" spans="1:30" s="66" customFormat="1" ht="15" customHeight="1">
      <c r="A27" s="586"/>
      <c r="B27" s="62"/>
      <c r="C27" s="586"/>
      <c r="D27" s="585"/>
      <c r="E27" s="597"/>
      <c r="F27" s="64"/>
      <c r="G27" s="116"/>
      <c r="H27" s="60"/>
      <c r="I27" s="59"/>
      <c r="J27" s="64"/>
      <c r="K27" s="59"/>
      <c r="L27" s="59"/>
      <c r="M27" s="59"/>
      <c r="N27" s="64"/>
      <c r="O27" s="64"/>
      <c r="P27" s="64"/>
      <c r="Q27" s="64"/>
      <c r="R27" s="64"/>
      <c r="S27" s="64"/>
      <c r="T27" s="64"/>
      <c r="U27" s="64"/>
      <c r="V27" s="64"/>
      <c r="W27" s="64"/>
      <c r="X27" s="64"/>
      <c r="Y27" s="64"/>
      <c r="Z27" s="64"/>
      <c r="AA27" s="64"/>
      <c r="AB27" s="65"/>
      <c r="AC27" s="61"/>
      <c r="AD27" s="61"/>
    </row>
    <row r="28" spans="1:30" s="66" customFormat="1" ht="15" customHeight="1">
      <c r="A28" s="586"/>
      <c r="B28" s="62">
        <v>452</v>
      </c>
      <c r="C28" s="586"/>
      <c r="D28" s="585"/>
      <c r="E28" s="597"/>
      <c r="F28" s="64">
        <v>2</v>
      </c>
      <c r="G28" s="116" t="s">
        <v>1289</v>
      </c>
      <c r="H28" s="60" t="s">
        <v>251</v>
      </c>
      <c r="I28" s="59">
        <v>2.4000000000000057</v>
      </c>
      <c r="J28" s="64" t="s">
        <v>1700</v>
      </c>
      <c r="K28" s="59">
        <v>6.1</v>
      </c>
      <c r="L28" s="59">
        <v>3</v>
      </c>
      <c r="M28" s="59">
        <v>5.5</v>
      </c>
      <c r="N28" s="64">
        <v>2</v>
      </c>
      <c r="O28" s="64" t="s">
        <v>1706</v>
      </c>
      <c r="P28" s="64" t="s">
        <v>1703</v>
      </c>
      <c r="Q28" s="64"/>
      <c r="R28" s="64">
        <v>0</v>
      </c>
      <c r="S28" s="64" t="s">
        <v>1703</v>
      </c>
      <c r="T28" s="64">
        <v>0</v>
      </c>
      <c r="U28" s="64" t="s">
        <v>1699</v>
      </c>
      <c r="V28" s="64">
        <v>1</v>
      </c>
      <c r="W28" s="64" t="s">
        <v>1704</v>
      </c>
      <c r="X28" s="64" t="s">
        <v>1703</v>
      </c>
      <c r="Y28" s="64">
        <v>0</v>
      </c>
      <c r="Z28" s="64" t="s">
        <v>1699</v>
      </c>
      <c r="AA28" s="64" t="s">
        <v>1703</v>
      </c>
      <c r="AB28" s="65">
        <v>0</v>
      </c>
      <c r="AC28" s="61">
        <f>'[2]nganjuk (2)'!$L$19</f>
        <v>81.5</v>
      </c>
      <c r="AD28" s="61">
        <f t="shared" si="0"/>
        <v>-79.099999999999994</v>
      </c>
    </row>
    <row r="29" spans="1:30" s="66" customFormat="1" ht="15" customHeight="1">
      <c r="A29" s="586"/>
      <c r="B29" s="62"/>
      <c r="C29" s="586"/>
      <c r="D29" s="585"/>
      <c r="E29" s="597"/>
      <c r="F29" s="64"/>
      <c r="G29" s="116"/>
      <c r="H29" s="60"/>
      <c r="I29" s="59"/>
      <c r="J29" s="64"/>
      <c r="K29" s="59"/>
      <c r="L29" s="59"/>
      <c r="M29" s="59"/>
      <c r="N29" s="64"/>
      <c r="O29" s="64"/>
      <c r="P29" s="64"/>
      <c r="Q29" s="64"/>
      <c r="R29" s="64"/>
      <c r="S29" s="64"/>
      <c r="T29" s="64"/>
      <c r="U29" s="64"/>
      <c r="V29" s="64"/>
      <c r="W29" s="64"/>
      <c r="X29" s="64"/>
      <c r="Y29" s="64"/>
      <c r="Z29" s="64"/>
      <c r="AA29" s="64"/>
      <c r="AB29" s="65"/>
      <c r="AC29" s="61"/>
      <c r="AD29" s="61"/>
    </row>
    <row r="30" spans="1:30" s="66" customFormat="1" ht="15" customHeight="1">
      <c r="A30" s="586"/>
      <c r="B30" s="62">
        <v>453</v>
      </c>
      <c r="C30" s="586"/>
      <c r="D30" s="585"/>
      <c r="E30" s="598"/>
      <c r="F30" s="64">
        <v>3</v>
      </c>
      <c r="G30" s="116" t="s">
        <v>1290</v>
      </c>
      <c r="H30" s="60" t="s">
        <v>254</v>
      </c>
      <c r="I30" s="59">
        <v>3</v>
      </c>
      <c r="J30" s="64" t="s">
        <v>1700</v>
      </c>
      <c r="K30" s="59">
        <v>3.7</v>
      </c>
      <c r="L30" s="59">
        <v>3</v>
      </c>
      <c r="M30" s="59">
        <v>5.5</v>
      </c>
      <c r="N30" s="64"/>
      <c r="O30" s="64" t="s">
        <v>1703</v>
      </c>
      <c r="P30" s="64" t="s">
        <v>1701</v>
      </c>
      <c r="Q30" s="64"/>
      <c r="R30" s="64">
        <v>0</v>
      </c>
      <c r="S30" s="64" t="s">
        <v>1701</v>
      </c>
      <c r="T30" s="64">
        <v>0</v>
      </c>
      <c r="U30" s="64" t="s">
        <v>1708</v>
      </c>
      <c r="V30" s="64">
        <v>0</v>
      </c>
      <c r="W30" s="64" t="s">
        <v>1704</v>
      </c>
      <c r="X30" s="64" t="s">
        <v>1703</v>
      </c>
      <c r="Y30" s="64">
        <v>0</v>
      </c>
      <c r="Z30" s="64" t="s">
        <v>1699</v>
      </c>
      <c r="AA30" s="64" t="s">
        <v>1703</v>
      </c>
      <c r="AB30" s="65">
        <v>0</v>
      </c>
      <c r="AC30" s="61">
        <f>'[2]nganjuk (2)'!$L$19</f>
        <v>81.5</v>
      </c>
      <c r="AD30" s="61">
        <f t="shared" si="0"/>
        <v>-78.5</v>
      </c>
    </row>
    <row r="31" spans="1:30" s="66" customFormat="1" ht="15" customHeight="1">
      <c r="A31" s="62"/>
      <c r="B31" s="62"/>
      <c r="C31" s="62"/>
      <c r="D31" s="63"/>
      <c r="E31" s="99"/>
      <c r="F31" s="64"/>
      <c r="G31" s="116"/>
      <c r="H31" s="60"/>
      <c r="I31" s="59"/>
      <c r="J31" s="64"/>
      <c r="K31" s="59"/>
      <c r="L31" s="59"/>
      <c r="M31" s="59"/>
      <c r="N31" s="64"/>
      <c r="O31" s="64"/>
      <c r="P31" s="64"/>
      <c r="Q31" s="64"/>
      <c r="R31" s="64"/>
      <c r="S31" s="64"/>
      <c r="T31" s="64"/>
      <c r="U31" s="64"/>
      <c r="V31" s="64"/>
      <c r="W31" s="64"/>
      <c r="X31" s="64"/>
      <c r="Y31" s="64"/>
      <c r="Z31" s="64"/>
      <c r="AA31" s="64"/>
      <c r="AB31" s="65"/>
      <c r="AC31" s="61"/>
      <c r="AD31" s="61"/>
    </row>
    <row r="32" spans="1:30" s="66" customFormat="1" ht="15" customHeight="1">
      <c r="A32" s="62">
        <v>9167</v>
      </c>
      <c r="B32" s="62">
        <v>454</v>
      </c>
      <c r="C32" s="62">
        <v>342</v>
      </c>
      <c r="D32" s="63">
        <v>4.5999999999999996</v>
      </c>
      <c r="E32" s="78" t="s">
        <v>1291</v>
      </c>
      <c r="F32" s="64">
        <v>1</v>
      </c>
      <c r="G32" s="116" t="s">
        <v>1292</v>
      </c>
      <c r="H32" s="60" t="s">
        <v>252</v>
      </c>
      <c r="I32" s="59">
        <v>1.5</v>
      </c>
      <c r="J32" s="64" t="s">
        <v>1700</v>
      </c>
      <c r="K32" s="59">
        <v>3.5</v>
      </c>
      <c r="L32" s="59">
        <v>3</v>
      </c>
      <c r="M32" s="59">
        <v>4</v>
      </c>
      <c r="N32" s="64">
        <v>1</v>
      </c>
      <c r="O32" s="64" t="s">
        <v>1703</v>
      </c>
      <c r="P32" s="64" t="s">
        <v>1701</v>
      </c>
      <c r="Q32" s="64"/>
      <c r="R32" s="64">
        <v>0</v>
      </c>
      <c r="S32" s="64" t="s">
        <v>1701</v>
      </c>
      <c r="T32" s="64">
        <v>0</v>
      </c>
      <c r="U32" s="64" t="s">
        <v>1708</v>
      </c>
      <c r="V32" s="64">
        <v>1</v>
      </c>
      <c r="W32" s="64" t="s">
        <v>1704</v>
      </c>
      <c r="X32" s="64" t="s">
        <v>1703</v>
      </c>
      <c r="Y32" s="64">
        <v>0</v>
      </c>
      <c r="Z32" s="64" t="s">
        <v>1699</v>
      </c>
      <c r="AA32" s="64" t="s">
        <v>1703</v>
      </c>
      <c r="AB32" s="65">
        <v>0</v>
      </c>
      <c r="AC32" s="61">
        <f>'[2]nganjuk (2)'!$L$12</f>
        <v>69</v>
      </c>
      <c r="AD32" s="61">
        <f t="shared" si="0"/>
        <v>-67.5</v>
      </c>
    </row>
    <row r="33" spans="1:30" s="66" customFormat="1" ht="15" customHeight="1">
      <c r="A33" s="62"/>
      <c r="B33" s="62"/>
      <c r="C33" s="62"/>
      <c r="D33" s="63"/>
      <c r="E33" s="126"/>
      <c r="F33" s="64"/>
      <c r="G33" s="116"/>
      <c r="H33" s="60"/>
      <c r="I33" s="59"/>
      <c r="J33" s="64"/>
      <c r="K33" s="59"/>
      <c r="L33" s="59"/>
      <c r="M33" s="59"/>
      <c r="N33" s="64"/>
      <c r="O33" s="64"/>
      <c r="P33" s="64"/>
      <c r="Q33" s="64"/>
      <c r="R33" s="64"/>
      <c r="S33" s="64"/>
      <c r="T33" s="64"/>
      <c r="U33" s="64"/>
      <c r="V33" s="64"/>
      <c r="W33" s="64"/>
      <c r="X33" s="64"/>
      <c r="Y33" s="64"/>
      <c r="Z33" s="64"/>
      <c r="AA33" s="64"/>
      <c r="AB33" s="65"/>
      <c r="AC33" s="61"/>
      <c r="AD33" s="61"/>
    </row>
    <row r="34" spans="1:30" s="66" customFormat="1" ht="15" customHeight="1">
      <c r="A34" s="586">
        <v>9087</v>
      </c>
      <c r="B34" s="62">
        <v>455</v>
      </c>
      <c r="C34" s="586">
        <v>345</v>
      </c>
      <c r="D34" s="585">
        <v>3.05</v>
      </c>
      <c r="E34" s="594" t="s">
        <v>1293</v>
      </c>
      <c r="F34" s="64">
        <v>1</v>
      </c>
      <c r="G34" s="116" t="s">
        <v>1292</v>
      </c>
      <c r="H34" s="60" t="s">
        <v>176</v>
      </c>
      <c r="I34" s="59">
        <v>4.9999999999997158E-2</v>
      </c>
      <c r="J34" s="64" t="s">
        <v>1700</v>
      </c>
      <c r="K34" s="59">
        <v>17.8</v>
      </c>
      <c r="L34" s="59">
        <v>4.3</v>
      </c>
      <c r="M34" s="59">
        <v>5.5</v>
      </c>
      <c r="N34" s="157">
        <v>2</v>
      </c>
      <c r="O34" s="64" t="s">
        <v>1703</v>
      </c>
      <c r="P34" s="64" t="s">
        <v>1701</v>
      </c>
      <c r="Q34" s="64"/>
      <c r="R34" s="64">
        <v>0</v>
      </c>
      <c r="S34" s="64" t="s">
        <v>1701</v>
      </c>
      <c r="T34" s="64">
        <v>0</v>
      </c>
      <c r="U34" s="64" t="s">
        <v>1708</v>
      </c>
      <c r="V34" s="64">
        <v>0</v>
      </c>
      <c r="W34" s="64" t="s">
        <v>1704</v>
      </c>
      <c r="X34" s="64" t="s">
        <v>1703</v>
      </c>
      <c r="Y34" s="64">
        <v>0</v>
      </c>
      <c r="Z34" s="64" t="s">
        <v>1699</v>
      </c>
      <c r="AA34" s="64" t="s">
        <v>1703</v>
      </c>
      <c r="AB34" s="65">
        <v>0</v>
      </c>
      <c r="AC34" s="61">
        <f>[2]nganjuk!$L$135</f>
        <v>48.95</v>
      </c>
      <c r="AD34" s="61">
        <f>I34-$AC$34</f>
        <v>-48.900000000000006</v>
      </c>
    </row>
    <row r="35" spans="1:30" s="66" customFormat="1" ht="15" customHeight="1">
      <c r="A35" s="586"/>
      <c r="B35" s="62"/>
      <c r="C35" s="586"/>
      <c r="D35" s="585"/>
      <c r="E35" s="597"/>
      <c r="F35" s="64"/>
      <c r="G35" s="116"/>
      <c r="H35" s="60"/>
      <c r="I35" s="59"/>
      <c r="J35" s="64"/>
      <c r="K35" s="59"/>
      <c r="L35" s="59"/>
      <c r="M35" s="59"/>
      <c r="N35" s="157"/>
      <c r="O35" s="64"/>
      <c r="P35" s="64"/>
      <c r="Q35" s="64"/>
      <c r="R35" s="64"/>
      <c r="S35" s="64"/>
      <c r="T35" s="64"/>
      <c r="U35" s="64"/>
      <c r="V35" s="64"/>
      <c r="W35" s="64"/>
      <c r="X35" s="64"/>
      <c r="Y35" s="64"/>
      <c r="Z35" s="64"/>
      <c r="AA35" s="64"/>
      <c r="AB35" s="65"/>
      <c r="AC35" s="61"/>
      <c r="AD35" s="61"/>
    </row>
    <row r="36" spans="1:30" s="66" customFormat="1" ht="15" customHeight="1">
      <c r="A36" s="586"/>
      <c r="B36" s="62">
        <v>456</v>
      </c>
      <c r="C36" s="586"/>
      <c r="D36" s="585"/>
      <c r="E36" s="597"/>
      <c r="F36" s="64">
        <v>2</v>
      </c>
      <c r="G36" s="116" t="s">
        <v>946</v>
      </c>
      <c r="H36" s="60" t="s">
        <v>177</v>
      </c>
      <c r="I36" s="59">
        <v>0.25</v>
      </c>
      <c r="J36" s="64" t="s">
        <v>1700</v>
      </c>
      <c r="K36" s="59">
        <v>2.5</v>
      </c>
      <c r="L36" s="59">
        <v>4</v>
      </c>
      <c r="M36" s="59"/>
      <c r="N36" s="157">
        <v>1</v>
      </c>
      <c r="O36" s="64" t="s">
        <v>1705</v>
      </c>
      <c r="P36" s="64" t="s">
        <v>1701</v>
      </c>
      <c r="Q36" s="64"/>
      <c r="R36" s="64">
        <v>0</v>
      </c>
      <c r="S36" s="64" t="s">
        <v>1701</v>
      </c>
      <c r="T36" s="64">
        <v>0</v>
      </c>
      <c r="U36" s="64" t="s">
        <v>1708</v>
      </c>
      <c r="V36" s="64">
        <v>0</v>
      </c>
      <c r="W36" s="64" t="s">
        <v>1704</v>
      </c>
      <c r="X36" s="64" t="s">
        <v>1703</v>
      </c>
      <c r="Y36" s="64">
        <v>0</v>
      </c>
      <c r="Z36" s="64" t="s">
        <v>1699</v>
      </c>
      <c r="AA36" s="64" t="s">
        <v>1703</v>
      </c>
      <c r="AB36" s="65">
        <v>0</v>
      </c>
      <c r="AD36" s="61">
        <f>I36-$AC$34</f>
        <v>-48.7</v>
      </c>
    </row>
    <row r="37" spans="1:30" s="66" customFormat="1" ht="15" customHeight="1">
      <c r="A37" s="586"/>
      <c r="B37" s="62"/>
      <c r="C37" s="586"/>
      <c r="D37" s="585"/>
      <c r="E37" s="597"/>
      <c r="F37" s="64"/>
      <c r="G37" s="116"/>
      <c r="H37" s="60"/>
      <c r="I37" s="59"/>
      <c r="J37" s="64"/>
      <c r="K37" s="59"/>
      <c r="L37" s="59"/>
      <c r="M37" s="59"/>
      <c r="N37" s="157"/>
      <c r="O37" s="64"/>
      <c r="P37" s="64"/>
      <c r="Q37" s="64"/>
      <c r="R37" s="64"/>
      <c r="S37" s="64"/>
      <c r="T37" s="64"/>
      <c r="U37" s="64"/>
      <c r="V37" s="64"/>
      <c r="W37" s="64"/>
      <c r="X37" s="64"/>
      <c r="Y37" s="64"/>
      <c r="Z37" s="64"/>
      <c r="AA37" s="64"/>
      <c r="AB37" s="65"/>
      <c r="AD37" s="61"/>
    </row>
    <row r="38" spans="1:30" s="66" customFormat="1" ht="15" customHeight="1">
      <c r="A38" s="586"/>
      <c r="B38" s="62">
        <v>457</v>
      </c>
      <c r="C38" s="586"/>
      <c r="D38" s="585"/>
      <c r="E38" s="597"/>
      <c r="F38" s="64">
        <v>3</v>
      </c>
      <c r="G38" s="116" t="s">
        <v>947</v>
      </c>
      <c r="H38" s="60" t="s">
        <v>178</v>
      </c>
      <c r="I38" s="59">
        <v>0.54999999999999716</v>
      </c>
      <c r="J38" s="64" t="s">
        <v>1700</v>
      </c>
      <c r="K38" s="59">
        <v>4.5999999999999996</v>
      </c>
      <c r="L38" s="59">
        <v>4</v>
      </c>
      <c r="M38" s="59"/>
      <c r="N38" s="157">
        <v>1</v>
      </c>
      <c r="O38" s="64" t="s">
        <v>1703</v>
      </c>
      <c r="P38" s="64" t="s">
        <v>1701</v>
      </c>
      <c r="Q38" s="64"/>
      <c r="R38" s="64">
        <v>0</v>
      </c>
      <c r="S38" s="64" t="s">
        <v>1701</v>
      </c>
      <c r="T38" s="64">
        <v>0</v>
      </c>
      <c r="U38" s="64" t="s">
        <v>1708</v>
      </c>
      <c r="V38" s="64">
        <v>0</v>
      </c>
      <c r="W38" s="64" t="s">
        <v>1704</v>
      </c>
      <c r="X38" s="64" t="s">
        <v>1703</v>
      </c>
      <c r="Y38" s="64">
        <v>0</v>
      </c>
      <c r="Z38" s="64" t="s">
        <v>1699</v>
      </c>
      <c r="AA38" s="64" t="s">
        <v>1703</v>
      </c>
      <c r="AB38" s="65">
        <v>0</v>
      </c>
      <c r="AD38" s="61">
        <f>I38-$AC$34</f>
        <v>-48.400000000000006</v>
      </c>
    </row>
    <row r="39" spans="1:30" s="66" customFormat="1" ht="15" customHeight="1">
      <c r="A39" s="586"/>
      <c r="B39" s="62"/>
      <c r="C39" s="586"/>
      <c r="D39" s="585"/>
      <c r="E39" s="597"/>
      <c r="F39" s="64"/>
      <c r="G39" s="116"/>
      <c r="H39" s="60"/>
      <c r="I39" s="59"/>
      <c r="J39" s="64"/>
      <c r="K39" s="59"/>
      <c r="L39" s="59"/>
      <c r="M39" s="59"/>
      <c r="N39" s="157"/>
      <c r="O39" s="64"/>
      <c r="P39" s="64"/>
      <c r="Q39" s="64"/>
      <c r="R39" s="64"/>
      <c r="S39" s="64"/>
      <c r="T39" s="64"/>
      <c r="U39" s="64"/>
      <c r="V39" s="64"/>
      <c r="W39" s="64"/>
      <c r="X39" s="64"/>
      <c r="Y39" s="64"/>
      <c r="Z39" s="64"/>
      <c r="AA39" s="64"/>
      <c r="AB39" s="65"/>
      <c r="AD39" s="61"/>
    </row>
    <row r="40" spans="1:30" s="66" customFormat="1" ht="15" customHeight="1">
      <c r="A40" s="586"/>
      <c r="B40" s="62">
        <v>458</v>
      </c>
      <c r="C40" s="586"/>
      <c r="D40" s="585"/>
      <c r="E40" s="598"/>
      <c r="F40" s="64">
        <v>4</v>
      </c>
      <c r="G40" s="116" t="s">
        <v>948</v>
      </c>
      <c r="H40" s="60" t="s">
        <v>179</v>
      </c>
      <c r="I40" s="59">
        <v>1.2</v>
      </c>
      <c r="J40" s="64" t="s">
        <v>1700</v>
      </c>
      <c r="K40" s="59">
        <v>4.0999999999999996</v>
      </c>
      <c r="L40" s="59">
        <v>4.3</v>
      </c>
      <c r="M40" s="59">
        <v>4.9000000000000004</v>
      </c>
      <c r="N40" s="157">
        <v>1</v>
      </c>
      <c r="O40" s="64" t="s">
        <v>1703</v>
      </c>
      <c r="P40" s="64" t="s">
        <v>1701</v>
      </c>
      <c r="Q40" s="64"/>
      <c r="R40" s="64">
        <v>0</v>
      </c>
      <c r="S40" s="64" t="s">
        <v>1701</v>
      </c>
      <c r="T40" s="64">
        <v>0</v>
      </c>
      <c r="U40" s="64" t="s">
        <v>1708</v>
      </c>
      <c r="V40" s="64">
        <v>0</v>
      </c>
      <c r="W40" s="64" t="s">
        <v>1704</v>
      </c>
      <c r="X40" s="64" t="s">
        <v>1703</v>
      </c>
      <c r="Y40" s="64">
        <v>0</v>
      </c>
      <c r="Z40" s="64" t="s">
        <v>1699</v>
      </c>
      <c r="AA40" s="64" t="s">
        <v>1703</v>
      </c>
      <c r="AB40" s="65">
        <v>0</v>
      </c>
      <c r="AD40" s="61">
        <f>I40-$AC$34</f>
        <v>-47.75</v>
      </c>
    </row>
    <row r="41" spans="1:30" s="66" customFormat="1" ht="15" customHeight="1">
      <c r="A41" s="62"/>
      <c r="B41" s="62"/>
      <c r="C41" s="62"/>
      <c r="D41" s="63"/>
      <c r="E41" s="99"/>
      <c r="F41" s="64"/>
      <c r="G41" s="116"/>
      <c r="H41" s="60"/>
      <c r="I41" s="59"/>
      <c r="J41" s="64"/>
      <c r="K41" s="59"/>
      <c r="L41" s="59"/>
      <c r="M41" s="59"/>
      <c r="N41" s="157"/>
      <c r="O41" s="64"/>
      <c r="P41" s="64"/>
      <c r="Q41" s="64"/>
      <c r="R41" s="64"/>
      <c r="S41" s="64"/>
      <c r="T41" s="64"/>
      <c r="U41" s="64"/>
      <c r="V41" s="64"/>
      <c r="W41" s="64"/>
      <c r="X41" s="64"/>
      <c r="Y41" s="64"/>
      <c r="Z41" s="64"/>
      <c r="AA41" s="64"/>
      <c r="AB41" s="65"/>
      <c r="AD41" s="61"/>
    </row>
    <row r="42" spans="1:30" s="66" customFormat="1" ht="15" customHeight="1">
      <c r="A42" s="62">
        <v>9088</v>
      </c>
      <c r="B42" s="62">
        <v>459</v>
      </c>
      <c r="C42" s="62">
        <v>346</v>
      </c>
      <c r="D42" s="63">
        <v>2.1</v>
      </c>
      <c r="E42" s="60" t="s">
        <v>1294</v>
      </c>
      <c r="F42" s="64">
        <v>1</v>
      </c>
      <c r="G42" s="116" t="s">
        <v>1295</v>
      </c>
      <c r="H42" s="60" t="s">
        <v>180</v>
      </c>
      <c r="I42" s="59">
        <v>2.2000000000000002</v>
      </c>
      <c r="J42" s="64" t="s">
        <v>1700</v>
      </c>
      <c r="K42" s="59">
        <v>12.4</v>
      </c>
      <c r="L42" s="59">
        <v>5.2</v>
      </c>
      <c r="M42" s="59"/>
      <c r="N42" s="157">
        <v>1</v>
      </c>
      <c r="O42" s="64" t="s">
        <v>1706</v>
      </c>
      <c r="P42" s="64" t="s">
        <v>1703</v>
      </c>
      <c r="Q42" s="64"/>
      <c r="R42" s="64">
        <v>0</v>
      </c>
      <c r="S42" s="64" t="s">
        <v>1703</v>
      </c>
      <c r="T42" s="64">
        <v>0</v>
      </c>
      <c r="U42" s="64" t="s">
        <v>1703</v>
      </c>
      <c r="V42" s="64">
        <v>0</v>
      </c>
      <c r="W42" s="64" t="s">
        <v>1704</v>
      </c>
      <c r="X42" s="64" t="s">
        <v>1703</v>
      </c>
      <c r="Y42" s="64">
        <v>0</v>
      </c>
      <c r="Z42" s="64" t="s">
        <v>1699</v>
      </c>
      <c r="AA42" s="64" t="s">
        <v>1703</v>
      </c>
      <c r="AB42" s="65">
        <v>0</v>
      </c>
      <c r="AC42" s="61">
        <f>[2]nganjuk!$L$136</f>
        <v>56.2</v>
      </c>
      <c r="AD42" s="61">
        <f>I42-AC42</f>
        <v>-54</v>
      </c>
    </row>
    <row r="43" spans="1:30" s="66" customFormat="1" ht="15" customHeight="1">
      <c r="A43" s="62"/>
      <c r="B43" s="62"/>
      <c r="C43" s="62"/>
      <c r="D43" s="63"/>
      <c r="E43" s="60"/>
      <c r="F43" s="64"/>
      <c r="G43" s="116"/>
      <c r="H43" s="60"/>
      <c r="I43" s="59"/>
      <c r="J43" s="64"/>
      <c r="K43" s="59"/>
      <c r="L43" s="59"/>
      <c r="M43" s="59"/>
      <c r="N43" s="157"/>
      <c r="O43" s="64"/>
      <c r="P43" s="64"/>
      <c r="Q43" s="64"/>
      <c r="R43" s="64"/>
      <c r="S43" s="64"/>
      <c r="T43" s="64"/>
      <c r="U43" s="64"/>
      <c r="V43" s="64"/>
      <c r="W43" s="64"/>
      <c r="X43" s="64"/>
      <c r="Y43" s="64"/>
      <c r="Z43" s="64"/>
      <c r="AA43" s="64"/>
      <c r="AB43" s="65"/>
      <c r="AC43" s="61"/>
      <c r="AD43" s="61"/>
    </row>
    <row r="44" spans="1:30" s="66" customFormat="1" ht="15" customHeight="1">
      <c r="A44" s="62">
        <v>9089</v>
      </c>
      <c r="B44" s="62">
        <v>460</v>
      </c>
      <c r="C44" s="62">
        <v>347</v>
      </c>
      <c r="D44" s="63">
        <v>3.5</v>
      </c>
      <c r="E44" s="60" t="s">
        <v>1296</v>
      </c>
      <c r="F44" s="64">
        <v>1</v>
      </c>
      <c r="G44" s="116" t="s">
        <v>1297</v>
      </c>
      <c r="H44" s="60" t="s">
        <v>181</v>
      </c>
      <c r="I44" s="59">
        <v>3.85</v>
      </c>
      <c r="J44" s="64" t="s">
        <v>1700</v>
      </c>
      <c r="K44" s="59">
        <v>13.4</v>
      </c>
      <c r="L44" s="59">
        <v>3.3</v>
      </c>
      <c r="M44" s="59"/>
      <c r="N44" s="157">
        <v>2</v>
      </c>
      <c r="O44" s="64" t="s">
        <v>1697</v>
      </c>
      <c r="P44" s="64" t="s">
        <v>1699</v>
      </c>
      <c r="Q44" s="64"/>
      <c r="R44" s="64">
        <v>0</v>
      </c>
      <c r="S44" s="64" t="s">
        <v>1701</v>
      </c>
      <c r="T44" s="64">
        <v>0</v>
      </c>
      <c r="U44" s="64" t="s">
        <v>1708</v>
      </c>
      <c r="V44" s="64">
        <v>0</v>
      </c>
      <c r="W44" s="64" t="s">
        <v>1704</v>
      </c>
      <c r="X44" s="64" t="s">
        <v>1703</v>
      </c>
      <c r="Y44" s="64">
        <v>0</v>
      </c>
      <c r="Z44" s="64" t="s">
        <v>1699</v>
      </c>
      <c r="AA44" s="64" t="s">
        <v>1703</v>
      </c>
      <c r="AB44" s="65">
        <v>0</v>
      </c>
      <c r="AC44" s="61">
        <f>[2]nganjuk!$L$137</f>
        <v>61.35</v>
      </c>
      <c r="AD44" s="61">
        <f>I44-AC44</f>
        <v>-57.5</v>
      </c>
    </row>
    <row r="45" spans="1:30" s="66" customFormat="1" ht="15" customHeight="1">
      <c r="A45" s="184"/>
      <c r="B45" s="62"/>
      <c r="C45" s="109"/>
      <c r="D45" s="122"/>
      <c r="E45" s="124"/>
      <c r="F45" s="64"/>
      <c r="G45" s="116"/>
      <c r="H45" s="60"/>
      <c r="I45" s="59"/>
      <c r="J45" s="64"/>
      <c r="K45" s="59"/>
      <c r="L45" s="59"/>
      <c r="M45" s="59"/>
      <c r="N45" s="157"/>
      <c r="O45" s="64"/>
      <c r="P45" s="64"/>
      <c r="Q45" s="64"/>
      <c r="R45" s="64"/>
      <c r="S45" s="64"/>
      <c r="T45" s="64"/>
      <c r="U45" s="64"/>
      <c r="V45" s="64"/>
      <c r="W45" s="64"/>
      <c r="X45" s="64"/>
      <c r="Y45" s="64"/>
      <c r="Z45" s="64"/>
      <c r="AA45" s="64"/>
      <c r="AB45" s="65"/>
      <c r="AC45" s="61"/>
      <c r="AD45" s="61"/>
    </row>
    <row r="46" spans="1:30" s="66" customFormat="1" ht="15" customHeight="1">
      <c r="A46" s="587">
        <v>9073</v>
      </c>
      <c r="B46" s="150">
        <v>461</v>
      </c>
      <c r="C46" s="589" t="s">
        <v>949</v>
      </c>
      <c r="D46" s="591">
        <v>2.1</v>
      </c>
      <c r="E46" s="594" t="s">
        <v>841</v>
      </c>
      <c r="F46" s="64">
        <v>1</v>
      </c>
      <c r="G46" s="116" t="s">
        <v>951</v>
      </c>
      <c r="H46" s="60" t="s">
        <v>950</v>
      </c>
      <c r="I46" s="59">
        <v>1.22</v>
      </c>
      <c r="J46" s="64" t="s">
        <v>1700</v>
      </c>
      <c r="K46" s="59">
        <v>4.5</v>
      </c>
      <c r="L46" s="59">
        <v>7.2</v>
      </c>
      <c r="M46" s="59">
        <v>7.7</v>
      </c>
      <c r="N46" s="157">
        <v>1</v>
      </c>
      <c r="O46" s="64" t="s">
        <v>1703</v>
      </c>
      <c r="P46" s="64" t="s">
        <v>1701</v>
      </c>
      <c r="Q46" s="64"/>
      <c r="R46" s="64">
        <v>0</v>
      </c>
      <c r="S46" s="64" t="s">
        <v>1701</v>
      </c>
      <c r="T46" s="64">
        <v>0</v>
      </c>
      <c r="U46" s="64" t="s">
        <v>1708</v>
      </c>
      <c r="V46" s="64">
        <v>0</v>
      </c>
      <c r="W46" s="64" t="s">
        <v>1704</v>
      </c>
      <c r="X46" s="64" t="s">
        <v>1703</v>
      </c>
      <c r="Y46" s="64">
        <v>0</v>
      </c>
      <c r="Z46" s="64" t="s">
        <v>1699</v>
      </c>
      <c r="AA46" s="64" t="s">
        <v>1703</v>
      </c>
      <c r="AB46" s="65">
        <v>0</v>
      </c>
      <c r="AC46" s="61"/>
      <c r="AD46" s="61"/>
    </row>
    <row r="47" spans="1:30" s="66" customFormat="1" ht="15" customHeight="1">
      <c r="A47" s="588"/>
      <c r="B47" s="150"/>
      <c r="C47" s="590"/>
      <c r="D47" s="604"/>
      <c r="E47" s="597"/>
      <c r="F47" s="64"/>
      <c r="G47" s="116"/>
      <c r="H47" s="60"/>
      <c r="I47" s="59"/>
      <c r="J47" s="64"/>
      <c r="K47" s="59"/>
      <c r="L47" s="59"/>
      <c r="M47" s="59"/>
      <c r="N47" s="157"/>
      <c r="O47" s="64"/>
      <c r="P47" s="64"/>
      <c r="Q47" s="64"/>
      <c r="R47" s="64"/>
      <c r="S47" s="64"/>
      <c r="T47" s="64"/>
      <c r="U47" s="64"/>
      <c r="V47" s="64"/>
      <c r="W47" s="64"/>
      <c r="X47" s="64"/>
      <c r="Y47" s="64"/>
      <c r="Z47" s="64"/>
      <c r="AA47" s="64"/>
      <c r="AB47" s="65"/>
      <c r="AC47" s="61"/>
      <c r="AD47" s="61"/>
    </row>
    <row r="48" spans="1:30" s="66" customFormat="1" ht="15" customHeight="1">
      <c r="A48" s="607"/>
      <c r="B48" s="150">
        <v>462</v>
      </c>
      <c r="C48" s="606"/>
      <c r="D48" s="608"/>
      <c r="E48" s="598"/>
      <c r="F48" s="64">
        <v>2</v>
      </c>
      <c r="G48" s="116" t="s">
        <v>952</v>
      </c>
      <c r="H48" s="60" t="s">
        <v>953</v>
      </c>
      <c r="I48" s="59">
        <v>1.75</v>
      </c>
      <c r="J48" s="64" t="s">
        <v>1700</v>
      </c>
      <c r="K48" s="59">
        <v>18</v>
      </c>
      <c r="L48" s="59">
        <v>4.3</v>
      </c>
      <c r="M48" s="59">
        <v>6.3</v>
      </c>
      <c r="N48" s="157">
        <v>2</v>
      </c>
      <c r="O48" s="64" t="s">
        <v>1703</v>
      </c>
      <c r="P48" s="64" t="s">
        <v>1701</v>
      </c>
      <c r="Q48" s="64"/>
      <c r="R48" s="64">
        <v>0</v>
      </c>
      <c r="S48" s="64" t="s">
        <v>1701</v>
      </c>
      <c r="T48" s="64">
        <v>0</v>
      </c>
      <c r="U48" s="64" t="s">
        <v>1708</v>
      </c>
      <c r="V48" s="64">
        <v>0</v>
      </c>
      <c r="W48" s="64" t="s">
        <v>1704</v>
      </c>
      <c r="X48" s="64" t="s">
        <v>1703</v>
      </c>
      <c r="Y48" s="64">
        <v>0</v>
      </c>
      <c r="Z48" s="64" t="s">
        <v>1699</v>
      </c>
      <c r="AA48" s="64" t="s">
        <v>1701</v>
      </c>
      <c r="AB48" s="65">
        <v>0</v>
      </c>
      <c r="AC48" s="61"/>
      <c r="AD48" s="61"/>
    </row>
    <row r="49" spans="1:30" s="66" customFormat="1" ht="15" customHeight="1">
      <c r="A49" s="167"/>
      <c r="B49" s="150"/>
      <c r="C49" s="97"/>
      <c r="D49" s="98"/>
      <c r="E49" s="215"/>
      <c r="F49" s="64"/>
      <c r="G49" s="116"/>
      <c r="H49" s="60"/>
      <c r="I49" s="59"/>
      <c r="J49" s="64"/>
      <c r="K49" s="59"/>
      <c r="L49" s="59"/>
      <c r="M49" s="59"/>
      <c r="N49" s="157"/>
      <c r="O49" s="64"/>
      <c r="P49" s="64"/>
      <c r="Q49" s="64"/>
      <c r="R49" s="64"/>
      <c r="S49" s="64"/>
      <c r="T49" s="64"/>
      <c r="U49" s="64"/>
      <c r="V49" s="64"/>
      <c r="W49" s="64"/>
      <c r="X49" s="64"/>
      <c r="Y49" s="64"/>
      <c r="Z49" s="64"/>
      <c r="AA49" s="64"/>
      <c r="AB49" s="65"/>
      <c r="AC49" s="61"/>
      <c r="AD49" s="61"/>
    </row>
    <row r="50" spans="1:30" s="66" customFormat="1" ht="15" customHeight="1">
      <c r="A50" s="586">
        <v>9158</v>
      </c>
      <c r="B50" s="62">
        <v>467</v>
      </c>
      <c r="C50" s="586">
        <v>349</v>
      </c>
      <c r="D50" s="585">
        <v>2.5</v>
      </c>
      <c r="E50" s="594" t="s">
        <v>1298</v>
      </c>
      <c r="F50" s="64">
        <v>1</v>
      </c>
      <c r="G50" s="116" t="s">
        <v>1299</v>
      </c>
      <c r="H50" s="60" t="s">
        <v>246</v>
      </c>
      <c r="I50" s="59">
        <v>0.35000000000000142</v>
      </c>
      <c r="J50" s="64" t="s">
        <v>1700</v>
      </c>
      <c r="K50" s="59">
        <v>10.5</v>
      </c>
      <c r="L50" s="59">
        <v>3.8</v>
      </c>
      <c r="M50" s="59"/>
      <c r="N50" s="64">
        <v>1</v>
      </c>
      <c r="O50" s="64" t="s">
        <v>1706</v>
      </c>
      <c r="P50" s="64" t="s">
        <v>1703</v>
      </c>
      <c r="Q50" s="64"/>
      <c r="R50" s="64">
        <v>0</v>
      </c>
      <c r="S50" s="64" t="s">
        <v>1703</v>
      </c>
      <c r="T50" s="64">
        <v>0</v>
      </c>
      <c r="U50" s="64" t="s">
        <v>1703</v>
      </c>
      <c r="V50" s="64">
        <v>0</v>
      </c>
      <c r="W50" s="64" t="s">
        <v>1704</v>
      </c>
      <c r="X50" s="64" t="s">
        <v>1703</v>
      </c>
      <c r="Y50" s="64">
        <v>0</v>
      </c>
      <c r="Z50" s="64" t="s">
        <v>1699</v>
      </c>
      <c r="AA50" s="64" t="s">
        <v>1703</v>
      </c>
      <c r="AB50" s="65">
        <v>0</v>
      </c>
      <c r="AC50" s="61">
        <f>[2]nganjuk!$L$251</f>
        <v>38.9</v>
      </c>
      <c r="AD50" s="61">
        <f>I50-AC50</f>
        <v>-38.549999999999997</v>
      </c>
    </row>
    <row r="51" spans="1:30" s="66" customFormat="1" ht="15" customHeight="1">
      <c r="A51" s="586"/>
      <c r="B51" s="62"/>
      <c r="C51" s="586"/>
      <c r="D51" s="585"/>
      <c r="E51" s="597"/>
      <c r="F51" s="64"/>
      <c r="G51" s="116"/>
      <c r="H51" s="60"/>
      <c r="I51" s="59"/>
      <c r="J51" s="64"/>
      <c r="K51" s="59"/>
      <c r="L51" s="59"/>
      <c r="M51" s="59"/>
      <c r="N51" s="64"/>
      <c r="O51" s="64"/>
      <c r="P51" s="64"/>
      <c r="Q51" s="64"/>
      <c r="R51" s="64"/>
      <c r="S51" s="64"/>
      <c r="T51" s="64"/>
      <c r="U51" s="64"/>
      <c r="V51" s="64"/>
      <c r="W51" s="64"/>
      <c r="X51" s="64"/>
      <c r="Y51" s="64"/>
      <c r="Z51" s="64"/>
      <c r="AA51" s="64"/>
      <c r="AB51" s="65"/>
      <c r="AC51" s="61"/>
      <c r="AD51" s="61"/>
    </row>
    <row r="52" spans="1:30" s="66" customFormat="1" ht="15" customHeight="1">
      <c r="A52" s="586"/>
      <c r="B52" s="62">
        <v>468</v>
      </c>
      <c r="C52" s="586"/>
      <c r="D52" s="585"/>
      <c r="E52" s="597"/>
      <c r="F52" s="64">
        <v>2</v>
      </c>
      <c r="G52" s="116" t="s">
        <v>1300</v>
      </c>
      <c r="H52" s="60" t="s">
        <v>247</v>
      </c>
      <c r="I52" s="59">
        <v>0.89999999999999858</v>
      </c>
      <c r="J52" s="64" t="s">
        <v>1700</v>
      </c>
      <c r="K52" s="59">
        <v>5.2</v>
      </c>
      <c r="L52" s="59">
        <v>4</v>
      </c>
      <c r="M52" s="59"/>
      <c r="N52" s="64">
        <v>2</v>
      </c>
      <c r="O52" s="64" t="s">
        <v>1706</v>
      </c>
      <c r="P52" s="64" t="s">
        <v>1703</v>
      </c>
      <c r="Q52" s="64"/>
      <c r="R52" s="64">
        <v>0</v>
      </c>
      <c r="S52" s="64" t="s">
        <v>1703</v>
      </c>
      <c r="T52" s="64">
        <v>0</v>
      </c>
      <c r="U52" s="64" t="s">
        <v>1703</v>
      </c>
      <c r="V52" s="64">
        <v>0</v>
      </c>
      <c r="W52" s="64" t="s">
        <v>1704</v>
      </c>
      <c r="X52" s="64" t="s">
        <v>1703</v>
      </c>
      <c r="Y52" s="64">
        <v>0</v>
      </c>
      <c r="Z52" s="64" t="s">
        <v>1699</v>
      </c>
      <c r="AA52" s="64" t="s">
        <v>1703</v>
      </c>
      <c r="AB52" s="65">
        <v>0</v>
      </c>
      <c r="AC52" s="61">
        <f>[2]nganjuk!$L$251</f>
        <v>38.9</v>
      </c>
      <c r="AD52" s="61">
        <f>I52-AC52</f>
        <v>-38</v>
      </c>
    </row>
    <row r="53" spans="1:30" s="66" customFormat="1" ht="15" customHeight="1">
      <c r="A53" s="586"/>
      <c r="B53" s="62"/>
      <c r="C53" s="586"/>
      <c r="D53" s="585"/>
      <c r="E53" s="597"/>
      <c r="F53" s="64"/>
      <c r="G53" s="116"/>
      <c r="H53" s="60"/>
      <c r="I53" s="59"/>
      <c r="J53" s="64"/>
      <c r="K53" s="59"/>
      <c r="L53" s="59"/>
      <c r="M53" s="59"/>
      <c r="N53" s="64"/>
      <c r="O53" s="64"/>
      <c r="P53" s="64"/>
      <c r="Q53" s="64"/>
      <c r="R53" s="64"/>
      <c r="S53" s="64"/>
      <c r="T53" s="64"/>
      <c r="U53" s="64"/>
      <c r="V53" s="64"/>
      <c r="W53" s="64"/>
      <c r="X53" s="64"/>
      <c r="Y53" s="64"/>
      <c r="Z53" s="64"/>
      <c r="AA53" s="64"/>
      <c r="AB53" s="65"/>
      <c r="AC53" s="61"/>
      <c r="AD53" s="61"/>
    </row>
    <row r="54" spans="1:30" s="66" customFormat="1" ht="15" customHeight="1">
      <c r="A54" s="586"/>
      <c r="B54" s="62">
        <v>469</v>
      </c>
      <c r="C54" s="586"/>
      <c r="D54" s="585"/>
      <c r="E54" s="598"/>
      <c r="F54" s="64">
        <v>3</v>
      </c>
      <c r="G54" s="116" t="s">
        <v>1301</v>
      </c>
      <c r="H54" s="78" t="s">
        <v>240</v>
      </c>
      <c r="I54" s="59">
        <v>1.25</v>
      </c>
      <c r="J54" s="64" t="s">
        <v>1700</v>
      </c>
      <c r="K54" s="59">
        <v>5</v>
      </c>
      <c r="L54" s="59">
        <v>3.6</v>
      </c>
      <c r="M54" s="59"/>
      <c r="N54" s="64">
        <v>1</v>
      </c>
      <c r="O54" s="64" t="s">
        <v>1706</v>
      </c>
      <c r="P54" s="64" t="s">
        <v>1703</v>
      </c>
      <c r="Q54" s="64"/>
      <c r="R54" s="64">
        <v>0</v>
      </c>
      <c r="S54" s="64" t="s">
        <v>1703</v>
      </c>
      <c r="T54" s="64">
        <v>0</v>
      </c>
      <c r="U54" s="64" t="s">
        <v>1703</v>
      </c>
      <c r="V54" s="64">
        <v>0</v>
      </c>
      <c r="W54" s="64" t="s">
        <v>1704</v>
      </c>
      <c r="X54" s="64" t="s">
        <v>1703</v>
      </c>
      <c r="Y54" s="64">
        <v>0</v>
      </c>
      <c r="Z54" s="64" t="s">
        <v>1699</v>
      </c>
      <c r="AA54" s="64" t="s">
        <v>1703</v>
      </c>
      <c r="AB54" s="65">
        <v>0</v>
      </c>
      <c r="AC54" s="61">
        <f>[2]nganjuk!$L$251</f>
        <v>38.9</v>
      </c>
      <c r="AD54" s="61">
        <f>I54-AC54</f>
        <v>-37.65</v>
      </c>
    </row>
    <row r="55" spans="1:30" s="66" customFormat="1" ht="15" customHeight="1">
      <c r="A55" s="62"/>
      <c r="B55" s="62"/>
      <c r="C55" s="62"/>
      <c r="D55" s="63"/>
      <c r="E55" s="215"/>
      <c r="F55" s="64"/>
      <c r="G55" s="116"/>
      <c r="H55" s="78"/>
      <c r="I55" s="59"/>
      <c r="J55" s="64"/>
      <c r="K55" s="59"/>
      <c r="L55" s="59"/>
      <c r="M55" s="59"/>
      <c r="N55" s="64"/>
      <c r="O55" s="64"/>
      <c r="P55" s="64"/>
      <c r="Q55" s="64"/>
      <c r="R55" s="64"/>
      <c r="S55" s="64"/>
      <c r="T55" s="64"/>
      <c r="U55" s="64"/>
      <c r="V55" s="64"/>
      <c r="W55" s="64"/>
      <c r="X55" s="64"/>
      <c r="Y55" s="64"/>
      <c r="Z55" s="64"/>
      <c r="AA55" s="64"/>
      <c r="AB55" s="65"/>
      <c r="AC55" s="61"/>
      <c r="AD55" s="61"/>
    </row>
    <row r="56" spans="1:30" s="66" customFormat="1" ht="15" customHeight="1">
      <c r="A56" s="62">
        <v>9156</v>
      </c>
      <c r="B56" s="62">
        <v>657</v>
      </c>
      <c r="C56" s="62">
        <v>351</v>
      </c>
      <c r="D56" s="63">
        <v>3.2</v>
      </c>
      <c r="E56" s="124" t="s">
        <v>1302</v>
      </c>
      <c r="F56" s="64">
        <v>1</v>
      </c>
      <c r="G56" s="116" t="s">
        <v>1303</v>
      </c>
      <c r="H56" s="60" t="s">
        <v>245</v>
      </c>
      <c r="I56" s="59">
        <v>0.94999999999999574</v>
      </c>
      <c r="J56" s="64" t="s">
        <v>1700</v>
      </c>
      <c r="K56" s="59">
        <v>5.5</v>
      </c>
      <c r="L56" s="59">
        <v>3</v>
      </c>
      <c r="M56" s="59"/>
      <c r="N56" s="64">
        <v>2</v>
      </c>
      <c r="O56" s="64" t="s">
        <v>1706</v>
      </c>
      <c r="P56" s="64" t="s">
        <v>1703</v>
      </c>
      <c r="Q56" s="64"/>
      <c r="R56" s="64">
        <v>0</v>
      </c>
      <c r="S56" s="64" t="s">
        <v>1701</v>
      </c>
      <c r="T56" s="64">
        <v>0</v>
      </c>
      <c r="U56" s="64" t="s">
        <v>1703</v>
      </c>
      <c r="V56" s="64">
        <v>0</v>
      </c>
      <c r="W56" s="64" t="s">
        <v>1704</v>
      </c>
      <c r="X56" s="64" t="s">
        <v>1703</v>
      </c>
      <c r="Y56" s="64">
        <v>0</v>
      </c>
      <c r="Z56" s="64" t="s">
        <v>1699</v>
      </c>
      <c r="AA56" s="64" t="s">
        <v>1703</v>
      </c>
      <c r="AB56" s="65">
        <v>0</v>
      </c>
      <c r="AC56" s="61">
        <f>[2]nganjuk!$L$249</f>
        <v>32.700000000000003</v>
      </c>
      <c r="AD56" s="61">
        <f>I56-AC56</f>
        <v>-31.750000000000007</v>
      </c>
    </row>
    <row r="57" spans="1:30" s="66" customFormat="1" ht="15" customHeight="1">
      <c r="A57" s="62"/>
      <c r="B57" s="62"/>
      <c r="C57" s="62"/>
      <c r="D57" s="63"/>
      <c r="E57" s="124"/>
      <c r="F57" s="64"/>
      <c r="G57" s="116"/>
      <c r="H57" s="60"/>
      <c r="I57" s="59"/>
      <c r="J57" s="64"/>
      <c r="K57" s="59"/>
      <c r="L57" s="59"/>
      <c r="M57" s="59"/>
      <c r="N57" s="64"/>
      <c r="O57" s="64"/>
      <c r="P57" s="64"/>
      <c r="Q57" s="64"/>
      <c r="R57" s="64"/>
      <c r="S57" s="64"/>
      <c r="T57" s="64"/>
      <c r="U57" s="64"/>
      <c r="V57" s="64"/>
      <c r="W57" s="64"/>
      <c r="X57" s="64"/>
      <c r="Y57" s="64"/>
      <c r="Z57" s="64"/>
      <c r="AA57" s="64"/>
      <c r="AB57" s="65"/>
      <c r="AC57" s="61"/>
      <c r="AD57" s="61"/>
    </row>
    <row r="58" spans="1:30" s="66" customFormat="1" ht="15" customHeight="1">
      <c r="A58" s="62">
        <v>9148</v>
      </c>
      <c r="B58" s="62">
        <v>470</v>
      </c>
      <c r="C58" s="62" t="s">
        <v>1304</v>
      </c>
      <c r="D58" s="63">
        <v>3.9</v>
      </c>
      <c r="E58" s="60" t="s">
        <v>1306</v>
      </c>
      <c r="F58" s="64">
        <v>1</v>
      </c>
      <c r="G58" s="116" t="s">
        <v>1305</v>
      </c>
      <c r="H58" s="60" t="s">
        <v>235</v>
      </c>
      <c r="I58" s="59">
        <v>0.14999999999999858</v>
      </c>
      <c r="J58" s="64" t="s">
        <v>1700</v>
      </c>
      <c r="K58" s="59">
        <v>5.9</v>
      </c>
      <c r="L58" s="59">
        <v>4</v>
      </c>
      <c r="M58" s="59">
        <v>4.8</v>
      </c>
      <c r="N58" s="64">
        <v>1</v>
      </c>
      <c r="O58" s="64" t="s">
        <v>1703</v>
      </c>
      <c r="P58" s="64" t="s">
        <v>1701</v>
      </c>
      <c r="Q58" s="64"/>
      <c r="R58" s="64">
        <v>0</v>
      </c>
      <c r="S58" s="64" t="s">
        <v>1701</v>
      </c>
      <c r="T58" s="64">
        <v>0</v>
      </c>
      <c r="U58" s="64" t="s">
        <v>1708</v>
      </c>
      <c r="V58" s="64">
        <v>0</v>
      </c>
      <c r="W58" s="64" t="s">
        <v>1704</v>
      </c>
      <c r="X58" s="64" t="s">
        <v>1703</v>
      </c>
      <c r="Y58" s="64">
        <v>0</v>
      </c>
      <c r="Z58" s="64" t="s">
        <v>1699</v>
      </c>
      <c r="AA58" s="64" t="s">
        <v>1703</v>
      </c>
      <c r="AB58" s="65">
        <v>0</v>
      </c>
      <c r="AC58" s="61">
        <f>[2]nganjuk!$L$234</f>
        <v>47</v>
      </c>
      <c r="AD58" s="61">
        <f>I58-$AC$58</f>
        <v>-46.85</v>
      </c>
    </row>
    <row r="59" spans="1:30" s="66" customFormat="1" ht="15" customHeight="1">
      <c r="A59" s="62"/>
      <c r="B59" s="62"/>
      <c r="C59" s="62"/>
      <c r="D59" s="63"/>
      <c r="E59" s="124"/>
      <c r="F59" s="64"/>
      <c r="G59" s="116"/>
      <c r="H59" s="60"/>
      <c r="I59" s="59"/>
      <c r="J59" s="64"/>
      <c r="K59" s="59"/>
      <c r="L59" s="59"/>
      <c r="M59" s="59"/>
      <c r="N59" s="64"/>
      <c r="O59" s="64"/>
      <c r="P59" s="64"/>
      <c r="Q59" s="64"/>
      <c r="R59" s="64"/>
      <c r="S59" s="64"/>
      <c r="T59" s="64"/>
      <c r="U59" s="64"/>
      <c r="V59" s="64"/>
      <c r="W59" s="64"/>
      <c r="X59" s="64"/>
      <c r="Y59" s="64"/>
      <c r="Z59" s="64"/>
      <c r="AA59" s="64"/>
      <c r="AB59" s="65"/>
      <c r="AC59" s="61"/>
      <c r="AD59" s="61"/>
    </row>
    <row r="60" spans="1:30" s="66" customFormat="1" ht="15" customHeight="1">
      <c r="A60" s="586">
        <v>9146</v>
      </c>
      <c r="B60" s="62">
        <v>472</v>
      </c>
      <c r="C60" s="586">
        <v>353</v>
      </c>
      <c r="D60" s="585">
        <v>4.8</v>
      </c>
      <c r="E60" s="594" t="s">
        <v>1307</v>
      </c>
      <c r="F60" s="64">
        <v>1</v>
      </c>
      <c r="G60" s="116" t="s">
        <v>955</v>
      </c>
      <c r="H60" s="60" t="s">
        <v>233</v>
      </c>
      <c r="I60" s="59">
        <v>1.05</v>
      </c>
      <c r="J60" s="64" t="s">
        <v>1700</v>
      </c>
      <c r="K60" s="59">
        <v>5.3</v>
      </c>
      <c r="L60" s="59">
        <v>3.6</v>
      </c>
      <c r="M60" s="59"/>
      <c r="N60" s="64">
        <v>1</v>
      </c>
      <c r="O60" s="64" t="s">
        <v>1703</v>
      </c>
      <c r="P60" s="64" t="s">
        <v>1701</v>
      </c>
      <c r="Q60" s="64"/>
      <c r="R60" s="64">
        <v>0</v>
      </c>
      <c r="S60" s="64" t="s">
        <v>1701</v>
      </c>
      <c r="T60" s="64">
        <v>0</v>
      </c>
      <c r="U60" s="64" t="s">
        <v>1708</v>
      </c>
      <c r="V60" s="64">
        <v>0</v>
      </c>
      <c r="W60" s="64" t="s">
        <v>1704</v>
      </c>
      <c r="X60" s="64" t="s">
        <v>1703</v>
      </c>
      <c r="Y60" s="64">
        <v>0</v>
      </c>
      <c r="Z60" s="64" t="s">
        <v>1699</v>
      </c>
      <c r="AA60" s="64" t="s">
        <v>1703</v>
      </c>
      <c r="AB60" s="65">
        <v>0</v>
      </c>
      <c r="AC60" s="61">
        <f>[2]nganjuk!$L$232</f>
        <v>36.1</v>
      </c>
      <c r="AD60" s="61">
        <f>I60-$AC$60</f>
        <v>-35.050000000000004</v>
      </c>
    </row>
    <row r="61" spans="1:30" s="66" customFormat="1" ht="15" customHeight="1">
      <c r="A61" s="586"/>
      <c r="B61" s="62"/>
      <c r="C61" s="586"/>
      <c r="D61" s="585"/>
      <c r="E61" s="597"/>
      <c r="F61" s="64"/>
      <c r="G61" s="116"/>
      <c r="H61" s="60"/>
      <c r="I61" s="59"/>
      <c r="J61" s="64"/>
      <c r="K61" s="59"/>
      <c r="L61" s="59"/>
      <c r="M61" s="59"/>
      <c r="N61" s="64"/>
      <c r="O61" s="64"/>
      <c r="P61" s="64"/>
      <c r="Q61" s="64"/>
      <c r="R61" s="64"/>
      <c r="S61" s="64"/>
      <c r="T61" s="64"/>
      <c r="U61" s="64"/>
      <c r="V61" s="64"/>
      <c r="W61" s="64"/>
      <c r="X61" s="64"/>
      <c r="Y61" s="64"/>
      <c r="Z61" s="64"/>
      <c r="AA61" s="64"/>
      <c r="AB61" s="65"/>
      <c r="AC61" s="61"/>
      <c r="AD61" s="61"/>
    </row>
    <row r="62" spans="1:30" s="66" customFormat="1" ht="15" customHeight="1">
      <c r="A62" s="586"/>
      <c r="B62" s="62">
        <v>473</v>
      </c>
      <c r="C62" s="586"/>
      <c r="D62" s="585"/>
      <c r="E62" s="598"/>
      <c r="F62" s="64">
        <v>2</v>
      </c>
      <c r="G62" s="116" t="s">
        <v>956</v>
      </c>
      <c r="H62" s="60" t="s">
        <v>234</v>
      </c>
      <c r="I62" s="59">
        <v>4.5999999999999996</v>
      </c>
      <c r="J62" s="64" t="s">
        <v>1700</v>
      </c>
      <c r="K62" s="59">
        <v>6</v>
      </c>
      <c r="L62" s="59">
        <v>3</v>
      </c>
      <c r="M62" s="59"/>
      <c r="N62" s="64">
        <v>1</v>
      </c>
      <c r="O62" s="64" t="s">
        <v>1703</v>
      </c>
      <c r="P62" s="64" t="s">
        <v>1701</v>
      </c>
      <c r="Q62" s="64"/>
      <c r="R62" s="64">
        <v>0</v>
      </c>
      <c r="S62" s="64" t="s">
        <v>1701</v>
      </c>
      <c r="T62" s="64">
        <v>0</v>
      </c>
      <c r="U62" s="64" t="s">
        <v>1708</v>
      </c>
      <c r="V62" s="64">
        <v>0</v>
      </c>
      <c r="W62" s="64" t="s">
        <v>1704</v>
      </c>
      <c r="X62" s="64" t="s">
        <v>1703</v>
      </c>
      <c r="Y62" s="64">
        <v>0</v>
      </c>
      <c r="Z62" s="64" t="s">
        <v>1699</v>
      </c>
      <c r="AA62" s="64" t="s">
        <v>1703</v>
      </c>
      <c r="AB62" s="65">
        <v>0</v>
      </c>
      <c r="AD62" s="61">
        <f>I62-$AC$60</f>
        <v>-31.5</v>
      </c>
    </row>
    <row r="63" spans="1:30" s="66" customFormat="1" ht="15" customHeight="1">
      <c r="A63" s="62"/>
      <c r="B63" s="62"/>
      <c r="C63" s="62"/>
      <c r="D63" s="63"/>
      <c r="E63" s="215"/>
      <c r="F63" s="64"/>
      <c r="G63" s="116"/>
      <c r="H63" s="60"/>
      <c r="I63" s="59"/>
      <c r="J63" s="64"/>
      <c r="K63" s="59"/>
      <c r="L63" s="59"/>
      <c r="M63" s="59"/>
      <c r="N63" s="64"/>
      <c r="O63" s="64"/>
      <c r="P63" s="64"/>
      <c r="Q63" s="64"/>
      <c r="R63" s="64"/>
      <c r="S63" s="64"/>
      <c r="T63" s="64"/>
      <c r="U63" s="64"/>
      <c r="V63" s="64"/>
      <c r="W63" s="64"/>
      <c r="X63" s="64"/>
      <c r="Y63" s="64"/>
      <c r="Z63" s="64"/>
      <c r="AA63" s="64"/>
      <c r="AB63" s="65"/>
      <c r="AD63" s="61"/>
    </row>
    <row r="64" spans="1:30" s="66" customFormat="1" ht="15" customHeight="1">
      <c r="A64" s="586">
        <v>9145</v>
      </c>
      <c r="B64" s="62">
        <v>474</v>
      </c>
      <c r="C64" s="586">
        <v>354</v>
      </c>
      <c r="D64" s="585">
        <v>5</v>
      </c>
      <c r="E64" s="594" t="s">
        <v>1308</v>
      </c>
      <c r="F64" s="64">
        <v>1</v>
      </c>
      <c r="G64" s="116" t="s">
        <v>1309</v>
      </c>
      <c r="H64" s="60" t="s">
        <v>231</v>
      </c>
      <c r="I64" s="59">
        <v>0</v>
      </c>
      <c r="J64" s="64" t="s">
        <v>1700</v>
      </c>
      <c r="K64" s="59">
        <v>8.52</v>
      </c>
      <c r="L64" s="59">
        <v>3</v>
      </c>
      <c r="M64" s="59"/>
      <c r="N64" s="64">
        <v>2</v>
      </c>
      <c r="O64" s="64" t="s">
        <v>1703</v>
      </c>
      <c r="P64" s="64" t="s">
        <v>1701</v>
      </c>
      <c r="Q64" s="64"/>
      <c r="R64" s="64">
        <v>0</v>
      </c>
      <c r="S64" s="64" t="s">
        <v>1701</v>
      </c>
      <c r="T64" s="64">
        <v>0</v>
      </c>
      <c r="U64" s="64" t="s">
        <v>1708</v>
      </c>
      <c r="V64" s="64">
        <v>2</v>
      </c>
      <c r="W64" s="64" t="s">
        <v>1704</v>
      </c>
      <c r="X64" s="64" t="s">
        <v>1703</v>
      </c>
      <c r="Y64" s="64">
        <v>0</v>
      </c>
      <c r="Z64" s="64" t="s">
        <v>1699</v>
      </c>
      <c r="AA64" s="64" t="s">
        <v>1703</v>
      </c>
      <c r="AB64" s="65">
        <v>0</v>
      </c>
      <c r="AC64" s="61">
        <f>[2]nganjuk!$L$229</f>
        <v>24.1</v>
      </c>
      <c r="AD64" s="61">
        <f>I64-$AC$64</f>
        <v>-24.1</v>
      </c>
    </row>
    <row r="65" spans="1:30" s="66" customFormat="1" ht="15" customHeight="1">
      <c r="A65" s="586"/>
      <c r="B65" s="62"/>
      <c r="C65" s="586"/>
      <c r="D65" s="585"/>
      <c r="E65" s="597"/>
      <c r="F65" s="64"/>
      <c r="G65" s="116"/>
      <c r="H65" s="60"/>
      <c r="I65" s="59"/>
      <c r="J65" s="64"/>
      <c r="K65" s="59"/>
      <c r="L65" s="59"/>
      <c r="M65" s="59"/>
      <c r="N65" s="64"/>
      <c r="O65" s="64"/>
      <c r="P65" s="64"/>
      <c r="Q65" s="64"/>
      <c r="R65" s="64"/>
      <c r="S65" s="64"/>
      <c r="T65" s="64"/>
      <c r="U65" s="64"/>
      <c r="V65" s="64"/>
      <c r="W65" s="64"/>
      <c r="X65" s="64"/>
      <c r="Y65" s="64"/>
      <c r="Z65" s="64"/>
      <c r="AA65" s="64"/>
      <c r="AB65" s="65"/>
      <c r="AC65" s="61"/>
      <c r="AD65" s="61"/>
    </row>
    <row r="66" spans="1:30" s="66" customFormat="1" ht="15" customHeight="1">
      <c r="A66" s="586"/>
      <c r="B66" s="62">
        <v>475</v>
      </c>
      <c r="C66" s="586"/>
      <c r="D66" s="585"/>
      <c r="E66" s="598"/>
      <c r="F66" s="64">
        <v>2</v>
      </c>
      <c r="G66" s="116" t="s">
        <v>1310</v>
      </c>
      <c r="H66" s="60" t="s">
        <v>232</v>
      </c>
      <c r="I66" s="59">
        <v>0.29999999999999716</v>
      </c>
      <c r="J66" s="64" t="s">
        <v>1700</v>
      </c>
      <c r="K66" s="59">
        <v>6.2</v>
      </c>
      <c r="L66" s="59">
        <v>3</v>
      </c>
      <c r="M66" s="59"/>
      <c r="N66" s="64">
        <v>2</v>
      </c>
      <c r="O66" s="64" t="s">
        <v>1703</v>
      </c>
      <c r="P66" s="64" t="s">
        <v>1701</v>
      </c>
      <c r="Q66" s="64"/>
      <c r="R66" s="64">
        <v>0</v>
      </c>
      <c r="S66" s="64" t="s">
        <v>1701</v>
      </c>
      <c r="T66" s="64">
        <v>0</v>
      </c>
      <c r="U66" s="64"/>
      <c r="V66" s="64"/>
      <c r="W66" s="64" t="s">
        <v>1704</v>
      </c>
      <c r="X66" s="64" t="s">
        <v>1703</v>
      </c>
      <c r="Y66" s="64">
        <v>0</v>
      </c>
      <c r="Z66" s="64" t="s">
        <v>1699</v>
      </c>
      <c r="AA66" s="64" t="s">
        <v>1703</v>
      </c>
      <c r="AB66" s="65">
        <v>0</v>
      </c>
      <c r="AD66" s="61">
        <f>I66-$AC$64</f>
        <v>-23.800000000000004</v>
      </c>
    </row>
    <row r="67" spans="1:30" s="66" customFormat="1" ht="15" customHeight="1">
      <c r="A67" s="62"/>
      <c r="B67" s="62"/>
      <c r="C67" s="62"/>
      <c r="D67" s="63"/>
      <c r="E67" s="99"/>
      <c r="F67" s="64"/>
      <c r="G67" s="116"/>
      <c r="H67" s="60"/>
      <c r="I67" s="59"/>
      <c r="J67" s="64"/>
      <c r="K67" s="59"/>
      <c r="L67" s="59"/>
      <c r="M67" s="59"/>
      <c r="N67" s="64"/>
      <c r="O67" s="64"/>
      <c r="P67" s="64"/>
      <c r="Q67" s="64"/>
      <c r="R67" s="64"/>
      <c r="S67" s="64"/>
      <c r="T67" s="64"/>
      <c r="U67" s="64"/>
      <c r="V67" s="64"/>
      <c r="W67" s="64"/>
      <c r="X67" s="64"/>
      <c r="Y67" s="64"/>
      <c r="Z67" s="64"/>
      <c r="AA67" s="64"/>
      <c r="AB67" s="65"/>
      <c r="AD67" s="61"/>
    </row>
    <row r="68" spans="1:30" s="66" customFormat="1" ht="14.25" customHeight="1">
      <c r="A68" s="62">
        <v>9144</v>
      </c>
      <c r="B68" s="62">
        <v>479</v>
      </c>
      <c r="C68" s="62" t="s">
        <v>1311</v>
      </c>
      <c r="D68" s="63">
        <v>6.3</v>
      </c>
      <c r="E68" s="64" t="s">
        <v>1312</v>
      </c>
      <c r="F68" s="64">
        <v>4</v>
      </c>
      <c r="G68" s="116" t="s">
        <v>954</v>
      </c>
      <c r="H68" s="60" t="s">
        <v>231</v>
      </c>
      <c r="I68" s="59">
        <v>11.04</v>
      </c>
      <c r="J68" s="64" t="s">
        <v>1700</v>
      </c>
      <c r="K68" s="59">
        <v>3.2</v>
      </c>
      <c r="L68" s="59">
        <v>4</v>
      </c>
      <c r="M68" s="59"/>
      <c r="N68" s="64">
        <v>1</v>
      </c>
      <c r="O68" s="64" t="s">
        <v>1706</v>
      </c>
      <c r="P68" s="64" t="s">
        <v>1703</v>
      </c>
      <c r="Q68" s="64"/>
      <c r="R68" s="64">
        <v>0</v>
      </c>
      <c r="S68" s="64" t="s">
        <v>1702</v>
      </c>
      <c r="T68" s="64">
        <v>0</v>
      </c>
      <c r="U68" s="64" t="s">
        <v>1703</v>
      </c>
      <c r="V68" s="64">
        <v>0</v>
      </c>
      <c r="W68" s="64" t="s">
        <v>1704</v>
      </c>
      <c r="X68" s="64" t="s">
        <v>1703</v>
      </c>
      <c r="Y68" s="64">
        <v>0</v>
      </c>
      <c r="Z68" s="64" t="s">
        <v>1699</v>
      </c>
      <c r="AA68" s="64" t="s">
        <v>1703</v>
      </c>
      <c r="AB68" s="65">
        <v>0</v>
      </c>
      <c r="AD68" s="61" t="e">
        <f>I68-#REF!</f>
        <v>#REF!</v>
      </c>
    </row>
    <row r="69" spans="1:30" s="66" customFormat="1" ht="14.25" customHeight="1">
      <c r="A69" s="62"/>
      <c r="B69" s="62"/>
      <c r="C69" s="62"/>
      <c r="D69" s="63"/>
      <c r="E69" s="64"/>
      <c r="F69" s="64"/>
      <c r="G69" s="116"/>
      <c r="H69" s="60"/>
      <c r="I69" s="59"/>
      <c r="J69" s="64"/>
      <c r="K69" s="59"/>
      <c r="L69" s="59"/>
      <c r="M69" s="59"/>
      <c r="N69" s="64"/>
      <c r="O69" s="64"/>
      <c r="P69" s="64"/>
      <c r="Q69" s="64"/>
      <c r="R69" s="64"/>
      <c r="S69" s="64"/>
      <c r="T69" s="64"/>
      <c r="U69" s="64"/>
      <c r="V69" s="64"/>
      <c r="W69" s="64"/>
      <c r="X69" s="64"/>
      <c r="Y69" s="64"/>
      <c r="Z69" s="64"/>
      <c r="AA69" s="64"/>
      <c r="AB69" s="65"/>
      <c r="AD69" s="61"/>
    </row>
    <row r="70" spans="1:30" s="66" customFormat="1" ht="13.5" customHeight="1">
      <c r="A70" s="62">
        <v>9151</v>
      </c>
      <c r="B70" s="62">
        <v>480</v>
      </c>
      <c r="C70" s="62">
        <v>356</v>
      </c>
      <c r="D70" s="63">
        <v>1.45</v>
      </c>
      <c r="E70" s="60" t="s">
        <v>1313</v>
      </c>
      <c r="F70" s="64">
        <v>1</v>
      </c>
      <c r="G70" s="116" t="s">
        <v>1314</v>
      </c>
      <c r="H70" s="60" t="s">
        <v>240</v>
      </c>
      <c r="I70" s="59">
        <v>0.69999999999998863</v>
      </c>
      <c r="J70" s="64" t="s">
        <v>1700</v>
      </c>
      <c r="K70" s="59">
        <v>4</v>
      </c>
      <c r="L70" s="59">
        <v>3</v>
      </c>
      <c r="M70" s="59">
        <v>4</v>
      </c>
      <c r="N70" s="64">
        <v>2</v>
      </c>
      <c r="O70" s="64" t="s">
        <v>1703</v>
      </c>
      <c r="P70" s="64" t="s">
        <v>1701</v>
      </c>
      <c r="Q70" s="64"/>
      <c r="R70" s="64">
        <v>0</v>
      </c>
      <c r="S70" s="64" t="s">
        <v>1701</v>
      </c>
      <c r="T70" s="64">
        <v>0</v>
      </c>
      <c r="U70" s="64" t="s">
        <v>1703</v>
      </c>
      <c r="V70" s="64">
        <v>0</v>
      </c>
      <c r="W70" s="64" t="s">
        <v>1704</v>
      </c>
      <c r="X70" s="64" t="s">
        <v>1703</v>
      </c>
      <c r="Y70" s="64">
        <v>0</v>
      </c>
      <c r="Z70" s="64" t="s">
        <v>1699</v>
      </c>
      <c r="AA70" s="64" t="s">
        <v>1703</v>
      </c>
      <c r="AB70" s="65">
        <v>0</v>
      </c>
      <c r="AC70" s="61">
        <f>[2]nganjuk!$L$242</f>
        <v>66.150000000000006</v>
      </c>
      <c r="AD70" s="61">
        <f>I70-AC70</f>
        <v>-65.450000000000017</v>
      </c>
    </row>
    <row r="71" spans="1:30" s="66" customFormat="1" ht="13.5" customHeight="1">
      <c r="A71" s="62"/>
      <c r="B71" s="62"/>
      <c r="C71" s="62"/>
      <c r="D71" s="63"/>
      <c r="E71" s="60"/>
      <c r="F71" s="64"/>
      <c r="G71" s="116"/>
      <c r="H71" s="60"/>
      <c r="I71" s="59"/>
      <c r="J71" s="64"/>
      <c r="K71" s="59"/>
      <c r="L71" s="59"/>
      <c r="M71" s="59"/>
      <c r="N71" s="64"/>
      <c r="O71" s="64"/>
      <c r="P71" s="64"/>
      <c r="Q71" s="64"/>
      <c r="R71" s="64"/>
      <c r="S71" s="64"/>
      <c r="T71" s="64"/>
      <c r="U71" s="64"/>
      <c r="V71" s="64"/>
      <c r="W71" s="64"/>
      <c r="X71" s="64"/>
      <c r="Y71" s="64"/>
      <c r="Z71" s="64"/>
      <c r="AA71" s="64"/>
      <c r="AB71" s="65"/>
      <c r="AC71" s="61"/>
      <c r="AD71" s="61"/>
    </row>
    <row r="72" spans="1:30" s="66" customFormat="1" ht="15" customHeight="1">
      <c r="A72" s="62">
        <v>9155</v>
      </c>
      <c r="B72" s="62">
        <v>492</v>
      </c>
      <c r="C72" s="62" t="s">
        <v>1315</v>
      </c>
      <c r="D72" s="63">
        <v>0.23</v>
      </c>
      <c r="E72" s="60" t="s">
        <v>1316</v>
      </c>
      <c r="F72" s="64">
        <v>2</v>
      </c>
      <c r="G72" s="116" t="s">
        <v>1317</v>
      </c>
      <c r="H72" s="60" t="s">
        <v>242</v>
      </c>
      <c r="I72" s="59">
        <v>0.59999999999999787</v>
      </c>
      <c r="J72" s="64" t="s">
        <v>1700</v>
      </c>
      <c r="K72" s="59">
        <v>3</v>
      </c>
      <c r="L72" s="59">
        <v>3</v>
      </c>
      <c r="M72" s="59"/>
      <c r="N72" s="64">
        <v>1</v>
      </c>
      <c r="O72" s="64" t="s">
        <v>1706</v>
      </c>
      <c r="P72" s="64" t="s">
        <v>1703</v>
      </c>
      <c r="Q72" s="64"/>
      <c r="R72" s="64">
        <v>0</v>
      </c>
      <c r="S72" s="64" t="s">
        <v>1702</v>
      </c>
      <c r="T72" s="64">
        <v>0</v>
      </c>
      <c r="U72" s="64" t="s">
        <v>1703</v>
      </c>
      <c r="V72" s="64">
        <v>0</v>
      </c>
      <c r="W72" s="64" t="s">
        <v>1704</v>
      </c>
      <c r="X72" s="64" t="s">
        <v>1703</v>
      </c>
      <c r="Y72" s="64">
        <v>0</v>
      </c>
      <c r="Z72" s="64" t="s">
        <v>1699</v>
      </c>
      <c r="AA72" s="64" t="s">
        <v>1703</v>
      </c>
      <c r="AB72" s="65">
        <v>0</v>
      </c>
      <c r="AD72" s="61" t="e">
        <f>I72-#REF!</f>
        <v>#REF!</v>
      </c>
    </row>
    <row r="73" spans="1:30" s="66" customFormat="1" ht="15" customHeight="1">
      <c r="A73" s="62"/>
      <c r="B73" s="62"/>
      <c r="C73" s="109"/>
      <c r="D73" s="122"/>
      <c r="E73" s="124"/>
      <c r="F73" s="177"/>
      <c r="G73" s="223"/>
      <c r="H73" s="124"/>
      <c r="I73" s="192"/>
      <c r="J73" s="177"/>
      <c r="K73" s="192"/>
      <c r="L73" s="192"/>
      <c r="M73" s="192"/>
      <c r="N73" s="177"/>
      <c r="O73" s="177"/>
      <c r="P73" s="177"/>
      <c r="Q73" s="177"/>
      <c r="R73" s="177"/>
      <c r="S73" s="177"/>
      <c r="T73" s="177"/>
      <c r="U73" s="177"/>
      <c r="V73" s="177"/>
      <c r="W73" s="177"/>
      <c r="X73" s="177"/>
      <c r="Y73" s="177"/>
      <c r="Z73" s="177"/>
      <c r="AA73" s="177"/>
      <c r="AB73" s="187"/>
      <c r="AD73" s="61"/>
    </row>
    <row r="74" spans="1:30" s="66" customFormat="1" ht="15" customHeight="1" thickBot="1">
      <c r="A74" s="62">
        <v>9150</v>
      </c>
      <c r="B74" s="62">
        <v>565</v>
      </c>
      <c r="C74" s="155" t="s">
        <v>1318</v>
      </c>
      <c r="D74" s="195">
        <v>2.1</v>
      </c>
      <c r="E74" s="197" t="s">
        <v>1319</v>
      </c>
      <c r="F74" s="81">
        <v>1</v>
      </c>
      <c r="G74" s="206" t="s">
        <v>1320</v>
      </c>
      <c r="H74" s="197" t="s">
        <v>240</v>
      </c>
      <c r="I74" s="80">
        <v>2.8500000000000085</v>
      </c>
      <c r="J74" s="81" t="s">
        <v>1700</v>
      </c>
      <c r="K74" s="80">
        <v>3.5</v>
      </c>
      <c r="L74" s="80">
        <v>3</v>
      </c>
      <c r="M74" s="80"/>
      <c r="N74" s="81">
        <v>1</v>
      </c>
      <c r="O74" s="81" t="s">
        <v>1703</v>
      </c>
      <c r="P74" s="81" t="s">
        <v>1701</v>
      </c>
      <c r="Q74" s="81"/>
      <c r="R74" s="81">
        <v>0</v>
      </c>
      <c r="S74" s="81" t="s">
        <v>1701</v>
      </c>
      <c r="T74" s="81">
        <v>0</v>
      </c>
      <c r="U74" s="81" t="s">
        <v>1703</v>
      </c>
      <c r="V74" s="81">
        <v>0</v>
      </c>
      <c r="W74" s="81" t="s">
        <v>1704</v>
      </c>
      <c r="X74" s="81" t="s">
        <v>1703</v>
      </c>
      <c r="Y74" s="81">
        <v>0</v>
      </c>
      <c r="Z74" s="81" t="s">
        <v>1699</v>
      </c>
      <c r="AA74" s="81" t="s">
        <v>1703</v>
      </c>
      <c r="AB74" s="82">
        <v>0</v>
      </c>
      <c r="AC74" s="61">
        <f>[2]nganjuk!$L$238</f>
        <v>62.3</v>
      </c>
      <c r="AD74" s="61">
        <f>I74-AC74</f>
        <v>-59.449999999999989</v>
      </c>
    </row>
    <row r="75" spans="1:30" s="66" customFormat="1" ht="15" customHeight="1">
      <c r="A75" s="94"/>
      <c r="B75" s="94"/>
      <c r="C75" s="94"/>
      <c r="D75" s="178"/>
      <c r="E75" s="180"/>
      <c r="F75" s="94"/>
      <c r="G75" s="225"/>
      <c r="H75" s="180"/>
      <c r="I75" s="181"/>
      <c r="J75" s="94"/>
      <c r="K75" s="181"/>
      <c r="L75" s="181"/>
      <c r="M75" s="181"/>
      <c r="N75" s="94"/>
      <c r="O75" s="94"/>
      <c r="P75" s="94"/>
      <c r="Q75" s="94"/>
      <c r="R75" s="94"/>
      <c r="S75" s="94"/>
      <c r="T75" s="94"/>
      <c r="U75" s="94"/>
      <c r="V75" s="94"/>
      <c r="W75" s="94"/>
      <c r="X75" s="94"/>
      <c r="Y75" s="94"/>
      <c r="Z75" s="94"/>
      <c r="AA75" s="94"/>
      <c r="AB75" s="94"/>
      <c r="AC75" s="61"/>
      <c r="AD75" s="61"/>
    </row>
    <row r="76" spans="1:30">
      <c r="F76" s="94"/>
      <c r="G76" s="94"/>
    </row>
    <row r="77" spans="1:30">
      <c r="C77" s="127" t="s">
        <v>984</v>
      </c>
      <c r="D77"/>
      <c r="E77"/>
      <c r="F77" s="127" t="s">
        <v>985</v>
      </c>
      <c r="G77"/>
      <c r="H77"/>
      <c r="I77" s="127" t="s">
        <v>986</v>
      </c>
      <c r="J77"/>
      <c r="K77"/>
      <c r="L77" s="127" t="s">
        <v>987</v>
      </c>
      <c r="M77"/>
      <c r="N77"/>
      <c r="O77" s="127" t="s">
        <v>988</v>
      </c>
      <c r="P77"/>
      <c r="Q77"/>
      <c r="R77"/>
      <c r="S77"/>
      <c r="T77" s="127" t="s">
        <v>989</v>
      </c>
      <c r="U77"/>
      <c r="V77"/>
      <c r="W77"/>
      <c r="X77"/>
      <c r="Y77"/>
      <c r="Z77"/>
    </row>
    <row r="78" spans="1:30">
      <c r="C78" s="128" t="s">
        <v>990</v>
      </c>
      <c r="D78" s="129" t="s">
        <v>991</v>
      </c>
      <c r="E78"/>
      <c r="F78" s="130" t="s">
        <v>992</v>
      </c>
      <c r="G78" s="130" t="s">
        <v>993</v>
      </c>
      <c r="H78"/>
      <c r="I78" s="130" t="s">
        <v>994</v>
      </c>
      <c r="J78" s="130" t="s">
        <v>995</v>
      </c>
      <c r="K78" s="131"/>
      <c r="L78" s="130" t="s">
        <v>996</v>
      </c>
      <c r="M78" s="130" t="s">
        <v>997</v>
      </c>
      <c r="N78" s="131"/>
      <c r="O78" s="131"/>
      <c r="P78" s="130"/>
      <c r="Q78" s="130"/>
      <c r="R78" s="131"/>
      <c r="S78" s="131"/>
      <c r="T78" s="130" t="s">
        <v>998</v>
      </c>
      <c r="U78" s="130" t="s">
        <v>999</v>
      </c>
      <c r="V78" s="131"/>
      <c r="W78" s="131"/>
      <c r="X78" s="131"/>
      <c r="Y78" s="131"/>
      <c r="Z78" s="131"/>
    </row>
    <row r="79" spans="1:30">
      <c r="C79" s="128" t="s">
        <v>1000</v>
      </c>
      <c r="D79" s="129" t="s">
        <v>1001</v>
      </c>
      <c r="E79"/>
      <c r="F79" s="130" t="s">
        <v>1002</v>
      </c>
      <c r="G79" s="130" t="s">
        <v>1003</v>
      </c>
      <c r="H79"/>
      <c r="I79" s="130" t="s">
        <v>1004</v>
      </c>
      <c r="J79" s="130" t="s">
        <v>1005</v>
      </c>
      <c r="K79" s="131"/>
      <c r="L79" s="130" t="s">
        <v>1006</v>
      </c>
      <c r="M79" s="130" t="s">
        <v>1007</v>
      </c>
      <c r="N79" s="131"/>
      <c r="O79" s="130" t="s">
        <v>1008</v>
      </c>
      <c r="P79" s="130"/>
      <c r="Q79" s="130"/>
      <c r="R79" s="131"/>
      <c r="S79" s="131"/>
      <c r="T79" s="130" t="s">
        <v>1009</v>
      </c>
      <c r="U79" s="130" t="s">
        <v>1010</v>
      </c>
      <c r="V79" s="131"/>
      <c r="W79" s="131"/>
      <c r="X79" s="131"/>
      <c r="Y79" s="131"/>
      <c r="Z79" s="131"/>
    </row>
    <row r="80" spans="1:30">
      <c r="C80" s="128" t="s">
        <v>1011</v>
      </c>
      <c r="D80" s="129" t="s">
        <v>1012</v>
      </c>
      <c r="E80"/>
      <c r="F80" s="130" t="s">
        <v>1013</v>
      </c>
      <c r="G80" s="130" t="s">
        <v>1014</v>
      </c>
      <c r="H80"/>
      <c r="I80" s="130" t="s">
        <v>1015</v>
      </c>
      <c r="J80" s="130" t="s">
        <v>1016</v>
      </c>
      <c r="K80" s="131"/>
      <c r="L80" s="130" t="s">
        <v>1017</v>
      </c>
      <c r="M80" s="130" t="s">
        <v>1018</v>
      </c>
      <c r="N80" s="131"/>
      <c r="O80" s="130" t="s">
        <v>1019</v>
      </c>
      <c r="P80" s="130" t="s">
        <v>1020</v>
      </c>
      <c r="Q80" s="130"/>
      <c r="R80" s="131"/>
      <c r="S80" s="131"/>
      <c r="T80" s="130" t="s">
        <v>1021</v>
      </c>
      <c r="U80" s="130" t="s">
        <v>1022</v>
      </c>
      <c r="V80" s="131"/>
      <c r="W80" s="131"/>
      <c r="X80" s="131"/>
      <c r="Y80" s="131"/>
      <c r="Z80" s="131"/>
    </row>
    <row r="81" spans="3:26">
      <c r="C81" s="128" t="s">
        <v>1023</v>
      </c>
      <c r="D81" s="129" t="s">
        <v>1024</v>
      </c>
      <c r="E81"/>
      <c r="F81" s="130" t="s">
        <v>1025</v>
      </c>
      <c r="G81" s="130" t="s">
        <v>1026</v>
      </c>
      <c r="H81"/>
      <c r="I81" s="130" t="s">
        <v>1027</v>
      </c>
      <c r="J81" s="130" t="s">
        <v>1028</v>
      </c>
      <c r="K81" s="131"/>
      <c r="L81" s="130" t="s">
        <v>1029</v>
      </c>
      <c r="M81" s="130" t="s">
        <v>1030</v>
      </c>
      <c r="N81" s="131"/>
      <c r="O81" s="130" t="s">
        <v>1015</v>
      </c>
      <c r="P81" s="130" t="s">
        <v>1031</v>
      </c>
      <c r="Q81" s="130"/>
      <c r="R81" s="131"/>
      <c r="S81" s="131"/>
      <c r="T81" s="130" t="s">
        <v>1032</v>
      </c>
      <c r="U81" s="130" t="s">
        <v>1033</v>
      </c>
      <c r="V81" s="131"/>
      <c r="W81" s="131"/>
      <c r="X81" s="131"/>
      <c r="Y81" s="131"/>
      <c r="Z81" s="131"/>
    </row>
    <row r="82" spans="3:26">
      <c r="C82"/>
      <c r="D82" s="132"/>
      <c r="E82"/>
      <c r="F82" s="130" t="s">
        <v>1034</v>
      </c>
      <c r="G82" s="130" t="s">
        <v>1035</v>
      </c>
      <c r="H82"/>
      <c r="I82" s="130" t="s">
        <v>1036</v>
      </c>
      <c r="J82" s="130" t="s">
        <v>1037</v>
      </c>
      <c r="K82" s="131"/>
      <c r="L82" s="130" t="s">
        <v>1038</v>
      </c>
      <c r="M82" s="130" t="s">
        <v>1039</v>
      </c>
      <c r="N82" s="131"/>
      <c r="O82" s="131"/>
      <c r="P82" s="131"/>
      <c r="Q82" s="131"/>
      <c r="R82" s="131"/>
      <c r="S82" s="131"/>
      <c r="T82" s="130" t="s">
        <v>1040</v>
      </c>
      <c r="U82" s="130" t="s">
        <v>1041</v>
      </c>
      <c r="V82" s="131"/>
      <c r="W82" s="131"/>
      <c r="X82" s="131"/>
      <c r="Y82" s="131"/>
      <c r="Z82" s="131"/>
    </row>
    <row r="83" spans="3:26">
      <c r="C83" s="133" t="s">
        <v>1042</v>
      </c>
      <c r="D83" s="132"/>
      <c r="E83"/>
      <c r="F83" s="130" t="s">
        <v>1021</v>
      </c>
      <c r="G83" s="130" t="s">
        <v>1043</v>
      </c>
      <c r="H83"/>
      <c r="I83" s="130" t="s">
        <v>1044</v>
      </c>
      <c r="J83" s="130" t="s">
        <v>1045</v>
      </c>
      <c r="K83" s="131"/>
      <c r="L83" s="130" t="s">
        <v>1046</v>
      </c>
      <c r="M83" s="130" t="s">
        <v>1047</v>
      </c>
      <c r="N83" s="131"/>
      <c r="O83" s="130" t="s">
        <v>1048</v>
      </c>
      <c r="P83" s="130"/>
      <c r="Q83" s="130"/>
      <c r="R83" s="131"/>
      <c r="S83" s="131"/>
      <c r="T83" s="130" t="s">
        <v>1027</v>
      </c>
      <c r="U83" s="130" t="s">
        <v>1049</v>
      </c>
      <c r="V83" s="131"/>
      <c r="W83" s="131"/>
      <c r="X83" s="131"/>
      <c r="Y83" s="131"/>
      <c r="Z83" s="131"/>
    </row>
    <row r="84" spans="3:26">
      <c r="C84" s="128" t="s">
        <v>1050</v>
      </c>
      <c r="D84" s="134" t="s">
        <v>1051</v>
      </c>
      <c r="E84" s="135"/>
      <c r="F84" s="130" t="s">
        <v>1052</v>
      </c>
      <c r="G84" s="130" t="s">
        <v>1053</v>
      </c>
      <c r="H84"/>
      <c r="I84" s="130" t="s">
        <v>1054</v>
      </c>
      <c r="J84" s="130" t="s">
        <v>1055</v>
      </c>
      <c r="K84" s="131"/>
      <c r="L84" s="130" t="s">
        <v>1056</v>
      </c>
      <c r="M84" s="130" t="s">
        <v>1057</v>
      </c>
      <c r="N84" s="131"/>
      <c r="O84" s="130" t="s">
        <v>1058</v>
      </c>
      <c r="P84" s="130" t="s">
        <v>1059</v>
      </c>
      <c r="Q84" s="130"/>
      <c r="R84" s="131"/>
      <c r="S84" s="131"/>
      <c r="T84" s="130" t="s">
        <v>1060</v>
      </c>
      <c r="U84" s="130" t="s">
        <v>1061</v>
      </c>
      <c r="V84" s="131"/>
      <c r="W84" s="131"/>
      <c r="X84" s="131"/>
      <c r="Y84" s="131"/>
      <c r="Z84" s="131"/>
    </row>
    <row r="85" spans="3:26">
      <c r="C85" s="128" t="s">
        <v>1062</v>
      </c>
      <c r="D85" s="134" t="s">
        <v>1063</v>
      </c>
      <c r="E85" s="135"/>
      <c r="F85" s="130" t="s">
        <v>1064</v>
      </c>
      <c r="G85" s="130" t="s">
        <v>1065</v>
      </c>
      <c r="H85"/>
      <c r="I85" s="130"/>
      <c r="J85" s="130" t="s">
        <v>1066</v>
      </c>
      <c r="K85" s="131"/>
      <c r="L85" s="130" t="s">
        <v>1067</v>
      </c>
      <c r="M85" s="130" t="s">
        <v>1068</v>
      </c>
      <c r="N85" s="131"/>
      <c r="O85" s="130" t="s">
        <v>1069</v>
      </c>
      <c r="P85" s="130" t="s">
        <v>1031</v>
      </c>
      <c r="Q85" s="130"/>
      <c r="R85" s="131"/>
      <c r="S85" s="131"/>
      <c r="T85" s="130" t="s">
        <v>1069</v>
      </c>
      <c r="U85" s="130" t="s">
        <v>1070</v>
      </c>
      <c r="V85" s="131"/>
      <c r="W85" s="131"/>
      <c r="X85" s="131"/>
      <c r="Y85" s="131"/>
      <c r="Z85" s="131"/>
    </row>
    <row r="86" spans="3:26">
      <c r="C86" s="128" t="s">
        <v>1071</v>
      </c>
      <c r="D86" s="134" t="s">
        <v>1072</v>
      </c>
      <c r="E86" s="135"/>
      <c r="F86" s="130" t="s">
        <v>1069</v>
      </c>
      <c r="G86" s="130" t="s">
        <v>1073</v>
      </c>
      <c r="H86"/>
      <c r="I86" s="130" t="s">
        <v>1009</v>
      </c>
      <c r="J86" s="130" t="s">
        <v>1074</v>
      </c>
      <c r="K86" s="131"/>
      <c r="L86" s="131"/>
      <c r="M86" s="131"/>
      <c r="N86" s="131"/>
      <c r="O86" s="130" t="s">
        <v>1009</v>
      </c>
      <c r="P86" s="130" t="s">
        <v>1075</v>
      </c>
      <c r="Q86" s="130"/>
      <c r="R86" s="131"/>
      <c r="S86" s="131"/>
      <c r="T86" s="130" t="s">
        <v>1015</v>
      </c>
      <c r="U86" s="130" t="s">
        <v>1076</v>
      </c>
      <c r="V86" s="131"/>
      <c r="W86" s="131"/>
      <c r="X86" s="131"/>
      <c r="Y86" s="131"/>
      <c r="Z86" s="131"/>
    </row>
    <row r="87" spans="3:26">
      <c r="C87" s="128" t="s">
        <v>1077</v>
      </c>
      <c r="D87" s="134" t="s">
        <v>1090</v>
      </c>
      <c r="E87" s="135"/>
      <c r="F87" s="130" t="s">
        <v>1091</v>
      </c>
      <c r="G87" s="130" t="s">
        <v>1092</v>
      </c>
      <c r="H87"/>
      <c r="I87" s="130" t="s">
        <v>1093</v>
      </c>
      <c r="J87" s="130" t="s">
        <v>1094</v>
      </c>
      <c r="K87" s="131"/>
      <c r="L87" s="130"/>
      <c r="M87" s="130"/>
      <c r="N87" s="131"/>
      <c r="O87" s="130" t="s">
        <v>1027</v>
      </c>
      <c r="P87" s="130" t="s">
        <v>1095</v>
      </c>
      <c r="Q87" s="130"/>
      <c r="R87" s="131"/>
      <c r="S87" s="131"/>
      <c r="T87" s="130" t="s">
        <v>1054</v>
      </c>
      <c r="U87" s="130" t="s">
        <v>1096</v>
      </c>
      <c r="V87" s="131"/>
      <c r="W87" s="131"/>
      <c r="X87" s="131"/>
      <c r="Y87" s="131"/>
      <c r="Z87" s="131"/>
    </row>
    <row r="88" spans="3:26">
      <c r="C88" s="128" t="s">
        <v>1097</v>
      </c>
      <c r="D88" s="134" t="s">
        <v>1098</v>
      </c>
      <c r="E88" s="135"/>
      <c r="F88" s="130" t="s">
        <v>1009</v>
      </c>
      <c r="G88" s="130" t="s">
        <v>1099</v>
      </c>
      <c r="H88"/>
      <c r="I88" s="130" t="s">
        <v>1069</v>
      </c>
      <c r="J88" s="130" t="s">
        <v>1005</v>
      </c>
      <c r="K88" s="131"/>
      <c r="L88" s="131"/>
      <c r="M88" s="131"/>
      <c r="N88" s="131"/>
      <c r="O88" s="130" t="s">
        <v>1060</v>
      </c>
      <c r="P88" s="130" t="s">
        <v>1100</v>
      </c>
      <c r="Q88" s="130"/>
      <c r="R88" s="131"/>
      <c r="S88" s="131"/>
      <c r="T88" s="130" t="s">
        <v>1101</v>
      </c>
      <c r="U88" s="130" t="s">
        <v>1102</v>
      </c>
      <c r="V88" s="131"/>
      <c r="W88" s="131"/>
      <c r="X88" s="131"/>
      <c r="Y88" s="131"/>
      <c r="Z88" s="131"/>
    </row>
    <row r="89" spans="3:26">
      <c r="C89" s="128" t="s">
        <v>1103</v>
      </c>
      <c r="D89" s="134" t="s">
        <v>1104</v>
      </c>
      <c r="E89" s="135"/>
      <c r="F89" s="130" t="s">
        <v>1105</v>
      </c>
      <c r="G89" s="130" t="s">
        <v>1106</v>
      </c>
      <c r="H89"/>
      <c r="I89" s="130"/>
      <c r="J89" s="130" t="s">
        <v>1094</v>
      </c>
      <c r="K89" s="131"/>
      <c r="L89" s="130"/>
      <c r="M89" s="130"/>
      <c r="N89" s="131"/>
      <c r="O89" s="130" t="s">
        <v>1052</v>
      </c>
      <c r="P89" s="130" t="s">
        <v>1107</v>
      </c>
      <c r="Q89" s="130"/>
      <c r="R89" s="131"/>
      <c r="S89" s="131"/>
      <c r="T89" s="130" t="s">
        <v>1044</v>
      </c>
      <c r="U89" s="130" t="s">
        <v>1108</v>
      </c>
      <c r="V89" s="131"/>
      <c r="W89" s="131"/>
      <c r="X89" s="131"/>
      <c r="Y89" s="131"/>
      <c r="Z89" s="131"/>
    </row>
    <row r="90" spans="3:26">
      <c r="C90" s="133"/>
      <c r="D90" s="136"/>
      <c r="E90" s="137"/>
      <c r="F90" s="130" t="s">
        <v>1109</v>
      </c>
      <c r="G90" s="130" t="s">
        <v>1110</v>
      </c>
      <c r="H90"/>
      <c r="I90" s="130" t="s">
        <v>1060</v>
      </c>
      <c r="J90" s="130" t="s">
        <v>1005</v>
      </c>
      <c r="K90" s="131"/>
      <c r="L90" s="131"/>
      <c r="M90" s="131"/>
      <c r="N90" s="131"/>
      <c r="O90" s="131"/>
      <c r="P90" s="131"/>
      <c r="Q90" s="131"/>
      <c r="R90" s="131"/>
      <c r="S90" s="131"/>
      <c r="T90" s="130" t="s">
        <v>1064</v>
      </c>
      <c r="U90" s="130" t="s">
        <v>1111</v>
      </c>
      <c r="V90" s="131"/>
      <c r="W90" s="131"/>
      <c r="X90" s="131"/>
      <c r="Y90" s="131"/>
      <c r="Z90" s="131"/>
    </row>
    <row r="91" spans="3:26">
      <c r="C91" s="137"/>
      <c r="D91" s="136"/>
      <c r="E91" s="137"/>
      <c r="F91" s="130" t="s">
        <v>1112</v>
      </c>
      <c r="G91" s="130" t="s">
        <v>1113</v>
      </c>
      <c r="H91"/>
      <c r="I91" s="130"/>
      <c r="J91" s="130" t="s">
        <v>1114</v>
      </c>
      <c r="K91" s="131"/>
      <c r="L91" s="130"/>
      <c r="M91" s="130"/>
      <c r="N91" s="131"/>
      <c r="O91" s="130"/>
      <c r="P91" s="130"/>
      <c r="Q91" s="130"/>
      <c r="R91" s="131"/>
      <c r="S91" s="131"/>
      <c r="T91" s="130" t="s">
        <v>1115</v>
      </c>
      <c r="U91" s="130" t="s">
        <v>1116</v>
      </c>
      <c r="V91" s="131"/>
      <c r="W91" s="131"/>
      <c r="X91" s="131"/>
      <c r="Y91" s="131"/>
      <c r="Z91" s="131"/>
    </row>
    <row r="92" spans="3:26">
      <c r="C92"/>
      <c r="D92" s="132"/>
      <c r="E92"/>
      <c r="F92" s="130" t="s">
        <v>1054</v>
      </c>
      <c r="G92" s="130" t="s">
        <v>1068</v>
      </c>
      <c r="H92"/>
      <c r="I92" s="130" t="s">
        <v>1091</v>
      </c>
      <c r="J92" s="130" t="s">
        <v>1074</v>
      </c>
      <c r="K92" s="131"/>
      <c r="L92" s="131"/>
      <c r="M92" s="131"/>
      <c r="N92" s="131"/>
      <c r="O92" s="131"/>
      <c r="P92" s="131"/>
      <c r="Q92" s="131"/>
      <c r="R92" s="131"/>
      <c r="S92" s="131"/>
      <c r="T92" s="130" t="s">
        <v>1117</v>
      </c>
      <c r="U92" s="130" t="s">
        <v>1118</v>
      </c>
      <c r="V92" s="131"/>
      <c r="W92" s="131"/>
      <c r="X92" s="131"/>
      <c r="Y92" s="131"/>
      <c r="Z92" s="131"/>
    </row>
    <row r="93" spans="3:26">
      <c r="C93"/>
      <c r="D93" s="132"/>
      <c r="E93"/>
      <c r="F93" s="133"/>
      <c r="G93" s="133"/>
      <c r="H93"/>
      <c r="I93" s="130"/>
      <c r="J93" s="130" t="s">
        <v>1119</v>
      </c>
      <c r="K93" s="131"/>
      <c r="L93" s="131"/>
      <c r="M93" s="131"/>
      <c r="N93" s="131"/>
      <c r="O93" s="130"/>
      <c r="P93" s="130"/>
      <c r="Q93" s="130"/>
      <c r="R93" s="131"/>
      <c r="S93" s="131"/>
      <c r="T93" s="130" t="s">
        <v>1120</v>
      </c>
      <c r="U93" s="130" t="s">
        <v>1121</v>
      </c>
      <c r="V93" s="131"/>
      <c r="W93" s="131"/>
      <c r="X93" s="131"/>
      <c r="Y93" s="131"/>
      <c r="Z93" s="131"/>
    </row>
    <row r="94" spans="3:26">
      <c r="C94"/>
      <c r="D94" s="132"/>
      <c r="E94"/>
      <c r="F94"/>
      <c r="G94"/>
      <c r="H94"/>
      <c r="I94" s="131"/>
      <c r="J94" s="131"/>
      <c r="K94" s="131"/>
      <c r="L94" s="131"/>
      <c r="M94" s="131"/>
      <c r="N94" s="131"/>
      <c r="O94" s="131"/>
      <c r="P94" s="131"/>
      <c r="Q94" s="131"/>
      <c r="R94" s="131"/>
      <c r="S94" s="131"/>
      <c r="T94" s="130" t="s">
        <v>1122</v>
      </c>
      <c r="U94" s="130" t="s">
        <v>1123</v>
      </c>
      <c r="V94" s="131"/>
      <c r="W94" s="131"/>
      <c r="X94" s="131"/>
      <c r="Y94" s="131"/>
      <c r="Z94" s="131"/>
    </row>
    <row r="95" spans="3:26">
      <c r="C95"/>
      <c r="D95" s="132"/>
      <c r="E95"/>
      <c r="F95"/>
      <c r="G95"/>
      <c r="H95"/>
      <c r="I95" s="131"/>
      <c r="J95" s="131"/>
      <c r="K95" s="131"/>
      <c r="L95" s="131"/>
      <c r="M95" s="131"/>
      <c r="N95" s="131"/>
      <c r="O95" s="130"/>
      <c r="P95" s="130"/>
      <c r="Q95" s="130"/>
      <c r="R95" s="131"/>
      <c r="S95" s="131"/>
      <c r="T95" s="130" t="s">
        <v>1004</v>
      </c>
      <c r="U95" s="130" t="s">
        <v>1124</v>
      </c>
      <c r="V95" s="131"/>
      <c r="W95" s="131"/>
      <c r="X95" s="131"/>
      <c r="Y95" s="131"/>
      <c r="Z95" s="131"/>
    </row>
    <row r="96" spans="3:26">
      <c r="C96"/>
      <c r="D96" s="132"/>
      <c r="E96"/>
      <c r="F96"/>
      <c r="G96"/>
      <c r="H96"/>
      <c r="I96" s="131"/>
      <c r="J96" s="131"/>
      <c r="K96" s="131"/>
      <c r="L96" s="131"/>
      <c r="M96" s="131"/>
      <c r="N96" s="131"/>
      <c r="O96" s="131"/>
      <c r="P96" s="131"/>
      <c r="Q96" s="131"/>
      <c r="R96" s="131"/>
      <c r="S96" s="131"/>
      <c r="T96" s="130" t="s">
        <v>1091</v>
      </c>
      <c r="U96" s="130" t="s">
        <v>1125</v>
      </c>
      <c r="V96" s="131"/>
      <c r="W96" s="131"/>
      <c r="X96" s="131"/>
      <c r="Y96" s="131"/>
      <c r="Z96" s="131"/>
    </row>
    <row r="97" spans="3:26">
      <c r="C97"/>
      <c r="D97" s="132"/>
      <c r="E97"/>
      <c r="F97"/>
      <c r="G97"/>
      <c r="H97"/>
      <c r="I97" s="131"/>
      <c r="J97" s="131"/>
      <c r="K97" s="131"/>
      <c r="L97" s="131"/>
      <c r="M97" s="131"/>
      <c r="N97" s="131"/>
      <c r="O97" s="130"/>
      <c r="P97" s="130"/>
      <c r="Q97" s="130"/>
      <c r="R97" s="131"/>
      <c r="S97" s="131"/>
      <c r="T97" s="130" t="s">
        <v>994</v>
      </c>
      <c r="U97" s="130" t="s">
        <v>1126</v>
      </c>
      <c r="V97" s="131"/>
      <c r="W97" s="131"/>
      <c r="X97" s="131"/>
      <c r="Y97" s="131"/>
      <c r="Z97" s="131"/>
    </row>
    <row r="98" spans="3:26">
      <c r="C98"/>
      <c r="D98" s="132"/>
      <c r="E98"/>
      <c r="F98"/>
      <c r="G98"/>
      <c r="H98"/>
      <c r="I98" s="131"/>
      <c r="J98" s="131"/>
      <c r="K98" s="131"/>
      <c r="L98" s="131"/>
      <c r="M98" s="131"/>
      <c r="N98" s="131"/>
      <c r="O98" s="131"/>
      <c r="P98" s="131"/>
      <c r="Q98" s="131"/>
      <c r="R98" s="131"/>
      <c r="S98" s="131"/>
      <c r="T98" s="130" t="s">
        <v>1052</v>
      </c>
      <c r="U98" s="130" t="s">
        <v>1068</v>
      </c>
      <c r="V98" s="131"/>
      <c r="W98" s="131"/>
      <c r="X98" s="131"/>
      <c r="Y98" s="131"/>
      <c r="Z98" s="131"/>
    </row>
    <row r="99" spans="3:26">
      <c r="C99"/>
      <c r="D99" s="132"/>
      <c r="E99"/>
      <c r="F99"/>
      <c r="G99"/>
      <c r="H99"/>
      <c r="I99" s="131"/>
      <c r="J99" s="131"/>
      <c r="K99" s="131"/>
      <c r="L99" s="131"/>
      <c r="M99" s="131"/>
      <c r="N99" s="131"/>
      <c r="O99" s="131"/>
      <c r="P99" s="131"/>
      <c r="Q99" s="131"/>
      <c r="R99" s="131"/>
      <c r="S99" s="131"/>
      <c r="T99" s="131"/>
      <c r="U99" s="131"/>
      <c r="V99" s="131"/>
      <c r="W99" s="131"/>
      <c r="X99" s="131"/>
      <c r="Y99" s="131"/>
      <c r="Z99" s="131"/>
    </row>
  </sheetData>
  <mergeCells count="51">
    <mergeCell ref="L7:M7"/>
    <mergeCell ref="D60:D62"/>
    <mergeCell ref="E60:E62"/>
    <mergeCell ref="C60:C62"/>
    <mergeCell ref="A50:A54"/>
    <mergeCell ref="C10:C12"/>
    <mergeCell ref="A46:A48"/>
    <mergeCell ref="D50:D54"/>
    <mergeCell ref="A26:A30"/>
    <mergeCell ref="A34:A40"/>
    <mergeCell ref="G6:G8"/>
    <mergeCell ref="H6:H8"/>
    <mergeCell ref="A10:A12"/>
    <mergeCell ref="A22:A24"/>
    <mergeCell ref="D10:D12"/>
    <mergeCell ref="E10:E12"/>
    <mergeCell ref="A64:A66"/>
    <mergeCell ref="D64:D66"/>
    <mergeCell ref="E64:E66"/>
    <mergeCell ref="C64:C66"/>
    <mergeCell ref="A60:A62"/>
    <mergeCell ref="C1:AB1"/>
    <mergeCell ref="C6:C9"/>
    <mergeCell ref="D6:D9"/>
    <mergeCell ref="E6:E9"/>
    <mergeCell ref="F6:F8"/>
    <mergeCell ref="U7:V7"/>
    <mergeCell ref="N7:N8"/>
    <mergeCell ref="O7:R7"/>
    <mergeCell ref="K7:K8"/>
    <mergeCell ref="I6:I8"/>
    <mergeCell ref="Z7:AB7"/>
    <mergeCell ref="O6:AB6"/>
    <mergeCell ref="S7:T7"/>
    <mergeCell ref="W7:Y7"/>
    <mergeCell ref="J6:J8"/>
    <mergeCell ref="K6:N6"/>
    <mergeCell ref="E22:E24"/>
    <mergeCell ref="C50:C54"/>
    <mergeCell ref="C22:C24"/>
    <mergeCell ref="E46:E48"/>
    <mergeCell ref="C34:C40"/>
    <mergeCell ref="E26:E30"/>
    <mergeCell ref="E34:E40"/>
    <mergeCell ref="D22:D24"/>
    <mergeCell ref="D46:D48"/>
    <mergeCell ref="C26:C30"/>
    <mergeCell ref="C46:C48"/>
    <mergeCell ref="E50:E54"/>
    <mergeCell ref="D34:D40"/>
    <mergeCell ref="D26:D30"/>
  </mergeCells>
  <phoneticPr fontId="1" type="noConversion"/>
  <printOptions horizontalCentered="1"/>
  <pageMargins left="1.08" right="0.56999999999999995" top="0.78740157480314998" bottom="0.39370078740157499" header="0.31496062992126" footer="0.31496062992126"/>
  <pageSetup paperSize="8" scale="71" orientation="landscape" r:id="rId1"/>
  <headerFooter alignWithMargins="0"/>
  <rowBreaks count="1" manualBreakCount="1">
    <brk id="63" min="2" max="27"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21">
    <tabColor indexed="11"/>
  </sheetPr>
  <dimension ref="A1:AE143"/>
  <sheetViews>
    <sheetView view="pageBreakPreview" topLeftCell="A118" zoomScale="75" zoomScaleNormal="25" zoomScaleSheetLayoutView="40" workbookViewId="0">
      <selection activeCell="G70" sqref="G70"/>
    </sheetView>
  </sheetViews>
  <sheetFormatPr defaultColWidth="9" defaultRowHeight="15"/>
  <cols>
    <col min="1" max="2" width="9" style="67"/>
    <col min="3" max="3" width="10" style="67" customWidth="1"/>
    <col min="4" max="4" width="9.140625" style="105" customWidth="1"/>
    <col min="5" max="5" width="27.7109375" style="67" customWidth="1"/>
    <col min="6" max="6" width="9.140625" style="83" bestFit="1" customWidth="1"/>
    <col min="7" max="7" width="30.7109375" style="83" customWidth="1"/>
    <col min="8" max="8" width="27.42578125" style="67" customWidth="1"/>
    <col min="9" max="9" width="8.85546875" style="107" bestFit="1" customWidth="1"/>
    <col min="10" max="10" width="10.42578125" style="67" customWidth="1"/>
    <col min="11" max="11" width="9.28515625" style="83" customWidth="1"/>
    <col min="12" max="13" width="5.5703125" style="83" customWidth="1"/>
    <col min="14" max="14" width="9.140625" style="83" customWidth="1"/>
    <col min="15" max="15" width="6" style="83" customWidth="1"/>
    <col min="16" max="16" width="6.7109375" style="83" customWidth="1"/>
    <col min="17" max="17" width="5.140625" style="83" customWidth="1"/>
    <col min="18" max="18" width="6.28515625" style="83" customWidth="1"/>
    <col min="19" max="19" width="7.140625" style="83" customWidth="1"/>
    <col min="20" max="20" width="6" style="83" customWidth="1"/>
    <col min="21" max="21" width="6.85546875" style="83" customWidth="1"/>
    <col min="22" max="22" width="6.28515625" style="83" customWidth="1"/>
    <col min="23" max="23" width="5.5703125" style="83" customWidth="1"/>
    <col min="24" max="24" width="7" style="83" customWidth="1"/>
    <col min="25" max="25" width="6.28515625" style="83" customWidth="1"/>
    <col min="26" max="26" width="5.7109375" style="83" customWidth="1"/>
    <col min="27" max="27" width="6.85546875" style="83" customWidth="1"/>
    <col min="28" max="28" width="6.28515625" style="83" customWidth="1"/>
    <col min="29" max="29" width="10.5703125" style="67" hidden="1" customWidth="1"/>
    <col min="30" max="30" width="11.5703125" style="67" hidden="1" customWidth="1"/>
    <col min="31" max="31" width="0" style="67" hidden="1" customWidth="1"/>
    <col min="32" max="16384" width="9" style="67"/>
  </cols>
  <sheetData>
    <row r="1" spans="1:31" ht="21">
      <c r="C1" s="609" t="s">
        <v>1690</v>
      </c>
      <c r="D1" s="609"/>
      <c r="E1" s="609"/>
      <c r="F1" s="609"/>
      <c r="G1" s="609"/>
      <c r="H1" s="609"/>
      <c r="I1" s="609"/>
      <c r="J1" s="609"/>
      <c r="K1" s="609"/>
      <c r="L1" s="609"/>
      <c r="M1" s="609"/>
      <c r="N1" s="609"/>
      <c r="O1" s="609"/>
      <c r="P1" s="609"/>
      <c r="Q1" s="609"/>
      <c r="R1" s="609"/>
      <c r="S1" s="609"/>
      <c r="T1" s="609"/>
      <c r="U1" s="609"/>
      <c r="V1" s="609"/>
      <c r="W1" s="609"/>
      <c r="X1" s="609"/>
      <c r="Y1" s="609"/>
      <c r="Z1" s="609"/>
      <c r="AA1" s="609"/>
      <c r="AB1" s="609"/>
    </row>
    <row r="2" spans="1:31">
      <c r="C2" s="68" t="s">
        <v>1691</v>
      </c>
      <c r="D2" s="69"/>
      <c r="E2" s="114" t="s">
        <v>1695</v>
      </c>
      <c r="F2" s="71"/>
      <c r="G2" s="71"/>
      <c r="H2" s="71"/>
      <c r="I2" s="106"/>
      <c r="J2" s="71"/>
      <c r="K2" s="71"/>
      <c r="L2" s="71"/>
      <c r="M2" s="71"/>
      <c r="N2" s="71"/>
      <c r="O2" s="71"/>
      <c r="P2" s="71"/>
      <c r="Q2" s="71"/>
      <c r="R2" s="71"/>
      <c r="S2" s="71"/>
      <c r="T2" s="71"/>
      <c r="U2" s="71"/>
      <c r="V2" s="71"/>
      <c r="W2" s="71"/>
      <c r="X2" s="71"/>
      <c r="Y2" s="71"/>
      <c r="Z2" s="71"/>
      <c r="AA2" s="71"/>
      <c r="AB2" s="71"/>
    </row>
    <row r="3" spans="1:31">
      <c r="C3" s="68" t="s">
        <v>1692</v>
      </c>
      <c r="D3" s="69"/>
      <c r="E3" s="114" t="s">
        <v>325</v>
      </c>
      <c r="F3" s="71"/>
      <c r="G3" s="71"/>
      <c r="H3" s="71"/>
      <c r="I3" s="106"/>
      <c r="J3" s="71"/>
      <c r="K3" s="71"/>
      <c r="L3" s="71"/>
      <c r="M3" s="71"/>
      <c r="N3" s="71"/>
      <c r="O3" s="71"/>
      <c r="P3" s="71"/>
      <c r="Q3" s="71"/>
      <c r="R3" s="71"/>
      <c r="S3" s="71"/>
      <c r="T3" s="71"/>
      <c r="U3" s="71"/>
      <c r="V3" s="71"/>
      <c r="W3" s="71"/>
      <c r="X3" s="71"/>
      <c r="Y3" s="71"/>
      <c r="Z3" s="71"/>
      <c r="AA3" s="71"/>
      <c r="AB3" s="71"/>
    </row>
    <row r="4" spans="1:31">
      <c r="C4" s="68" t="s">
        <v>86</v>
      </c>
      <c r="D4" s="69"/>
      <c r="E4" s="114" t="s">
        <v>446</v>
      </c>
      <c r="F4" s="71"/>
      <c r="G4" s="71"/>
      <c r="H4" s="71"/>
      <c r="I4" s="106"/>
      <c r="J4" s="71"/>
      <c r="K4" s="71"/>
      <c r="L4" s="71"/>
      <c r="M4" s="71"/>
      <c r="N4" s="71"/>
      <c r="O4" s="71"/>
      <c r="P4" s="71"/>
      <c r="Q4" s="71"/>
      <c r="R4" s="71"/>
      <c r="S4" s="71"/>
      <c r="T4" s="71"/>
      <c r="U4" s="71"/>
      <c r="V4" s="71"/>
      <c r="W4" s="71"/>
      <c r="X4" s="71"/>
      <c r="Y4" s="71"/>
      <c r="Z4" s="71"/>
      <c r="AA4" s="71"/>
      <c r="AB4" s="71"/>
    </row>
    <row r="5" spans="1:31" ht="15.75" thickBot="1">
      <c r="C5" s="73"/>
      <c r="D5" s="74"/>
      <c r="E5" s="115"/>
      <c r="F5" s="71"/>
      <c r="G5" s="71"/>
      <c r="H5" s="71"/>
      <c r="I5" s="106"/>
      <c r="J5" s="71"/>
      <c r="K5" s="71"/>
      <c r="L5" s="71"/>
      <c r="M5" s="71"/>
      <c r="N5" s="71"/>
      <c r="O5" s="71"/>
      <c r="P5" s="71"/>
      <c r="Q5" s="71"/>
      <c r="R5" s="71"/>
      <c r="S5" s="71"/>
      <c r="T5" s="71"/>
      <c r="U5" s="71"/>
      <c r="V5" s="71"/>
      <c r="W5" s="71"/>
      <c r="X5" s="71"/>
      <c r="Y5" s="71"/>
      <c r="Z5" s="71"/>
      <c r="AA5" s="71"/>
      <c r="AB5" s="71"/>
    </row>
    <row r="6" spans="1:31" ht="15" customHeight="1">
      <c r="C6" s="610" t="s">
        <v>1693</v>
      </c>
      <c r="D6" s="613" t="s">
        <v>106</v>
      </c>
      <c r="E6" s="605" t="s">
        <v>1689</v>
      </c>
      <c r="F6" s="614" t="s">
        <v>1667</v>
      </c>
      <c r="G6" s="605" t="s">
        <v>1725</v>
      </c>
      <c r="H6" s="614" t="s">
        <v>1668</v>
      </c>
      <c r="I6" s="616" t="s">
        <v>1669</v>
      </c>
      <c r="J6" s="614" t="s">
        <v>87</v>
      </c>
      <c r="K6" s="614" t="s">
        <v>1671</v>
      </c>
      <c r="L6" s="614"/>
      <c r="M6" s="614"/>
      <c r="N6" s="614"/>
      <c r="O6" s="614" t="s">
        <v>1677</v>
      </c>
      <c r="P6" s="614"/>
      <c r="Q6" s="614"/>
      <c r="R6" s="614"/>
      <c r="S6" s="614"/>
      <c r="T6" s="614"/>
      <c r="U6" s="614"/>
      <c r="V6" s="614"/>
      <c r="W6" s="614"/>
      <c r="X6" s="614"/>
      <c r="Y6" s="614"/>
      <c r="Z6" s="614"/>
      <c r="AA6" s="614"/>
      <c r="AB6" s="618"/>
    </row>
    <row r="7" spans="1:31" ht="15" customHeight="1">
      <c r="C7" s="611"/>
      <c r="D7" s="585"/>
      <c r="E7" s="602"/>
      <c r="F7" s="599"/>
      <c r="G7" s="602"/>
      <c r="H7" s="599"/>
      <c r="I7" s="617"/>
      <c r="J7" s="599"/>
      <c r="K7" s="599" t="s">
        <v>1672</v>
      </c>
      <c r="L7" s="599" t="s">
        <v>1673</v>
      </c>
      <c r="M7" s="599"/>
      <c r="N7" s="599" t="s">
        <v>1676</v>
      </c>
      <c r="O7" s="599" t="s">
        <v>1678</v>
      </c>
      <c r="P7" s="599"/>
      <c r="Q7" s="599"/>
      <c r="R7" s="599"/>
      <c r="S7" s="599" t="s">
        <v>1684</v>
      </c>
      <c r="T7" s="599"/>
      <c r="U7" s="599" t="s">
        <v>1685</v>
      </c>
      <c r="V7" s="599"/>
      <c r="W7" s="599" t="s">
        <v>1686</v>
      </c>
      <c r="X7" s="599"/>
      <c r="Y7" s="599"/>
      <c r="Z7" s="599" t="s">
        <v>1687</v>
      </c>
      <c r="AA7" s="599"/>
      <c r="AB7" s="600"/>
    </row>
    <row r="8" spans="1:31">
      <c r="B8" s="67" t="s">
        <v>578</v>
      </c>
      <c r="C8" s="611"/>
      <c r="D8" s="585"/>
      <c r="E8" s="602"/>
      <c r="F8" s="599"/>
      <c r="G8" s="603"/>
      <c r="H8" s="599"/>
      <c r="I8" s="617"/>
      <c r="J8" s="599"/>
      <c r="K8" s="599"/>
      <c r="L8" s="64" t="s">
        <v>1674</v>
      </c>
      <c r="M8" s="64" t="s">
        <v>1675</v>
      </c>
      <c r="N8" s="599"/>
      <c r="O8" s="64" t="s">
        <v>1679</v>
      </c>
      <c r="P8" s="64" t="s">
        <v>1680</v>
      </c>
      <c r="Q8" s="64" t="s">
        <v>1681</v>
      </c>
      <c r="R8" s="64" t="s">
        <v>1682</v>
      </c>
      <c r="S8" s="64" t="s">
        <v>1680</v>
      </c>
      <c r="T8" s="64" t="s">
        <v>1682</v>
      </c>
      <c r="U8" s="64" t="s">
        <v>1680</v>
      </c>
      <c r="V8" s="64" t="s">
        <v>1682</v>
      </c>
      <c r="W8" s="64" t="s">
        <v>1679</v>
      </c>
      <c r="X8" s="64" t="s">
        <v>1680</v>
      </c>
      <c r="Y8" s="64" t="s">
        <v>1682</v>
      </c>
      <c r="Z8" s="64" t="s">
        <v>1679</v>
      </c>
      <c r="AA8" s="64" t="s">
        <v>1680</v>
      </c>
      <c r="AB8" s="65" t="s">
        <v>1682</v>
      </c>
    </row>
    <row r="9" spans="1:31" s="104" customFormat="1" ht="15.75" thickBot="1">
      <c r="C9" s="612"/>
      <c r="D9" s="592"/>
      <c r="E9" s="627"/>
      <c r="F9" s="81">
        <v>1</v>
      </c>
      <c r="G9" s="81"/>
      <c r="H9" s="81">
        <v>2</v>
      </c>
      <c r="I9" s="80">
        <v>3</v>
      </c>
      <c r="J9" s="81">
        <v>4</v>
      </c>
      <c r="K9" s="81">
        <v>5</v>
      </c>
      <c r="L9" s="81">
        <v>6.1</v>
      </c>
      <c r="M9" s="81">
        <v>6.2</v>
      </c>
      <c r="N9" s="81">
        <v>7</v>
      </c>
      <c r="O9" s="81">
        <v>8</v>
      </c>
      <c r="P9" s="81">
        <v>9</v>
      </c>
      <c r="Q9" s="81">
        <v>10</v>
      </c>
      <c r="R9" s="81">
        <v>11</v>
      </c>
      <c r="S9" s="81">
        <v>12</v>
      </c>
      <c r="T9" s="81">
        <v>13</v>
      </c>
      <c r="U9" s="81">
        <v>14</v>
      </c>
      <c r="V9" s="81">
        <v>15</v>
      </c>
      <c r="W9" s="81">
        <v>16</v>
      </c>
      <c r="X9" s="81">
        <v>17</v>
      </c>
      <c r="Y9" s="81">
        <v>18</v>
      </c>
      <c r="Z9" s="81">
        <v>19</v>
      </c>
      <c r="AA9" s="81">
        <v>20</v>
      </c>
      <c r="AB9" s="82">
        <v>21</v>
      </c>
    </row>
    <row r="10" spans="1:31" s="66" customFormat="1" ht="15" customHeight="1">
      <c r="A10" s="586">
        <v>171</v>
      </c>
      <c r="B10" s="158">
        <v>13</v>
      </c>
      <c r="C10" s="619">
        <v>20</v>
      </c>
      <c r="D10" s="613">
        <v>2.5</v>
      </c>
      <c r="E10" s="622" t="s">
        <v>1664</v>
      </c>
      <c r="F10" s="76">
        <v>1</v>
      </c>
      <c r="G10" s="76" t="s">
        <v>587</v>
      </c>
      <c r="H10" s="93" t="s">
        <v>548</v>
      </c>
      <c r="I10" s="79">
        <f>AE10-AD10</f>
        <v>2</v>
      </c>
      <c r="J10" s="76" t="s">
        <v>1700</v>
      </c>
      <c r="K10" s="79">
        <v>3.5</v>
      </c>
      <c r="L10" s="79">
        <v>5</v>
      </c>
      <c r="M10" s="79">
        <v>5</v>
      </c>
      <c r="N10" s="76">
        <v>1</v>
      </c>
      <c r="O10" s="76" t="s">
        <v>1705</v>
      </c>
      <c r="P10" s="76" t="s">
        <v>1701</v>
      </c>
      <c r="Q10" s="76" t="s">
        <v>1709</v>
      </c>
      <c r="R10" s="76">
        <v>0</v>
      </c>
      <c r="S10" s="76" t="s">
        <v>1701</v>
      </c>
      <c r="T10" s="76">
        <v>0</v>
      </c>
      <c r="U10" s="76" t="s">
        <v>1707</v>
      </c>
      <c r="V10" s="76">
        <v>0</v>
      </c>
      <c r="W10" s="76" t="s">
        <v>1704</v>
      </c>
      <c r="X10" s="76" t="s">
        <v>1703</v>
      </c>
      <c r="Y10" s="76">
        <v>0</v>
      </c>
      <c r="Z10" s="76" t="s">
        <v>1705</v>
      </c>
      <c r="AA10" s="76" t="s">
        <v>1703</v>
      </c>
      <c r="AB10" s="77">
        <v>0</v>
      </c>
      <c r="AD10" s="61">
        <f>'[1]NGANJUK''Z'!$L$268</f>
        <v>709.9</v>
      </c>
      <c r="AE10" s="87">
        <v>711.9</v>
      </c>
    </row>
    <row r="11" spans="1:31" s="66" customFormat="1" ht="15" customHeight="1">
      <c r="A11" s="586"/>
      <c r="B11" s="158"/>
      <c r="C11" s="606"/>
      <c r="D11" s="608"/>
      <c r="E11" s="623"/>
      <c r="F11" s="95"/>
      <c r="G11" s="95"/>
      <c r="H11" s="99"/>
      <c r="I11" s="100"/>
      <c r="J11" s="95"/>
      <c r="K11" s="100"/>
      <c r="L11" s="100"/>
      <c r="M11" s="100"/>
      <c r="N11" s="95"/>
      <c r="O11" s="95"/>
      <c r="P11" s="95"/>
      <c r="Q11" s="95"/>
      <c r="R11" s="95"/>
      <c r="S11" s="95"/>
      <c r="T11" s="95"/>
      <c r="U11" s="95"/>
      <c r="V11" s="95"/>
      <c r="W11" s="95"/>
      <c r="X11" s="95"/>
      <c r="Y11" s="95"/>
      <c r="Z11" s="95"/>
      <c r="AA11" s="95"/>
      <c r="AB11" s="101"/>
      <c r="AD11" s="61"/>
      <c r="AE11" s="87"/>
    </row>
    <row r="12" spans="1:31" s="66" customFormat="1" ht="15" customHeight="1">
      <c r="A12" s="586"/>
      <c r="B12" s="158">
        <v>14</v>
      </c>
      <c r="C12" s="586"/>
      <c r="D12" s="585"/>
      <c r="E12" s="624"/>
      <c r="F12" s="64">
        <v>2</v>
      </c>
      <c r="G12" s="64" t="s">
        <v>588</v>
      </c>
      <c r="H12" s="60" t="s">
        <v>404</v>
      </c>
      <c r="I12" s="59">
        <f>AE12-AD12</f>
        <v>2.5</v>
      </c>
      <c r="J12" s="64" t="s">
        <v>1700</v>
      </c>
      <c r="K12" s="59">
        <v>3.5</v>
      </c>
      <c r="L12" s="59">
        <v>5</v>
      </c>
      <c r="M12" s="59">
        <v>4</v>
      </c>
      <c r="N12" s="64">
        <v>1</v>
      </c>
      <c r="O12" s="64" t="s">
        <v>1705</v>
      </c>
      <c r="P12" s="64" t="s">
        <v>1701</v>
      </c>
      <c r="Q12" s="64" t="s">
        <v>1709</v>
      </c>
      <c r="R12" s="64">
        <v>0</v>
      </c>
      <c r="S12" s="64" t="s">
        <v>1701</v>
      </c>
      <c r="T12" s="64">
        <v>0</v>
      </c>
      <c r="U12" s="64" t="s">
        <v>1707</v>
      </c>
      <c r="V12" s="64">
        <v>0</v>
      </c>
      <c r="W12" s="64" t="s">
        <v>1704</v>
      </c>
      <c r="X12" s="64" t="s">
        <v>1703</v>
      </c>
      <c r="Y12" s="64">
        <v>0</v>
      </c>
      <c r="Z12" s="64" t="s">
        <v>1705</v>
      </c>
      <c r="AA12" s="64" t="s">
        <v>1703</v>
      </c>
      <c r="AB12" s="65">
        <v>0</v>
      </c>
      <c r="AD12" s="61">
        <f>'[1]NGANJUK''Z'!$L$268</f>
        <v>709.9</v>
      </c>
      <c r="AE12" s="87">
        <v>712.4</v>
      </c>
    </row>
    <row r="13" spans="1:31" s="66" customFormat="1" ht="15" customHeight="1">
      <c r="A13" s="62"/>
      <c r="B13" s="158"/>
      <c r="C13" s="62"/>
      <c r="D13" s="63"/>
      <c r="E13" s="78"/>
      <c r="F13" s="64"/>
      <c r="G13" s="64"/>
      <c r="H13" s="60"/>
      <c r="I13" s="59"/>
      <c r="J13" s="64"/>
      <c r="K13" s="59"/>
      <c r="L13" s="59"/>
      <c r="M13" s="59"/>
      <c r="N13" s="64"/>
      <c r="O13" s="64"/>
      <c r="P13" s="64"/>
      <c r="Q13" s="64"/>
      <c r="R13" s="64"/>
      <c r="S13" s="64"/>
      <c r="T13" s="64"/>
      <c r="U13" s="64"/>
      <c r="V13" s="64"/>
      <c r="W13" s="64"/>
      <c r="X13" s="64"/>
      <c r="Y13" s="64"/>
      <c r="Z13" s="64"/>
      <c r="AA13" s="64"/>
      <c r="AB13" s="65"/>
      <c r="AD13" s="61"/>
      <c r="AE13" s="87"/>
    </row>
    <row r="14" spans="1:31" s="66" customFormat="1" ht="15" customHeight="1">
      <c r="A14" s="62">
        <v>9043</v>
      </c>
      <c r="B14" s="158">
        <v>15</v>
      </c>
      <c r="C14" s="62">
        <v>21</v>
      </c>
      <c r="D14" s="63">
        <v>2.2999999999999998</v>
      </c>
      <c r="E14" s="78" t="s">
        <v>367</v>
      </c>
      <c r="F14" s="64">
        <v>1</v>
      </c>
      <c r="G14" s="64" t="s">
        <v>589</v>
      </c>
      <c r="H14" s="60" t="s">
        <v>368</v>
      </c>
      <c r="I14" s="59">
        <f>AE14-AD14</f>
        <v>1.0999999999999091</v>
      </c>
      <c r="J14" s="64" t="s">
        <v>1700</v>
      </c>
      <c r="K14" s="59">
        <v>6</v>
      </c>
      <c r="L14" s="59">
        <v>4</v>
      </c>
      <c r="M14" s="59">
        <v>4</v>
      </c>
      <c r="N14" s="64">
        <v>1</v>
      </c>
      <c r="O14" s="64" t="s">
        <v>1705</v>
      </c>
      <c r="P14" s="64" t="s">
        <v>1701</v>
      </c>
      <c r="Q14" s="64" t="s">
        <v>1709</v>
      </c>
      <c r="R14" s="64">
        <v>0</v>
      </c>
      <c r="S14" s="64" t="s">
        <v>1701</v>
      </c>
      <c r="T14" s="64">
        <v>0</v>
      </c>
      <c r="U14" s="64" t="s">
        <v>1707</v>
      </c>
      <c r="V14" s="64">
        <v>0</v>
      </c>
      <c r="W14" s="64" t="s">
        <v>1704</v>
      </c>
      <c r="X14" s="64" t="s">
        <v>1703</v>
      </c>
      <c r="Y14" s="64">
        <v>0</v>
      </c>
      <c r="Z14" s="64" t="s">
        <v>1705</v>
      </c>
      <c r="AA14" s="64" t="s">
        <v>1703</v>
      </c>
      <c r="AB14" s="65">
        <v>0</v>
      </c>
      <c r="AD14" s="61">
        <f>'[1]NGANJUK''Z'!$L$74</f>
        <v>701.2</v>
      </c>
      <c r="AE14" s="85">
        <v>702.3</v>
      </c>
    </row>
    <row r="15" spans="1:31" s="66" customFormat="1" ht="15" customHeight="1">
      <c r="A15" s="97"/>
      <c r="B15" s="167"/>
      <c r="C15" s="97"/>
      <c r="D15" s="98"/>
      <c r="E15" s="96"/>
      <c r="F15" s="95"/>
      <c r="G15" s="95"/>
      <c r="H15" s="60"/>
      <c r="I15" s="59"/>
      <c r="J15" s="64"/>
      <c r="K15" s="59"/>
      <c r="L15" s="59"/>
      <c r="M15" s="59"/>
      <c r="N15" s="64"/>
      <c r="O15" s="64"/>
      <c r="P15" s="64"/>
      <c r="Q15" s="64"/>
      <c r="R15" s="64"/>
      <c r="S15" s="64"/>
      <c r="T15" s="64"/>
      <c r="U15" s="64"/>
      <c r="V15" s="64"/>
      <c r="W15" s="64"/>
      <c r="X15" s="64"/>
      <c r="Y15" s="64"/>
      <c r="Z15" s="64"/>
      <c r="AA15" s="64"/>
      <c r="AB15" s="65"/>
      <c r="AD15" s="61"/>
      <c r="AE15" s="85"/>
    </row>
    <row r="16" spans="1:31" s="66" customFormat="1" ht="15" customHeight="1">
      <c r="A16" s="97">
        <v>4001</v>
      </c>
      <c r="B16" s="167">
        <v>16</v>
      </c>
      <c r="C16" s="97">
        <v>22</v>
      </c>
      <c r="D16" s="98">
        <v>1.2</v>
      </c>
      <c r="E16" s="96" t="s">
        <v>1665</v>
      </c>
      <c r="F16" s="95">
        <v>1</v>
      </c>
      <c r="G16" s="95" t="s">
        <v>590</v>
      </c>
      <c r="H16" s="60" t="s">
        <v>404</v>
      </c>
      <c r="I16" s="59">
        <f>AE16-AD16</f>
        <v>0</v>
      </c>
      <c r="J16" s="64" t="s">
        <v>1700</v>
      </c>
      <c r="K16" s="59">
        <v>4</v>
      </c>
      <c r="L16" s="59">
        <v>2.5</v>
      </c>
      <c r="M16" s="59">
        <v>2.5</v>
      </c>
      <c r="N16" s="64">
        <v>1</v>
      </c>
      <c r="O16" s="64" t="s">
        <v>1705</v>
      </c>
      <c r="P16" s="64" t="s">
        <v>1701</v>
      </c>
      <c r="Q16" s="64" t="s">
        <v>1709</v>
      </c>
      <c r="R16" s="64">
        <v>0</v>
      </c>
      <c r="S16" s="64" t="s">
        <v>1701</v>
      </c>
      <c r="T16" s="64">
        <v>0</v>
      </c>
      <c r="U16" s="64" t="s">
        <v>1707</v>
      </c>
      <c r="V16" s="64">
        <v>0</v>
      </c>
      <c r="W16" s="64" t="s">
        <v>1704</v>
      </c>
      <c r="X16" s="64" t="s">
        <v>1703</v>
      </c>
      <c r="Y16" s="64">
        <v>0</v>
      </c>
      <c r="Z16" s="64" t="s">
        <v>1705</v>
      </c>
      <c r="AA16" s="64" t="s">
        <v>1703</v>
      </c>
      <c r="AB16" s="65">
        <v>0</v>
      </c>
      <c r="AD16" s="61"/>
      <c r="AE16" s="85"/>
    </row>
    <row r="17" spans="1:31" s="66" customFormat="1" ht="15" customHeight="1">
      <c r="A17" s="97"/>
      <c r="B17" s="167"/>
      <c r="C17" s="97"/>
      <c r="D17" s="98"/>
      <c r="E17" s="96"/>
      <c r="F17" s="95"/>
      <c r="G17" s="95"/>
      <c r="H17" s="60"/>
      <c r="I17" s="59"/>
      <c r="J17" s="64"/>
      <c r="K17" s="59"/>
      <c r="L17" s="59"/>
      <c r="M17" s="59"/>
      <c r="N17" s="64"/>
      <c r="O17" s="64"/>
      <c r="P17" s="64"/>
      <c r="Q17" s="64"/>
      <c r="R17" s="64"/>
      <c r="S17" s="64"/>
      <c r="T17" s="64"/>
      <c r="U17" s="64"/>
      <c r="V17" s="64"/>
      <c r="W17" s="64"/>
      <c r="X17" s="64"/>
      <c r="Y17" s="64"/>
      <c r="Z17" s="64"/>
      <c r="AA17" s="64"/>
      <c r="AB17" s="65"/>
      <c r="AD17" s="61"/>
      <c r="AE17" s="85"/>
    </row>
    <row r="18" spans="1:31" s="66" customFormat="1" ht="15" customHeight="1">
      <c r="A18" s="586">
        <v>9110</v>
      </c>
      <c r="B18" s="158">
        <v>651</v>
      </c>
      <c r="C18" s="586" t="s">
        <v>1202</v>
      </c>
      <c r="D18" s="585">
        <v>6.7</v>
      </c>
      <c r="E18" s="624" t="s">
        <v>1203</v>
      </c>
      <c r="F18" s="64">
        <v>1</v>
      </c>
      <c r="G18" s="95" t="s">
        <v>1204</v>
      </c>
      <c r="H18" s="60" t="s">
        <v>205</v>
      </c>
      <c r="I18" s="59">
        <v>6.8499999999999943</v>
      </c>
      <c r="J18" s="64" t="s">
        <v>1700</v>
      </c>
      <c r="K18" s="59">
        <v>71.2</v>
      </c>
      <c r="L18" s="59">
        <v>7</v>
      </c>
      <c r="M18" s="59">
        <v>9</v>
      </c>
      <c r="N18" s="64">
        <v>3</v>
      </c>
      <c r="O18" s="64" t="s">
        <v>1703</v>
      </c>
      <c r="P18" s="64" t="s">
        <v>1705</v>
      </c>
      <c r="Q18" s="64" t="s">
        <v>1709</v>
      </c>
      <c r="R18" s="64">
        <v>0</v>
      </c>
      <c r="S18" s="64" t="s">
        <v>1701</v>
      </c>
      <c r="T18" s="64">
        <v>0</v>
      </c>
      <c r="U18" s="64" t="s">
        <v>1707</v>
      </c>
      <c r="V18" s="64">
        <v>0</v>
      </c>
      <c r="W18" s="64" t="s">
        <v>114</v>
      </c>
      <c r="X18" s="64" t="s">
        <v>1703</v>
      </c>
      <c r="Y18" s="64">
        <v>0</v>
      </c>
      <c r="Z18" s="64" t="s">
        <v>1767</v>
      </c>
      <c r="AA18" s="64" t="s">
        <v>1701</v>
      </c>
      <c r="AB18" s="65">
        <v>0</v>
      </c>
      <c r="AC18" s="61">
        <f>[2]nganjuk!$L$171</f>
        <v>54.7</v>
      </c>
      <c r="AD18" s="61">
        <f>I18-$AC$18</f>
        <v>-47.850000000000009</v>
      </c>
    </row>
    <row r="19" spans="1:31" s="66" customFormat="1" ht="15" customHeight="1">
      <c r="A19" s="586"/>
      <c r="B19" s="158"/>
      <c r="C19" s="586"/>
      <c r="D19" s="585"/>
      <c r="E19" s="624"/>
      <c r="F19" s="64"/>
      <c r="G19" s="95"/>
      <c r="H19" s="60"/>
      <c r="I19" s="59"/>
      <c r="J19" s="64"/>
      <c r="K19" s="59"/>
      <c r="L19" s="59"/>
      <c r="M19" s="59"/>
      <c r="N19" s="64"/>
      <c r="O19" s="64"/>
      <c r="P19" s="64"/>
      <c r="Q19" s="64"/>
      <c r="R19" s="64"/>
      <c r="S19" s="64"/>
      <c r="T19" s="64"/>
      <c r="U19" s="64"/>
      <c r="V19" s="64"/>
      <c r="W19" s="64"/>
      <c r="X19" s="64"/>
      <c r="Y19" s="64"/>
      <c r="Z19" s="64"/>
      <c r="AA19" s="64"/>
      <c r="AB19" s="65"/>
      <c r="AC19" s="61"/>
      <c r="AD19" s="61"/>
    </row>
    <row r="20" spans="1:31" s="66" customFormat="1" ht="15" customHeight="1">
      <c r="A20" s="586"/>
      <c r="B20" s="158">
        <v>652</v>
      </c>
      <c r="C20" s="586"/>
      <c r="D20" s="585"/>
      <c r="E20" s="624"/>
      <c r="F20" s="64">
        <v>2</v>
      </c>
      <c r="G20" s="95" t="s">
        <v>1205</v>
      </c>
      <c r="H20" s="60" t="s">
        <v>206</v>
      </c>
      <c r="I20" s="59">
        <v>7.55</v>
      </c>
      <c r="J20" s="64" t="s">
        <v>1700</v>
      </c>
      <c r="K20" s="59">
        <v>6</v>
      </c>
      <c r="L20" s="59">
        <v>6</v>
      </c>
      <c r="M20" s="59">
        <v>9</v>
      </c>
      <c r="N20" s="64">
        <v>1</v>
      </c>
      <c r="O20" s="64" t="s">
        <v>1703</v>
      </c>
      <c r="P20" s="64" t="s">
        <v>1701</v>
      </c>
      <c r="Q20" s="64" t="s">
        <v>1709</v>
      </c>
      <c r="R20" s="64">
        <v>0</v>
      </c>
      <c r="S20" s="64" t="s">
        <v>1701</v>
      </c>
      <c r="T20" s="64">
        <v>0</v>
      </c>
      <c r="U20" s="64" t="s">
        <v>1708</v>
      </c>
      <c r="V20" s="64">
        <v>0</v>
      </c>
      <c r="W20" s="64" t="s">
        <v>1704</v>
      </c>
      <c r="X20" s="64" t="s">
        <v>1703</v>
      </c>
      <c r="Y20" s="64">
        <v>0</v>
      </c>
      <c r="Z20" s="64" t="s">
        <v>1699</v>
      </c>
      <c r="AA20" s="64" t="s">
        <v>1703</v>
      </c>
      <c r="AB20" s="65">
        <v>0</v>
      </c>
      <c r="AD20" s="61">
        <f>I20-$AC$18</f>
        <v>-47.150000000000006</v>
      </c>
    </row>
    <row r="21" spans="1:31" s="66" customFormat="1" ht="15" customHeight="1">
      <c r="A21" s="586"/>
      <c r="B21" s="158"/>
      <c r="C21" s="586"/>
      <c r="D21" s="585"/>
      <c r="E21" s="624"/>
      <c r="F21" s="64"/>
      <c r="G21" s="95"/>
      <c r="H21" s="60"/>
      <c r="I21" s="59"/>
      <c r="J21" s="64"/>
      <c r="K21" s="59"/>
      <c r="L21" s="59"/>
      <c r="M21" s="59"/>
      <c r="N21" s="64"/>
      <c r="O21" s="64"/>
      <c r="P21" s="64"/>
      <c r="Q21" s="64"/>
      <c r="R21" s="64"/>
      <c r="S21" s="64"/>
      <c r="T21" s="64"/>
      <c r="U21" s="64"/>
      <c r="V21" s="64"/>
      <c r="W21" s="64"/>
      <c r="X21" s="64"/>
      <c r="Y21" s="64"/>
      <c r="Z21" s="64"/>
      <c r="AA21" s="64"/>
      <c r="AB21" s="65"/>
      <c r="AD21" s="61"/>
    </row>
    <row r="22" spans="1:31" s="66" customFormat="1" ht="15" customHeight="1">
      <c r="A22" s="586"/>
      <c r="B22" s="158">
        <v>653</v>
      </c>
      <c r="C22" s="586"/>
      <c r="D22" s="585"/>
      <c r="E22" s="624"/>
      <c r="F22" s="64">
        <v>3</v>
      </c>
      <c r="G22" s="95" t="s">
        <v>1206</v>
      </c>
      <c r="H22" s="60" t="s">
        <v>207</v>
      </c>
      <c r="I22" s="59">
        <v>8.9499999999999993</v>
      </c>
      <c r="J22" s="64" t="s">
        <v>1700</v>
      </c>
      <c r="K22" s="59">
        <v>2.5</v>
      </c>
      <c r="L22" s="59">
        <v>6</v>
      </c>
      <c r="M22" s="59"/>
      <c r="N22" s="64">
        <v>1</v>
      </c>
      <c r="O22" s="64" t="s">
        <v>1703</v>
      </c>
      <c r="P22" s="64" t="s">
        <v>1701</v>
      </c>
      <c r="Q22" s="64" t="s">
        <v>1709</v>
      </c>
      <c r="R22" s="64">
        <v>0</v>
      </c>
      <c r="S22" s="64" t="s">
        <v>1701</v>
      </c>
      <c r="T22" s="64">
        <v>0</v>
      </c>
      <c r="U22" s="64" t="s">
        <v>1703</v>
      </c>
      <c r="V22" s="64">
        <v>0</v>
      </c>
      <c r="W22" s="64" t="s">
        <v>1704</v>
      </c>
      <c r="X22" s="64" t="s">
        <v>1703</v>
      </c>
      <c r="Y22" s="64">
        <v>0</v>
      </c>
      <c r="Z22" s="64" t="s">
        <v>1699</v>
      </c>
      <c r="AA22" s="64" t="s">
        <v>1703</v>
      </c>
      <c r="AB22" s="65">
        <v>0</v>
      </c>
      <c r="AD22" s="61">
        <f>I22-$AC$18</f>
        <v>-45.75</v>
      </c>
    </row>
    <row r="23" spans="1:31" s="66" customFormat="1" ht="15" customHeight="1">
      <c r="A23" s="586"/>
      <c r="B23" s="158"/>
      <c r="C23" s="586"/>
      <c r="D23" s="585"/>
      <c r="E23" s="624"/>
      <c r="F23" s="64"/>
      <c r="G23" s="95"/>
      <c r="H23" s="60"/>
      <c r="I23" s="59"/>
      <c r="J23" s="64"/>
      <c r="K23" s="59"/>
      <c r="L23" s="59"/>
      <c r="M23" s="59"/>
      <c r="N23" s="64"/>
      <c r="O23" s="64"/>
      <c r="P23" s="64"/>
      <c r="Q23" s="64"/>
      <c r="R23" s="64"/>
      <c r="S23" s="64"/>
      <c r="T23" s="64"/>
      <c r="U23" s="64"/>
      <c r="V23" s="64"/>
      <c r="W23" s="64"/>
      <c r="X23" s="64"/>
      <c r="Y23" s="64"/>
      <c r="Z23" s="64"/>
      <c r="AA23" s="64"/>
      <c r="AB23" s="65"/>
      <c r="AD23" s="61"/>
    </row>
    <row r="24" spans="1:31" s="66" customFormat="1" ht="15" customHeight="1">
      <c r="A24" s="586"/>
      <c r="B24" s="158">
        <v>654</v>
      </c>
      <c r="C24" s="586"/>
      <c r="D24" s="585"/>
      <c r="E24" s="624"/>
      <c r="F24" s="64">
        <v>4</v>
      </c>
      <c r="G24" s="95" t="s">
        <v>1207</v>
      </c>
      <c r="H24" s="60" t="s">
        <v>197</v>
      </c>
      <c r="I24" s="59">
        <v>10.050000000000001</v>
      </c>
      <c r="J24" s="64" t="s">
        <v>1700</v>
      </c>
      <c r="K24" s="59">
        <v>2.5</v>
      </c>
      <c r="L24" s="59">
        <v>6.4</v>
      </c>
      <c r="M24" s="59"/>
      <c r="N24" s="64">
        <v>1</v>
      </c>
      <c r="O24" s="64" t="s">
        <v>1703</v>
      </c>
      <c r="P24" s="64" t="s">
        <v>1701</v>
      </c>
      <c r="Q24" s="64" t="s">
        <v>1709</v>
      </c>
      <c r="R24" s="64">
        <v>0</v>
      </c>
      <c r="S24" s="64" t="s">
        <v>1701</v>
      </c>
      <c r="T24" s="64">
        <v>0</v>
      </c>
      <c r="U24" s="64" t="s">
        <v>1708</v>
      </c>
      <c r="V24" s="64">
        <v>0</v>
      </c>
      <c r="W24" s="64" t="s">
        <v>1704</v>
      </c>
      <c r="X24" s="64" t="s">
        <v>1703</v>
      </c>
      <c r="Y24" s="64">
        <v>0</v>
      </c>
      <c r="Z24" s="64" t="s">
        <v>1699</v>
      </c>
      <c r="AA24" s="64" t="s">
        <v>1703</v>
      </c>
      <c r="AB24" s="65">
        <v>0</v>
      </c>
      <c r="AD24" s="61">
        <f>I24-$AC$18</f>
        <v>-44.650000000000006</v>
      </c>
    </row>
    <row r="25" spans="1:31" s="66" customFormat="1" ht="15" customHeight="1">
      <c r="A25" s="586"/>
      <c r="B25" s="158"/>
      <c r="C25" s="586"/>
      <c r="D25" s="585"/>
      <c r="E25" s="624"/>
      <c r="F25" s="64"/>
      <c r="G25" s="95"/>
      <c r="H25" s="60"/>
      <c r="I25" s="59"/>
      <c r="J25" s="64"/>
      <c r="K25" s="59"/>
      <c r="L25" s="59"/>
      <c r="M25" s="59"/>
      <c r="N25" s="64"/>
      <c r="O25" s="64"/>
      <c r="P25" s="64"/>
      <c r="Q25" s="64"/>
      <c r="R25" s="64"/>
      <c r="S25" s="64"/>
      <c r="T25" s="64"/>
      <c r="U25" s="64"/>
      <c r="V25" s="64"/>
      <c r="W25" s="64"/>
      <c r="X25" s="64"/>
      <c r="Y25" s="64"/>
      <c r="Z25" s="64"/>
      <c r="AA25" s="64"/>
      <c r="AB25" s="65"/>
      <c r="AD25" s="61"/>
    </row>
    <row r="26" spans="1:31" s="66" customFormat="1" ht="15" customHeight="1">
      <c r="A26" s="586"/>
      <c r="B26" s="158">
        <v>655</v>
      </c>
      <c r="C26" s="586"/>
      <c r="D26" s="585"/>
      <c r="E26" s="624"/>
      <c r="F26" s="64">
        <v>5</v>
      </c>
      <c r="G26" s="95" t="s">
        <v>1208</v>
      </c>
      <c r="H26" s="60" t="s">
        <v>208</v>
      </c>
      <c r="I26" s="59">
        <v>12.75</v>
      </c>
      <c r="J26" s="64" t="s">
        <v>1700</v>
      </c>
      <c r="K26" s="59">
        <v>10.7</v>
      </c>
      <c r="L26" s="59">
        <v>4.5</v>
      </c>
      <c r="M26" s="59"/>
      <c r="N26" s="64">
        <v>1</v>
      </c>
      <c r="O26" s="64" t="s">
        <v>1703</v>
      </c>
      <c r="P26" s="64" t="s">
        <v>1701</v>
      </c>
      <c r="Q26" s="64" t="s">
        <v>1709</v>
      </c>
      <c r="R26" s="64">
        <v>0</v>
      </c>
      <c r="S26" s="64" t="s">
        <v>1701</v>
      </c>
      <c r="T26" s="64">
        <v>0</v>
      </c>
      <c r="U26" s="64" t="s">
        <v>1708</v>
      </c>
      <c r="V26" s="64">
        <v>0</v>
      </c>
      <c r="W26" s="64" t="s">
        <v>1704</v>
      </c>
      <c r="X26" s="64" t="s">
        <v>1703</v>
      </c>
      <c r="Y26" s="64">
        <v>0</v>
      </c>
      <c r="Z26" s="64" t="s">
        <v>1699</v>
      </c>
      <c r="AA26" s="64" t="s">
        <v>1703</v>
      </c>
      <c r="AB26" s="65">
        <v>0</v>
      </c>
      <c r="AD26" s="61">
        <f>I26-$AC$18</f>
        <v>-41.95</v>
      </c>
    </row>
    <row r="27" spans="1:31" s="66" customFormat="1" ht="15" customHeight="1">
      <c r="A27" s="62"/>
      <c r="B27" s="158"/>
      <c r="C27" s="62"/>
      <c r="D27" s="63"/>
      <c r="E27" s="78"/>
      <c r="F27" s="64"/>
      <c r="G27" s="95"/>
      <c r="H27" s="60"/>
      <c r="I27" s="59"/>
      <c r="J27" s="64"/>
      <c r="K27" s="59"/>
      <c r="L27" s="59"/>
      <c r="M27" s="59"/>
      <c r="N27" s="64"/>
      <c r="O27" s="64"/>
      <c r="P27" s="64"/>
      <c r="Q27" s="64"/>
      <c r="R27" s="64"/>
      <c r="S27" s="64"/>
      <c r="T27" s="64"/>
      <c r="U27" s="64"/>
      <c r="V27" s="64"/>
      <c r="W27" s="64"/>
      <c r="X27" s="64"/>
      <c r="Y27" s="64"/>
      <c r="Z27" s="64"/>
      <c r="AA27" s="64"/>
      <c r="AB27" s="65"/>
      <c r="AD27" s="61"/>
    </row>
    <row r="28" spans="1:31" s="66" customFormat="1" ht="15" customHeight="1">
      <c r="A28" s="586">
        <v>9097</v>
      </c>
      <c r="B28" s="158">
        <v>341</v>
      </c>
      <c r="C28" s="586" t="s">
        <v>1209</v>
      </c>
      <c r="D28" s="585">
        <v>3.1</v>
      </c>
      <c r="E28" s="624" t="s">
        <v>1210</v>
      </c>
      <c r="F28" s="64">
        <v>7</v>
      </c>
      <c r="G28" s="95" t="s">
        <v>1211</v>
      </c>
      <c r="H28" s="60" t="s">
        <v>191</v>
      </c>
      <c r="I28" s="59">
        <v>4.2</v>
      </c>
      <c r="J28" s="64" t="s">
        <v>1700</v>
      </c>
      <c r="K28" s="59">
        <v>3.6</v>
      </c>
      <c r="L28" s="59">
        <v>3.5</v>
      </c>
      <c r="M28" s="59">
        <v>4.5</v>
      </c>
      <c r="N28" s="64">
        <v>1</v>
      </c>
      <c r="O28" s="64" t="s">
        <v>1703</v>
      </c>
      <c r="P28" s="64" t="s">
        <v>1701</v>
      </c>
      <c r="Q28" s="64" t="s">
        <v>1709</v>
      </c>
      <c r="R28" s="64">
        <v>0</v>
      </c>
      <c r="S28" s="64" t="s">
        <v>1701</v>
      </c>
      <c r="T28" s="64">
        <v>0</v>
      </c>
      <c r="U28" s="64" t="s">
        <v>1708</v>
      </c>
      <c r="V28" s="64">
        <v>0</v>
      </c>
      <c r="W28" s="64" t="s">
        <v>1704</v>
      </c>
      <c r="X28" s="64" t="s">
        <v>1703</v>
      </c>
      <c r="Y28" s="64">
        <v>0</v>
      </c>
      <c r="Z28" s="64" t="s">
        <v>1699</v>
      </c>
      <c r="AA28" s="64" t="s">
        <v>1703</v>
      </c>
      <c r="AB28" s="65">
        <v>0</v>
      </c>
      <c r="AD28" s="61" t="e">
        <f>I28-#REF!</f>
        <v>#REF!</v>
      </c>
    </row>
    <row r="29" spans="1:31" s="66" customFormat="1" ht="15" customHeight="1">
      <c r="A29" s="586"/>
      <c r="B29" s="158"/>
      <c r="C29" s="586"/>
      <c r="D29" s="585"/>
      <c r="E29" s="624"/>
      <c r="F29" s="64"/>
      <c r="G29" s="95"/>
      <c r="H29" s="60"/>
      <c r="I29" s="59"/>
      <c r="J29" s="64"/>
      <c r="K29" s="59"/>
      <c r="L29" s="59"/>
      <c r="M29" s="59"/>
      <c r="N29" s="64"/>
      <c r="O29" s="64"/>
      <c r="P29" s="64"/>
      <c r="Q29" s="64"/>
      <c r="R29" s="64"/>
      <c r="S29" s="64"/>
      <c r="T29" s="64"/>
      <c r="U29" s="64"/>
      <c r="V29" s="64"/>
      <c r="W29" s="64"/>
      <c r="X29" s="64"/>
      <c r="Y29" s="64"/>
      <c r="Z29" s="64"/>
      <c r="AA29" s="64"/>
      <c r="AB29" s="65"/>
      <c r="AD29" s="61"/>
    </row>
    <row r="30" spans="1:31" s="66" customFormat="1" ht="15" customHeight="1">
      <c r="A30" s="586"/>
      <c r="B30" s="158">
        <v>342</v>
      </c>
      <c r="C30" s="586"/>
      <c r="D30" s="585"/>
      <c r="E30" s="624"/>
      <c r="F30" s="64">
        <v>8</v>
      </c>
      <c r="G30" s="95" t="s">
        <v>1212</v>
      </c>
      <c r="H30" s="60" t="s">
        <v>192</v>
      </c>
      <c r="I30" s="59">
        <v>4.6499999999999915</v>
      </c>
      <c r="J30" s="64" t="s">
        <v>1700</v>
      </c>
      <c r="K30" s="59">
        <v>60</v>
      </c>
      <c r="L30" s="59">
        <v>4.3</v>
      </c>
      <c r="M30" s="59">
        <v>5.3</v>
      </c>
      <c r="N30" s="64">
        <v>3</v>
      </c>
      <c r="O30" s="64" t="s">
        <v>1697</v>
      </c>
      <c r="P30" s="64" t="s">
        <v>1699</v>
      </c>
      <c r="Q30" s="64" t="s">
        <v>1709</v>
      </c>
      <c r="R30" s="64">
        <v>0</v>
      </c>
      <c r="S30" s="64" t="s">
        <v>1701</v>
      </c>
      <c r="T30" s="64">
        <v>0</v>
      </c>
      <c r="U30" s="64" t="s">
        <v>1708</v>
      </c>
      <c r="V30" s="64">
        <v>0</v>
      </c>
      <c r="W30" s="64" t="s">
        <v>114</v>
      </c>
      <c r="X30" s="64" t="s">
        <v>1703</v>
      </c>
      <c r="Y30" s="64">
        <v>0</v>
      </c>
      <c r="Z30" s="64" t="s">
        <v>1767</v>
      </c>
      <c r="AA30" s="64" t="s">
        <v>1701</v>
      </c>
      <c r="AB30" s="65">
        <v>0</v>
      </c>
      <c r="AD30" s="61" t="e">
        <f>I30-#REF!</f>
        <v>#REF!</v>
      </c>
    </row>
    <row r="31" spans="1:31" s="66" customFormat="1" ht="15" customHeight="1">
      <c r="A31" s="62"/>
      <c r="B31" s="158"/>
      <c r="C31" s="109"/>
      <c r="D31" s="122"/>
      <c r="E31" s="126"/>
      <c r="F31" s="95"/>
      <c r="G31" s="95"/>
      <c r="H31" s="99"/>
      <c r="I31" s="100"/>
      <c r="J31" s="95"/>
      <c r="K31" s="100"/>
      <c r="L31" s="100"/>
      <c r="M31" s="100"/>
      <c r="N31" s="95"/>
      <c r="O31" s="95"/>
      <c r="P31" s="95"/>
      <c r="Q31" s="64"/>
      <c r="R31" s="95"/>
      <c r="S31" s="95"/>
      <c r="T31" s="95"/>
      <c r="U31" s="95"/>
      <c r="V31" s="95"/>
      <c r="W31" s="95"/>
      <c r="X31" s="95"/>
      <c r="Y31" s="95"/>
      <c r="Z31" s="95"/>
      <c r="AA31" s="95"/>
      <c r="AB31" s="101"/>
      <c r="AD31" s="61"/>
    </row>
    <row r="32" spans="1:31" s="66" customFormat="1" ht="15" customHeight="1">
      <c r="A32" s="62"/>
      <c r="B32" s="158">
        <v>348</v>
      </c>
      <c r="C32" s="589" t="s">
        <v>1213</v>
      </c>
      <c r="D32" s="591">
        <v>5.15</v>
      </c>
      <c r="E32" s="594" t="s">
        <v>1214</v>
      </c>
      <c r="F32" s="95">
        <v>2</v>
      </c>
      <c r="G32" s="95" t="s">
        <v>1215</v>
      </c>
      <c r="H32" s="99" t="s">
        <v>195</v>
      </c>
      <c r="I32" s="100">
        <v>2.75</v>
      </c>
      <c r="J32" s="95" t="s">
        <v>1700</v>
      </c>
      <c r="K32" s="100">
        <v>6.5</v>
      </c>
      <c r="L32" s="100">
        <v>3</v>
      </c>
      <c r="M32" s="100"/>
      <c r="N32" s="95">
        <v>1</v>
      </c>
      <c r="O32" s="95" t="s">
        <v>1706</v>
      </c>
      <c r="P32" s="95" t="s">
        <v>1700</v>
      </c>
      <c r="Q32" s="64" t="s">
        <v>1709</v>
      </c>
      <c r="R32" s="95">
        <v>0</v>
      </c>
      <c r="S32" s="95" t="s">
        <v>1703</v>
      </c>
      <c r="T32" s="95">
        <v>0</v>
      </c>
      <c r="U32" s="95" t="s">
        <v>1700</v>
      </c>
      <c r="V32" s="95">
        <v>0</v>
      </c>
      <c r="W32" s="95" t="s">
        <v>1704</v>
      </c>
      <c r="X32" s="95" t="s">
        <v>1703</v>
      </c>
      <c r="Y32" s="95">
        <v>0</v>
      </c>
      <c r="Z32" s="95" t="s">
        <v>1699</v>
      </c>
      <c r="AA32" s="95" t="s">
        <v>1700</v>
      </c>
      <c r="AB32" s="101">
        <v>0</v>
      </c>
      <c r="AD32" s="61" t="e">
        <f>I32-#REF!</f>
        <v>#REF!</v>
      </c>
    </row>
    <row r="33" spans="1:30" s="66" customFormat="1" ht="15" customHeight="1">
      <c r="A33" s="62"/>
      <c r="B33" s="158"/>
      <c r="C33" s="590"/>
      <c r="D33" s="604"/>
      <c r="E33" s="597"/>
      <c r="F33" s="95"/>
      <c r="G33" s="95"/>
      <c r="H33" s="99"/>
      <c r="I33" s="100"/>
      <c r="J33" s="95"/>
      <c r="K33" s="100"/>
      <c r="L33" s="100"/>
      <c r="M33" s="100"/>
      <c r="N33" s="95"/>
      <c r="O33" s="95"/>
      <c r="P33" s="95"/>
      <c r="Q33" s="64"/>
      <c r="R33" s="95"/>
      <c r="S33" s="95"/>
      <c r="T33" s="95"/>
      <c r="U33" s="95"/>
      <c r="V33" s="95"/>
      <c r="W33" s="95"/>
      <c r="X33" s="95"/>
      <c r="Y33" s="95"/>
      <c r="Z33" s="95"/>
      <c r="AA33" s="95"/>
      <c r="AB33" s="101"/>
      <c r="AD33" s="61"/>
    </row>
    <row r="34" spans="1:30" s="66" customFormat="1" ht="15" customHeight="1">
      <c r="A34" s="62"/>
      <c r="B34" s="158">
        <v>349</v>
      </c>
      <c r="C34" s="590"/>
      <c r="D34" s="604"/>
      <c r="E34" s="597"/>
      <c r="F34" s="64">
        <v>3</v>
      </c>
      <c r="G34" s="95" t="s">
        <v>1216</v>
      </c>
      <c r="H34" s="60" t="s">
        <v>196</v>
      </c>
      <c r="I34" s="59">
        <v>4.55</v>
      </c>
      <c r="J34" s="64" t="s">
        <v>1700</v>
      </c>
      <c r="K34" s="59">
        <v>2.5</v>
      </c>
      <c r="L34" s="59">
        <v>3</v>
      </c>
      <c r="M34" s="59">
        <v>4</v>
      </c>
      <c r="N34" s="64">
        <v>1</v>
      </c>
      <c r="O34" s="64" t="s">
        <v>1706</v>
      </c>
      <c r="P34" s="64" t="s">
        <v>1703</v>
      </c>
      <c r="Q34" s="64" t="s">
        <v>1709</v>
      </c>
      <c r="R34" s="64">
        <v>0</v>
      </c>
      <c r="S34" s="64" t="s">
        <v>1703</v>
      </c>
      <c r="T34" s="64">
        <v>0</v>
      </c>
      <c r="U34" s="64" t="s">
        <v>1703</v>
      </c>
      <c r="V34" s="64">
        <v>0</v>
      </c>
      <c r="W34" s="64" t="s">
        <v>1704</v>
      </c>
      <c r="X34" s="64" t="s">
        <v>1703</v>
      </c>
      <c r="Y34" s="64">
        <v>0</v>
      </c>
      <c r="Z34" s="64" t="s">
        <v>1699</v>
      </c>
      <c r="AA34" s="64" t="s">
        <v>1703</v>
      </c>
      <c r="AB34" s="65">
        <v>0</v>
      </c>
      <c r="AD34" s="61" t="e">
        <f>I34-#REF!</f>
        <v>#REF!</v>
      </c>
    </row>
    <row r="35" spans="1:30" s="66" customFormat="1" ht="15" customHeight="1">
      <c r="A35" s="62"/>
      <c r="B35" s="158"/>
      <c r="C35" s="590"/>
      <c r="D35" s="604"/>
      <c r="E35" s="597"/>
      <c r="F35" s="64"/>
      <c r="G35" s="95"/>
      <c r="H35" s="60"/>
      <c r="I35" s="59"/>
      <c r="J35" s="64"/>
      <c r="K35" s="59"/>
      <c r="L35" s="59"/>
      <c r="M35" s="59"/>
      <c r="N35" s="64"/>
      <c r="O35" s="64"/>
      <c r="P35" s="64"/>
      <c r="Q35" s="64"/>
      <c r="R35" s="64"/>
      <c r="S35" s="64"/>
      <c r="T35" s="64"/>
      <c r="U35" s="64"/>
      <c r="V35" s="64"/>
      <c r="W35" s="64"/>
      <c r="X35" s="64"/>
      <c r="Y35" s="64"/>
      <c r="Z35" s="64"/>
      <c r="AA35" s="64"/>
      <c r="AB35" s="65"/>
      <c r="AD35" s="61"/>
    </row>
    <row r="36" spans="1:30" s="66" customFormat="1" ht="15" customHeight="1">
      <c r="A36" s="62">
        <v>9102</v>
      </c>
      <c r="B36" s="158">
        <v>350</v>
      </c>
      <c r="C36" s="606"/>
      <c r="D36" s="608"/>
      <c r="E36" s="598"/>
      <c r="F36" s="64">
        <v>4</v>
      </c>
      <c r="G36" s="95" t="s">
        <v>1217</v>
      </c>
      <c r="H36" s="60" t="s">
        <v>197</v>
      </c>
      <c r="I36" s="59">
        <v>4.75</v>
      </c>
      <c r="J36" s="64" t="s">
        <v>1700</v>
      </c>
      <c r="K36" s="59">
        <v>6.5</v>
      </c>
      <c r="L36" s="59">
        <v>3</v>
      </c>
      <c r="M36" s="59">
        <v>3.8</v>
      </c>
      <c r="N36" s="64">
        <v>1</v>
      </c>
      <c r="O36" s="64" t="s">
        <v>1697</v>
      </c>
      <c r="P36" s="64" t="s">
        <v>1699</v>
      </c>
      <c r="Q36" s="64" t="s">
        <v>1709</v>
      </c>
      <c r="R36" s="64">
        <v>0</v>
      </c>
      <c r="S36" s="64" t="s">
        <v>1702</v>
      </c>
      <c r="T36" s="64">
        <v>0</v>
      </c>
      <c r="U36" s="64" t="s">
        <v>1699</v>
      </c>
      <c r="V36" s="64">
        <v>0</v>
      </c>
      <c r="W36" s="64" t="s">
        <v>1704</v>
      </c>
      <c r="X36" s="64" t="s">
        <v>1703</v>
      </c>
      <c r="Y36" s="64">
        <v>0</v>
      </c>
      <c r="Z36" s="64" t="s">
        <v>1699</v>
      </c>
      <c r="AA36" s="64" t="s">
        <v>1703</v>
      </c>
      <c r="AB36" s="65">
        <v>0</v>
      </c>
      <c r="AD36" s="61" t="e">
        <f>I36-#REF!</f>
        <v>#REF!</v>
      </c>
    </row>
    <row r="37" spans="1:30" s="66" customFormat="1" ht="15" customHeight="1">
      <c r="A37" s="62"/>
      <c r="B37" s="158"/>
      <c r="C37" s="97"/>
      <c r="D37" s="98"/>
      <c r="E37" s="99"/>
      <c r="F37" s="64"/>
      <c r="G37" s="95"/>
      <c r="H37" s="60"/>
      <c r="I37" s="59"/>
      <c r="J37" s="64"/>
      <c r="K37" s="59"/>
      <c r="L37" s="59"/>
      <c r="M37" s="59"/>
      <c r="N37" s="64"/>
      <c r="O37" s="64"/>
      <c r="P37" s="64"/>
      <c r="Q37" s="64"/>
      <c r="R37" s="64"/>
      <c r="S37" s="64"/>
      <c r="T37" s="64"/>
      <c r="U37" s="64"/>
      <c r="V37" s="64"/>
      <c r="W37" s="64"/>
      <c r="X37" s="64"/>
      <c r="Y37" s="64"/>
      <c r="Z37" s="64"/>
      <c r="AA37" s="64"/>
      <c r="AB37" s="65"/>
      <c r="AD37" s="61"/>
    </row>
    <row r="38" spans="1:30" s="66" customFormat="1" ht="15" customHeight="1">
      <c r="A38" s="62">
        <v>4017</v>
      </c>
      <c r="B38" s="158">
        <v>355</v>
      </c>
      <c r="C38" s="62">
        <v>176</v>
      </c>
      <c r="D38" s="63">
        <v>2.6</v>
      </c>
      <c r="E38" s="78" t="s">
        <v>1218</v>
      </c>
      <c r="F38" s="64">
        <v>1</v>
      </c>
      <c r="G38" s="113" t="s">
        <v>1219</v>
      </c>
      <c r="H38" s="60" t="s">
        <v>320</v>
      </c>
      <c r="I38" s="59">
        <v>2.5500000000000114</v>
      </c>
      <c r="J38" s="64" t="s">
        <v>1700</v>
      </c>
      <c r="K38" s="59">
        <v>3.5</v>
      </c>
      <c r="L38" s="59">
        <v>6</v>
      </c>
      <c r="M38" s="59">
        <v>7</v>
      </c>
      <c r="N38" s="64">
        <v>1</v>
      </c>
      <c r="O38" s="64" t="s">
        <v>1703</v>
      </c>
      <c r="P38" s="64" t="s">
        <v>1701</v>
      </c>
      <c r="Q38" s="64" t="s">
        <v>1709</v>
      </c>
      <c r="R38" s="64">
        <v>0</v>
      </c>
      <c r="S38" s="64" t="s">
        <v>1701</v>
      </c>
      <c r="T38" s="64">
        <v>0</v>
      </c>
      <c r="U38" s="64" t="s">
        <v>1708</v>
      </c>
      <c r="V38" s="64">
        <v>0</v>
      </c>
      <c r="W38" s="64" t="s">
        <v>1704</v>
      </c>
      <c r="X38" s="64" t="s">
        <v>1703</v>
      </c>
      <c r="Y38" s="64">
        <v>0</v>
      </c>
      <c r="Z38" s="64" t="s">
        <v>1699</v>
      </c>
      <c r="AA38" s="64" t="s">
        <v>1703</v>
      </c>
      <c r="AB38" s="65">
        <v>0</v>
      </c>
      <c r="AC38" s="61">
        <f>'[2]nganjuk (2)'!$L$96</f>
        <v>77.349999999999994</v>
      </c>
      <c r="AD38" s="61">
        <f>I38-AC38</f>
        <v>-74.799999999999983</v>
      </c>
    </row>
    <row r="39" spans="1:30" s="66" customFormat="1" ht="15" customHeight="1">
      <c r="A39" s="62"/>
      <c r="B39" s="158"/>
      <c r="C39" s="62"/>
      <c r="D39" s="63"/>
      <c r="E39" s="78"/>
      <c r="F39" s="64"/>
      <c r="G39" s="113"/>
      <c r="H39" s="60"/>
      <c r="I39" s="59"/>
      <c r="J39" s="64"/>
      <c r="K39" s="59"/>
      <c r="L39" s="59"/>
      <c r="M39" s="59"/>
      <c r="N39" s="64"/>
      <c r="O39" s="64"/>
      <c r="P39" s="64"/>
      <c r="Q39" s="64"/>
      <c r="R39" s="64"/>
      <c r="S39" s="64"/>
      <c r="T39" s="64"/>
      <c r="U39" s="64"/>
      <c r="V39" s="64"/>
      <c r="W39" s="64"/>
      <c r="X39" s="64"/>
      <c r="Y39" s="64"/>
      <c r="Z39" s="64"/>
      <c r="AA39" s="64"/>
      <c r="AB39" s="65"/>
      <c r="AC39" s="61"/>
      <c r="AD39" s="61"/>
    </row>
    <row r="40" spans="1:30" s="66" customFormat="1" ht="15" customHeight="1">
      <c r="A40" s="62">
        <v>9117</v>
      </c>
      <c r="B40" s="158">
        <v>356</v>
      </c>
      <c r="C40" s="62">
        <v>179</v>
      </c>
      <c r="D40" s="63">
        <v>1.55</v>
      </c>
      <c r="E40" s="78" t="s">
        <v>1221</v>
      </c>
      <c r="F40" s="64">
        <v>1</v>
      </c>
      <c r="G40" s="113" t="s">
        <v>1220</v>
      </c>
      <c r="H40" s="60" t="s">
        <v>210</v>
      </c>
      <c r="I40" s="59">
        <v>0.54999999999999716</v>
      </c>
      <c r="J40" s="64" t="s">
        <v>1700</v>
      </c>
      <c r="K40" s="59">
        <v>2.4</v>
      </c>
      <c r="L40" s="59">
        <v>3</v>
      </c>
      <c r="M40" s="59"/>
      <c r="N40" s="64">
        <v>1</v>
      </c>
      <c r="O40" s="64" t="s">
        <v>1706</v>
      </c>
      <c r="P40" s="64" t="s">
        <v>1700</v>
      </c>
      <c r="Q40" s="64" t="s">
        <v>1709</v>
      </c>
      <c r="R40" s="64">
        <v>1</v>
      </c>
      <c r="S40" s="64" t="s">
        <v>1702</v>
      </c>
      <c r="T40" s="64">
        <v>1</v>
      </c>
      <c r="U40" s="64" t="s">
        <v>1700</v>
      </c>
      <c r="V40" s="64">
        <v>1</v>
      </c>
      <c r="W40" s="64" t="s">
        <v>1704</v>
      </c>
      <c r="X40" s="64" t="s">
        <v>1703</v>
      </c>
      <c r="Y40" s="64">
        <v>1</v>
      </c>
      <c r="Z40" s="64" t="s">
        <v>1699</v>
      </c>
      <c r="AA40" s="64" t="s">
        <v>1700</v>
      </c>
      <c r="AB40" s="65">
        <v>1</v>
      </c>
      <c r="AC40" s="61">
        <f>[2]nganjuk!$L$178</f>
        <v>80.650000000000006</v>
      </c>
      <c r="AD40" s="61">
        <f>I40-AC40</f>
        <v>-80.100000000000009</v>
      </c>
    </row>
    <row r="41" spans="1:30" s="66" customFormat="1" ht="15" customHeight="1">
      <c r="A41" s="62"/>
      <c r="B41" s="158"/>
      <c r="C41" s="62"/>
      <c r="D41" s="63"/>
      <c r="E41" s="78"/>
      <c r="F41" s="64"/>
      <c r="G41" s="113"/>
      <c r="H41" s="60"/>
      <c r="I41" s="59"/>
      <c r="J41" s="64"/>
      <c r="K41" s="59"/>
      <c r="L41" s="59"/>
      <c r="M41" s="59"/>
      <c r="N41" s="64"/>
      <c r="O41" s="64"/>
      <c r="P41" s="64"/>
      <c r="Q41" s="64"/>
      <c r="R41" s="64"/>
      <c r="S41" s="64"/>
      <c r="T41" s="64"/>
      <c r="U41" s="64"/>
      <c r="V41" s="64"/>
      <c r="W41" s="64"/>
      <c r="X41" s="64"/>
      <c r="Y41" s="64"/>
      <c r="Z41" s="64"/>
      <c r="AA41" s="64"/>
      <c r="AB41" s="65"/>
      <c r="AC41" s="61"/>
      <c r="AD41" s="61"/>
    </row>
    <row r="42" spans="1:30" s="66" customFormat="1" ht="15" customHeight="1">
      <c r="A42" s="586">
        <v>4016</v>
      </c>
      <c r="B42" s="158">
        <v>357</v>
      </c>
      <c r="C42" s="586">
        <v>185</v>
      </c>
      <c r="D42" s="585">
        <v>2.4</v>
      </c>
      <c r="E42" s="624" t="s">
        <v>1222</v>
      </c>
      <c r="F42" s="64">
        <v>1</v>
      </c>
      <c r="G42" s="113" t="s">
        <v>1223</v>
      </c>
      <c r="H42" s="60" t="s">
        <v>316</v>
      </c>
      <c r="I42" s="59">
        <v>9.9999999999994316E-2</v>
      </c>
      <c r="J42" s="64" t="s">
        <v>1700</v>
      </c>
      <c r="K42" s="59">
        <v>3.5</v>
      </c>
      <c r="L42" s="59">
        <v>3</v>
      </c>
      <c r="M42" s="59">
        <v>4</v>
      </c>
      <c r="N42" s="64">
        <v>1</v>
      </c>
      <c r="O42" s="64" t="s">
        <v>1706</v>
      </c>
      <c r="P42" s="64" t="s">
        <v>1700</v>
      </c>
      <c r="Q42" s="64" t="s">
        <v>1709</v>
      </c>
      <c r="R42" s="64">
        <v>1</v>
      </c>
      <c r="S42" s="64" t="s">
        <v>1700</v>
      </c>
      <c r="T42" s="64">
        <v>1</v>
      </c>
      <c r="U42" s="64" t="s">
        <v>1700</v>
      </c>
      <c r="V42" s="64">
        <v>1</v>
      </c>
      <c r="W42" s="64" t="s">
        <v>1704</v>
      </c>
      <c r="X42" s="64" t="s">
        <v>1703</v>
      </c>
      <c r="Y42" s="64">
        <v>1</v>
      </c>
      <c r="Z42" s="64" t="s">
        <v>1699</v>
      </c>
      <c r="AA42" s="64" t="s">
        <v>1700</v>
      </c>
      <c r="AB42" s="65">
        <v>1</v>
      </c>
      <c r="AC42" s="61">
        <f>'[2]nganjuk (2)'!$L$94</f>
        <v>71.7</v>
      </c>
      <c r="AD42" s="61">
        <f>I42-AC42</f>
        <v>-71.600000000000009</v>
      </c>
    </row>
    <row r="43" spans="1:30" s="66" customFormat="1" ht="15" customHeight="1">
      <c r="A43" s="586"/>
      <c r="B43" s="158"/>
      <c r="C43" s="586"/>
      <c r="D43" s="585"/>
      <c r="E43" s="624"/>
      <c r="F43" s="64"/>
      <c r="G43" s="113"/>
      <c r="H43" s="60"/>
      <c r="I43" s="59"/>
      <c r="J43" s="64"/>
      <c r="K43" s="59"/>
      <c r="L43" s="59"/>
      <c r="M43" s="59"/>
      <c r="N43" s="64"/>
      <c r="O43" s="64"/>
      <c r="P43" s="64"/>
      <c r="Q43" s="64"/>
      <c r="R43" s="64"/>
      <c r="S43" s="64"/>
      <c r="T43" s="64"/>
      <c r="U43" s="64"/>
      <c r="V43" s="64"/>
      <c r="W43" s="64"/>
      <c r="X43" s="64"/>
      <c r="Y43" s="64"/>
      <c r="Z43" s="64"/>
      <c r="AA43" s="64"/>
      <c r="AB43" s="65"/>
      <c r="AC43" s="61"/>
      <c r="AD43" s="61"/>
    </row>
    <row r="44" spans="1:30" s="66" customFormat="1" ht="15" customHeight="1">
      <c r="A44" s="586"/>
      <c r="B44" s="158">
        <v>358</v>
      </c>
      <c r="C44" s="586"/>
      <c r="D44" s="585"/>
      <c r="E44" s="624"/>
      <c r="F44" s="64">
        <v>2</v>
      </c>
      <c r="G44" s="113" t="s">
        <v>1224</v>
      </c>
      <c r="H44" s="60" t="s">
        <v>319</v>
      </c>
      <c r="I44" s="59">
        <v>0.89999999999999147</v>
      </c>
      <c r="J44" s="64" t="s">
        <v>1700</v>
      </c>
      <c r="K44" s="59">
        <v>2.4</v>
      </c>
      <c r="L44" s="59">
        <v>3</v>
      </c>
      <c r="M44" s="59"/>
      <c r="N44" s="64">
        <v>1</v>
      </c>
      <c r="O44" s="64" t="s">
        <v>1706</v>
      </c>
      <c r="P44" s="64" t="s">
        <v>1700</v>
      </c>
      <c r="Q44" s="64" t="s">
        <v>1709</v>
      </c>
      <c r="R44" s="64">
        <v>1</v>
      </c>
      <c r="S44" s="64" t="s">
        <v>1700</v>
      </c>
      <c r="T44" s="64">
        <v>1</v>
      </c>
      <c r="U44" s="64" t="s">
        <v>1700</v>
      </c>
      <c r="V44" s="64">
        <v>1</v>
      </c>
      <c r="W44" s="64" t="s">
        <v>1704</v>
      </c>
      <c r="X44" s="64" t="s">
        <v>1703</v>
      </c>
      <c r="Y44" s="64">
        <v>1</v>
      </c>
      <c r="Z44" s="64" t="s">
        <v>1699</v>
      </c>
      <c r="AA44" s="64" t="s">
        <v>1700</v>
      </c>
      <c r="AB44" s="65">
        <v>1</v>
      </c>
      <c r="AC44" s="61">
        <f>'[2]nganjuk (2)'!$L$94</f>
        <v>71.7</v>
      </c>
      <c r="AD44" s="61">
        <f>I44-AC44</f>
        <v>-70.800000000000011</v>
      </c>
    </row>
    <row r="45" spans="1:30" s="66" customFormat="1" ht="15" customHeight="1">
      <c r="A45" s="62"/>
      <c r="B45" s="158"/>
      <c r="C45" s="62"/>
      <c r="D45" s="63"/>
      <c r="E45" s="78"/>
      <c r="F45" s="64"/>
      <c r="G45" s="113"/>
      <c r="H45" s="60"/>
      <c r="I45" s="59"/>
      <c r="J45" s="64"/>
      <c r="K45" s="59"/>
      <c r="L45" s="59"/>
      <c r="M45" s="59"/>
      <c r="N45" s="64"/>
      <c r="O45" s="64"/>
      <c r="P45" s="64"/>
      <c r="Q45" s="64"/>
      <c r="R45" s="64"/>
      <c r="S45" s="64"/>
      <c r="T45" s="64"/>
      <c r="U45" s="64"/>
      <c r="V45" s="64"/>
      <c r="W45" s="64"/>
      <c r="X45" s="64"/>
      <c r="Y45" s="64"/>
      <c r="Z45" s="64"/>
      <c r="AA45" s="64"/>
      <c r="AB45" s="65"/>
      <c r="AC45" s="61"/>
      <c r="AD45" s="61"/>
    </row>
    <row r="46" spans="1:30" s="66" customFormat="1" ht="15" customHeight="1">
      <c r="A46" s="586">
        <v>9121</v>
      </c>
      <c r="B46" s="158">
        <v>359</v>
      </c>
      <c r="C46" s="586">
        <v>190</v>
      </c>
      <c r="D46" s="585">
        <v>4.3</v>
      </c>
      <c r="E46" s="624" t="s">
        <v>1225</v>
      </c>
      <c r="F46" s="64">
        <v>1</v>
      </c>
      <c r="G46" s="113" t="s">
        <v>1226</v>
      </c>
      <c r="H46" s="60" t="s">
        <v>193</v>
      </c>
      <c r="I46" s="59">
        <v>0.29999999999999716</v>
      </c>
      <c r="J46" s="64" t="s">
        <v>1700</v>
      </c>
      <c r="K46" s="59">
        <v>5.5</v>
      </c>
      <c r="L46" s="59">
        <v>3</v>
      </c>
      <c r="M46" s="59">
        <v>3.8</v>
      </c>
      <c r="N46" s="64">
        <v>2</v>
      </c>
      <c r="O46" s="64" t="s">
        <v>1706</v>
      </c>
      <c r="P46" s="64" t="s">
        <v>1700</v>
      </c>
      <c r="Q46" s="64" t="s">
        <v>1709</v>
      </c>
      <c r="R46" s="64">
        <v>0</v>
      </c>
      <c r="S46" s="64" t="s">
        <v>1702</v>
      </c>
      <c r="T46" s="64">
        <v>0</v>
      </c>
      <c r="U46" s="64" t="s">
        <v>1700</v>
      </c>
      <c r="V46" s="64">
        <v>1</v>
      </c>
      <c r="W46" s="64" t="s">
        <v>1704</v>
      </c>
      <c r="X46" s="64" t="s">
        <v>1703</v>
      </c>
      <c r="Y46" s="64">
        <v>0</v>
      </c>
      <c r="Z46" s="64" t="s">
        <v>1699</v>
      </c>
      <c r="AA46" s="64" t="s">
        <v>1700</v>
      </c>
      <c r="AB46" s="65">
        <v>0</v>
      </c>
      <c r="AC46" s="61">
        <f>[2]nganjuk!$L$183</f>
        <v>92.45</v>
      </c>
      <c r="AD46" s="61">
        <f>I46-$AC$46</f>
        <v>-92.15</v>
      </c>
    </row>
    <row r="47" spans="1:30" s="66" customFormat="1" ht="15" customHeight="1">
      <c r="A47" s="586"/>
      <c r="B47" s="158"/>
      <c r="C47" s="586"/>
      <c r="D47" s="585"/>
      <c r="E47" s="624"/>
      <c r="F47" s="64"/>
      <c r="G47" s="113"/>
      <c r="H47" s="60"/>
      <c r="I47" s="59"/>
      <c r="J47" s="64"/>
      <c r="K47" s="59"/>
      <c r="L47" s="59"/>
      <c r="M47" s="59"/>
      <c r="N47" s="64"/>
      <c r="O47" s="64"/>
      <c r="P47" s="64"/>
      <c r="Q47" s="64"/>
      <c r="R47" s="64"/>
      <c r="S47" s="64"/>
      <c r="T47" s="64"/>
      <c r="U47" s="64"/>
      <c r="V47" s="64"/>
      <c r="W47" s="64"/>
      <c r="X47" s="64"/>
      <c r="Y47" s="64"/>
      <c r="Z47" s="64"/>
      <c r="AA47" s="64"/>
      <c r="AB47" s="65"/>
      <c r="AC47" s="61"/>
      <c r="AD47" s="61"/>
    </row>
    <row r="48" spans="1:30" s="66" customFormat="1" ht="15" customHeight="1">
      <c r="A48" s="586"/>
      <c r="B48" s="158">
        <v>360</v>
      </c>
      <c r="C48" s="586"/>
      <c r="D48" s="585"/>
      <c r="E48" s="624"/>
      <c r="F48" s="64">
        <v>2</v>
      </c>
      <c r="G48" s="113" t="s">
        <v>1227</v>
      </c>
      <c r="H48" s="60" t="s">
        <v>197</v>
      </c>
      <c r="I48" s="59">
        <v>3.75</v>
      </c>
      <c r="J48" s="64" t="s">
        <v>1700</v>
      </c>
      <c r="K48" s="59">
        <v>7.8</v>
      </c>
      <c r="L48" s="59">
        <v>8.4</v>
      </c>
      <c r="M48" s="59"/>
      <c r="N48" s="64">
        <v>1</v>
      </c>
      <c r="O48" s="64" t="s">
        <v>1703</v>
      </c>
      <c r="P48" s="64" t="s">
        <v>1701</v>
      </c>
      <c r="Q48" s="64" t="s">
        <v>1709</v>
      </c>
      <c r="R48" s="64">
        <v>0</v>
      </c>
      <c r="S48" s="64" t="s">
        <v>1701</v>
      </c>
      <c r="T48" s="64">
        <v>0</v>
      </c>
      <c r="U48" s="64" t="s">
        <v>1708</v>
      </c>
      <c r="V48" s="64">
        <v>0</v>
      </c>
      <c r="W48" s="64" t="s">
        <v>1704</v>
      </c>
      <c r="X48" s="64" t="s">
        <v>1703</v>
      </c>
      <c r="Y48" s="64">
        <v>0</v>
      </c>
      <c r="Z48" s="64" t="s">
        <v>1767</v>
      </c>
      <c r="AA48" s="64" t="s">
        <v>1701</v>
      </c>
      <c r="AB48" s="65">
        <v>0</v>
      </c>
      <c r="AD48" s="61">
        <f>I48-$AC$46</f>
        <v>-88.7</v>
      </c>
    </row>
    <row r="49" spans="1:30" s="66" customFormat="1" ht="15" customHeight="1">
      <c r="A49" s="586"/>
      <c r="B49" s="158"/>
      <c r="C49" s="586"/>
      <c r="D49" s="585"/>
      <c r="E49" s="624"/>
      <c r="F49" s="64"/>
      <c r="G49" s="113"/>
      <c r="H49" s="60"/>
      <c r="I49" s="59"/>
      <c r="J49" s="64"/>
      <c r="K49" s="59"/>
      <c r="L49" s="59"/>
      <c r="M49" s="59"/>
      <c r="N49" s="64"/>
      <c r="O49" s="64"/>
      <c r="P49" s="64"/>
      <c r="Q49" s="64"/>
      <c r="R49" s="64"/>
      <c r="S49" s="64"/>
      <c r="T49" s="64"/>
      <c r="U49" s="64"/>
      <c r="V49" s="64"/>
      <c r="W49" s="64"/>
      <c r="X49" s="64"/>
      <c r="Y49" s="64"/>
      <c r="Z49" s="64"/>
      <c r="AA49" s="64"/>
      <c r="AB49" s="65"/>
      <c r="AD49" s="61"/>
    </row>
    <row r="50" spans="1:30" s="66" customFormat="1" ht="15" customHeight="1">
      <c r="A50" s="586"/>
      <c r="B50" s="158">
        <v>361</v>
      </c>
      <c r="C50" s="586"/>
      <c r="D50" s="585"/>
      <c r="E50" s="624"/>
      <c r="F50" s="64">
        <v>3</v>
      </c>
      <c r="G50" s="113" t="s">
        <v>1228</v>
      </c>
      <c r="H50" s="60" t="s">
        <v>211</v>
      </c>
      <c r="I50" s="59">
        <v>4</v>
      </c>
      <c r="J50" s="64" t="s">
        <v>1700</v>
      </c>
      <c r="K50" s="59">
        <v>5.5</v>
      </c>
      <c r="L50" s="59">
        <v>3</v>
      </c>
      <c r="M50" s="59">
        <v>4</v>
      </c>
      <c r="N50" s="64">
        <v>1</v>
      </c>
      <c r="O50" s="64" t="s">
        <v>1703</v>
      </c>
      <c r="P50" s="64" t="s">
        <v>1701</v>
      </c>
      <c r="Q50" s="64" t="s">
        <v>1709</v>
      </c>
      <c r="R50" s="64">
        <v>0</v>
      </c>
      <c r="S50" s="64" t="s">
        <v>1701</v>
      </c>
      <c r="T50" s="64">
        <v>0</v>
      </c>
      <c r="U50" s="64" t="s">
        <v>1708</v>
      </c>
      <c r="V50" s="64">
        <v>0</v>
      </c>
      <c r="W50" s="64" t="s">
        <v>1704</v>
      </c>
      <c r="X50" s="64" t="s">
        <v>1703</v>
      </c>
      <c r="Y50" s="64">
        <v>0</v>
      </c>
      <c r="Z50" s="64" t="s">
        <v>1699</v>
      </c>
      <c r="AA50" s="64" t="s">
        <v>1703</v>
      </c>
      <c r="AB50" s="65">
        <v>0</v>
      </c>
      <c r="AD50" s="61">
        <f>I50-$AC$46</f>
        <v>-88.45</v>
      </c>
    </row>
    <row r="51" spans="1:30" s="66" customFormat="1" ht="15" customHeight="1">
      <c r="A51" s="62"/>
      <c r="B51" s="158"/>
      <c r="C51" s="62"/>
      <c r="D51" s="63"/>
      <c r="E51" s="78"/>
      <c r="F51" s="64"/>
      <c r="G51" s="113"/>
      <c r="H51" s="60"/>
      <c r="I51" s="59"/>
      <c r="J51" s="64"/>
      <c r="K51" s="59"/>
      <c r="L51" s="59"/>
      <c r="M51" s="59"/>
      <c r="N51" s="64"/>
      <c r="O51" s="64"/>
      <c r="P51" s="64"/>
      <c r="Q51" s="64"/>
      <c r="R51" s="64"/>
      <c r="S51" s="64"/>
      <c r="T51" s="64"/>
      <c r="U51" s="64"/>
      <c r="V51" s="64"/>
      <c r="W51" s="64"/>
      <c r="X51" s="64"/>
      <c r="Y51" s="64"/>
      <c r="Z51" s="64"/>
      <c r="AA51" s="64"/>
      <c r="AB51" s="65"/>
      <c r="AD51" s="61"/>
    </row>
    <row r="52" spans="1:30" s="66" customFormat="1" ht="15" customHeight="1">
      <c r="A52" s="62">
        <v>9098</v>
      </c>
      <c r="B52" s="158">
        <v>362</v>
      </c>
      <c r="C52" s="62">
        <v>192</v>
      </c>
      <c r="D52" s="63">
        <v>1.2</v>
      </c>
      <c r="E52" s="78" t="s">
        <v>1229</v>
      </c>
      <c r="F52" s="64">
        <v>1</v>
      </c>
      <c r="G52" s="113" t="s">
        <v>1230</v>
      </c>
      <c r="H52" s="60" t="s">
        <v>193</v>
      </c>
      <c r="I52" s="59">
        <v>9.9999999999994316E-2</v>
      </c>
      <c r="J52" s="64" t="s">
        <v>1700</v>
      </c>
      <c r="K52" s="59">
        <v>3.5</v>
      </c>
      <c r="L52" s="59">
        <v>3</v>
      </c>
      <c r="M52" s="59">
        <v>5</v>
      </c>
      <c r="N52" s="64">
        <v>1</v>
      </c>
      <c r="O52" s="64" t="s">
        <v>1703</v>
      </c>
      <c r="P52" s="64" t="s">
        <v>1701</v>
      </c>
      <c r="Q52" s="64" t="s">
        <v>1709</v>
      </c>
      <c r="R52" s="64">
        <v>0</v>
      </c>
      <c r="S52" s="64" t="s">
        <v>1701</v>
      </c>
      <c r="T52" s="64">
        <v>0</v>
      </c>
      <c r="U52" s="64" t="s">
        <v>1708</v>
      </c>
      <c r="V52" s="64">
        <v>0</v>
      </c>
      <c r="W52" s="64" t="s">
        <v>1704</v>
      </c>
      <c r="X52" s="64" t="s">
        <v>1703</v>
      </c>
      <c r="Y52" s="64">
        <v>0</v>
      </c>
      <c r="Z52" s="64" t="s">
        <v>1699</v>
      </c>
      <c r="AA52" s="64" t="s">
        <v>1703</v>
      </c>
      <c r="AB52" s="65">
        <v>0</v>
      </c>
      <c r="AC52" s="61">
        <f>[2]nganjuk!$L$149</f>
        <v>85.4</v>
      </c>
      <c r="AD52" s="61">
        <f>I52-AC52</f>
        <v>-85.300000000000011</v>
      </c>
    </row>
    <row r="53" spans="1:30" s="66" customFormat="1" ht="15" customHeight="1">
      <c r="A53" s="62"/>
      <c r="B53" s="158"/>
      <c r="C53" s="62"/>
      <c r="D53" s="63"/>
      <c r="E53" s="78"/>
      <c r="F53" s="64"/>
      <c r="G53" s="113"/>
      <c r="H53" s="60"/>
      <c r="I53" s="59"/>
      <c r="J53" s="64"/>
      <c r="K53" s="59"/>
      <c r="L53" s="59"/>
      <c r="M53" s="59"/>
      <c r="N53" s="64"/>
      <c r="O53" s="64"/>
      <c r="P53" s="64"/>
      <c r="Q53" s="64"/>
      <c r="R53" s="64"/>
      <c r="S53" s="64"/>
      <c r="T53" s="64"/>
      <c r="U53" s="64"/>
      <c r="V53" s="64"/>
      <c r="W53" s="64"/>
      <c r="X53" s="64"/>
      <c r="Y53" s="64"/>
      <c r="Z53" s="64"/>
      <c r="AA53" s="64"/>
      <c r="AB53" s="65"/>
      <c r="AC53" s="61"/>
      <c r="AD53" s="61"/>
    </row>
    <row r="54" spans="1:30" s="66" customFormat="1" ht="16.5" customHeight="1">
      <c r="A54" s="62">
        <v>9119</v>
      </c>
      <c r="B54" s="158">
        <v>363</v>
      </c>
      <c r="C54" s="62">
        <v>193</v>
      </c>
      <c r="D54" s="63">
        <v>1.9</v>
      </c>
      <c r="E54" s="78" t="s">
        <v>1231</v>
      </c>
      <c r="F54" s="64">
        <v>1</v>
      </c>
      <c r="G54" s="113" t="s">
        <v>1232</v>
      </c>
      <c r="H54" s="60" t="s">
        <v>194</v>
      </c>
      <c r="I54" s="59">
        <v>0.5</v>
      </c>
      <c r="J54" s="64" t="s">
        <v>1700</v>
      </c>
      <c r="K54" s="59">
        <v>4.5</v>
      </c>
      <c r="L54" s="59">
        <v>3</v>
      </c>
      <c r="M54" s="59"/>
      <c r="N54" s="64">
        <v>1</v>
      </c>
      <c r="O54" s="64" t="s">
        <v>1697</v>
      </c>
      <c r="P54" s="64" t="s">
        <v>1699</v>
      </c>
      <c r="Q54" s="64" t="s">
        <v>1709</v>
      </c>
      <c r="R54" s="64">
        <v>1</v>
      </c>
      <c r="S54" s="64" t="s">
        <v>1702</v>
      </c>
      <c r="T54" s="64">
        <v>0</v>
      </c>
      <c r="U54" s="64" t="s">
        <v>1699</v>
      </c>
      <c r="V54" s="64">
        <v>0</v>
      </c>
      <c r="W54" s="64" t="s">
        <v>1704</v>
      </c>
      <c r="X54" s="64" t="s">
        <v>1703</v>
      </c>
      <c r="Y54" s="64">
        <v>0</v>
      </c>
      <c r="Z54" s="64" t="s">
        <v>1699</v>
      </c>
      <c r="AA54" s="64" t="s">
        <v>1703</v>
      </c>
      <c r="AB54" s="65">
        <v>0</v>
      </c>
      <c r="AC54" s="61">
        <f>[2]nganjuk!$L$180</f>
        <v>83.4</v>
      </c>
      <c r="AD54" s="61">
        <f>I54-AC54</f>
        <v>-82.9</v>
      </c>
    </row>
    <row r="55" spans="1:30" s="66" customFormat="1" ht="16.5" customHeight="1">
      <c r="A55" s="62"/>
      <c r="B55" s="158"/>
      <c r="C55" s="62"/>
      <c r="D55" s="63"/>
      <c r="E55" s="78"/>
      <c r="F55" s="64"/>
      <c r="G55" s="113"/>
      <c r="H55" s="60"/>
      <c r="I55" s="59"/>
      <c r="J55" s="64"/>
      <c r="K55" s="59"/>
      <c r="L55" s="59"/>
      <c r="M55" s="59"/>
      <c r="N55" s="64"/>
      <c r="O55" s="64"/>
      <c r="P55" s="64"/>
      <c r="Q55" s="64"/>
      <c r="R55" s="64"/>
      <c r="S55" s="64"/>
      <c r="T55" s="64"/>
      <c r="U55" s="64"/>
      <c r="V55" s="64"/>
      <c r="W55" s="64"/>
      <c r="X55" s="64"/>
      <c r="Y55" s="64"/>
      <c r="Z55" s="64"/>
      <c r="AA55" s="64"/>
      <c r="AB55" s="65"/>
      <c r="AC55" s="61"/>
      <c r="AD55" s="61"/>
    </row>
    <row r="56" spans="1:30" s="66" customFormat="1" ht="15" customHeight="1">
      <c r="A56" s="586">
        <v>9112</v>
      </c>
      <c r="B56" s="158">
        <v>364</v>
      </c>
      <c r="C56" s="586">
        <v>194</v>
      </c>
      <c r="D56" s="585">
        <v>1.7</v>
      </c>
      <c r="E56" s="624" t="s">
        <v>1233</v>
      </c>
      <c r="F56" s="64">
        <v>1</v>
      </c>
      <c r="G56" s="113" t="s">
        <v>1234</v>
      </c>
      <c r="H56" s="60" t="s">
        <v>209</v>
      </c>
      <c r="I56" s="59">
        <v>1</v>
      </c>
      <c r="J56" s="64" t="s">
        <v>1700</v>
      </c>
      <c r="K56" s="59">
        <v>4.2</v>
      </c>
      <c r="L56" s="59">
        <v>6.7</v>
      </c>
      <c r="M56" s="59"/>
      <c r="N56" s="64">
        <v>2</v>
      </c>
      <c r="O56" s="64" t="s">
        <v>1697</v>
      </c>
      <c r="P56" s="64" t="s">
        <v>1699</v>
      </c>
      <c r="Q56" s="64" t="s">
        <v>1709</v>
      </c>
      <c r="R56" s="64">
        <v>0</v>
      </c>
      <c r="S56" s="64" t="s">
        <v>1702</v>
      </c>
      <c r="T56" s="64">
        <v>0</v>
      </c>
      <c r="U56" s="64" t="s">
        <v>1700</v>
      </c>
      <c r="V56" s="64">
        <v>0</v>
      </c>
      <c r="W56" s="64" t="s">
        <v>1704</v>
      </c>
      <c r="X56" s="64" t="s">
        <v>1703</v>
      </c>
      <c r="Y56" s="64">
        <v>0</v>
      </c>
      <c r="Z56" s="64" t="s">
        <v>1699</v>
      </c>
      <c r="AA56" s="64" t="s">
        <v>1700</v>
      </c>
      <c r="AB56" s="65">
        <v>0</v>
      </c>
      <c r="AC56" s="61">
        <f>[2]nganjuk!$L$173</f>
        <v>72.5</v>
      </c>
      <c r="AD56" s="61">
        <f>I56-$AC$56</f>
        <v>-71.5</v>
      </c>
    </row>
    <row r="57" spans="1:30" s="66" customFormat="1" ht="15" customHeight="1">
      <c r="A57" s="586"/>
      <c r="B57" s="158"/>
      <c r="C57" s="586"/>
      <c r="D57" s="585"/>
      <c r="E57" s="624"/>
      <c r="F57" s="64"/>
      <c r="G57" s="113"/>
      <c r="H57" s="60"/>
      <c r="I57" s="59"/>
      <c r="J57" s="64"/>
      <c r="K57" s="59"/>
      <c r="L57" s="59"/>
      <c r="M57" s="59"/>
      <c r="N57" s="64"/>
      <c r="O57" s="64"/>
      <c r="P57" s="64"/>
      <c r="Q57" s="64"/>
      <c r="R57" s="64"/>
      <c r="S57" s="64"/>
      <c r="T57" s="64"/>
      <c r="U57" s="64"/>
      <c r="V57" s="64"/>
      <c r="W57" s="64"/>
      <c r="X57" s="64"/>
      <c r="Y57" s="64"/>
      <c r="Z57" s="64"/>
      <c r="AA57" s="64"/>
      <c r="AB57" s="65"/>
      <c r="AC57" s="61"/>
      <c r="AD57" s="61"/>
    </row>
    <row r="58" spans="1:30" s="66" customFormat="1" ht="15" customHeight="1">
      <c r="A58" s="586"/>
      <c r="B58" s="158">
        <v>365</v>
      </c>
      <c r="C58" s="586"/>
      <c r="D58" s="585"/>
      <c r="E58" s="624"/>
      <c r="F58" s="64">
        <v>2</v>
      </c>
      <c r="G58" s="113" t="s">
        <v>1235</v>
      </c>
      <c r="H58" s="60" t="s">
        <v>197</v>
      </c>
      <c r="I58" s="59">
        <v>5.2</v>
      </c>
      <c r="J58" s="64" t="s">
        <v>1700</v>
      </c>
      <c r="K58" s="59">
        <v>3.6</v>
      </c>
      <c r="L58" s="59">
        <v>5.7</v>
      </c>
      <c r="M58" s="59"/>
      <c r="N58" s="64">
        <v>1</v>
      </c>
      <c r="O58" s="64" t="s">
        <v>1706</v>
      </c>
      <c r="P58" s="64" t="s">
        <v>1700</v>
      </c>
      <c r="Q58" s="64" t="s">
        <v>1709</v>
      </c>
      <c r="R58" s="64">
        <v>0</v>
      </c>
      <c r="S58" s="64" t="s">
        <v>1703</v>
      </c>
      <c r="T58" s="64">
        <v>0</v>
      </c>
      <c r="U58" s="64" t="s">
        <v>1700</v>
      </c>
      <c r="V58" s="64">
        <v>0</v>
      </c>
      <c r="W58" s="64" t="s">
        <v>1704</v>
      </c>
      <c r="X58" s="64" t="s">
        <v>1703</v>
      </c>
      <c r="Y58" s="64">
        <v>0</v>
      </c>
      <c r="Z58" s="64" t="s">
        <v>1699</v>
      </c>
      <c r="AA58" s="64" t="s">
        <v>1700</v>
      </c>
      <c r="AB58" s="65">
        <v>0</v>
      </c>
      <c r="AD58" s="61">
        <f>I58-$AC$56</f>
        <v>-67.3</v>
      </c>
    </row>
    <row r="59" spans="1:30" s="66" customFormat="1" ht="15" customHeight="1">
      <c r="A59" s="62"/>
      <c r="B59" s="158"/>
      <c r="C59" s="62"/>
      <c r="D59" s="63"/>
      <c r="E59" s="78"/>
      <c r="F59" s="64"/>
      <c r="G59" s="113"/>
      <c r="H59" s="60"/>
      <c r="I59" s="59"/>
      <c r="J59" s="64"/>
      <c r="K59" s="59"/>
      <c r="L59" s="59"/>
      <c r="M59" s="59"/>
      <c r="N59" s="64"/>
      <c r="O59" s="64"/>
      <c r="P59" s="64"/>
      <c r="Q59" s="64"/>
      <c r="R59" s="64"/>
      <c r="S59" s="64"/>
      <c r="T59" s="64"/>
      <c r="U59" s="64"/>
      <c r="V59" s="64"/>
      <c r="W59" s="64"/>
      <c r="X59" s="64"/>
      <c r="Y59" s="64"/>
      <c r="Z59" s="64"/>
      <c r="AA59" s="64"/>
      <c r="AB59" s="65"/>
      <c r="AD59" s="61"/>
    </row>
    <row r="60" spans="1:30" s="66" customFormat="1" ht="15" customHeight="1">
      <c r="A60" s="62">
        <v>9111</v>
      </c>
      <c r="B60" s="158">
        <v>366</v>
      </c>
      <c r="C60" s="62">
        <v>195</v>
      </c>
      <c r="D60" s="63">
        <v>1.35</v>
      </c>
      <c r="E60" s="78" t="s">
        <v>1236</v>
      </c>
      <c r="F60" s="64">
        <v>1</v>
      </c>
      <c r="G60" s="113" t="s">
        <v>1237</v>
      </c>
      <c r="H60" s="60" t="s">
        <v>208</v>
      </c>
      <c r="I60" s="59">
        <v>1.05</v>
      </c>
      <c r="J60" s="64" t="s">
        <v>1700</v>
      </c>
      <c r="K60" s="59">
        <v>3</v>
      </c>
      <c r="L60" s="59">
        <v>3.2</v>
      </c>
      <c r="M60" s="59"/>
      <c r="N60" s="64">
        <v>1</v>
      </c>
      <c r="O60" s="64" t="s">
        <v>1707</v>
      </c>
      <c r="P60" s="64" t="s">
        <v>1702</v>
      </c>
      <c r="Q60" s="64" t="s">
        <v>1709</v>
      </c>
      <c r="R60" s="64">
        <v>0</v>
      </c>
      <c r="S60" s="64" t="s">
        <v>1702</v>
      </c>
      <c r="T60" s="64">
        <v>0</v>
      </c>
      <c r="U60" s="64" t="s">
        <v>1703</v>
      </c>
      <c r="V60" s="64">
        <v>0</v>
      </c>
      <c r="W60" s="64" t="s">
        <v>1704</v>
      </c>
      <c r="X60" s="64" t="s">
        <v>1703</v>
      </c>
      <c r="Y60" s="64">
        <v>0</v>
      </c>
      <c r="Z60" s="64" t="s">
        <v>1699</v>
      </c>
      <c r="AA60" s="64" t="s">
        <v>1703</v>
      </c>
      <c r="AB60" s="65">
        <v>0</v>
      </c>
      <c r="AC60" s="61">
        <f>[2]nganjuk!$L$172</f>
        <v>68.5</v>
      </c>
      <c r="AD60" s="61">
        <f>I60-AC60</f>
        <v>-67.45</v>
      </c>
    </row>
    <row r="61" spans="1:30" s="66" customFormat="1" ht="15" customHeight="1">
      <c r="A61" s="62"/>
      <c r="B61" s="158"/>
      <c r="C61" s="62"/>
      <c r="D61" s="63"/>
      <c r="E61" s="78"/>
      <c r="F61" s="64"/>
      <c r="G61" s="113"/>
      <c r="H61" s="60"/>
      <c r="I61" s="59"/>
      <c r="J61" s="64"/>
      <c r="K61" s="59"/>
      <c r="L61" s="59"/>
      <c r="M61" s="59"/>
      <c r="N61" s="64"/>
      <c r="O61" s="64"/>
      <c r="P61" s="64"/>
      <c r="Q61" s="64"/>
      <c r="R61" s="64"/>
      <c r="S61" s="64"/>
      <c r="T61" s="64"/>
      <c r="U61" s="64"/>
      <c r="V61" s="64"/>
      <c r="W61" s="64"/>
      <c r="X61" s="64"/>
      <c r="Y61" s="64"/>
      <c r="Z61" s="64"/>
      <c r="AA61" s="64"/>
      <c r="AB61" s="65"/>
      <c r="AC61" s="61"/>
      <c r="AD61" s="61"/>
    </row>
    <row r="62" spans="1:30" s="66" customFormat="1" ht="15" customHeight="1">
      <c r="A62" s="62">
        <v>9099</v>
      </c>
      <c r="B62" s="158">
        <v>367</v>
      </c>
      <c r="C62" s="62">
        <v>196</v>
      </c>
      <c r="D62" s="63">
        <v>2.35</v>
      </c>
      <c r="E62" s="78" t="s">
        <v>1238</v>
      </c>
      <c r="F62" s="64">
        <v>1</v>
      </c>
      <c r="G62" s="113" t="s">
        <v>1239</v>
      </c>
      <c r="H62" s="60" t="s">
        <v>194</v>
      </c>
      <c r="I62" s="59">
        <v>0.39999999999999147</v>
      </c>
      <c r="J62" s="64" t="s">
        <v>1700</v>
      </c>
      <c r="K62" s="59">
        <v>4</v>
      </c>
      <c r="L62" s="59">
        <v>3</v>
      </c>
      <c r="M62" s="59">
        <v>6</v>
      </c>
      <c r="N62" s="64">
        <v>2</v>
      </c>
      <c r="O62" s="64" t="s">
        <v>1706</v>
      </c>
      <c r="P62" s="64" t="s">
        <v>1700</v>
      </c>
      <c r="Q62" s="64" t="s">
        <v>1709</v>
      </c>
      <c r="R62" s="64">
        <v>0</v>
      </c>
      <c r="S62" s="64" t="s">
        <v>1703</v>
      </c>
      <c r="T62" s="64">
        <v>0</v>
      </c>
      <c r="U62" s="64" t="s">
        <v>1700</v>
      </c>
      <c r="V62" s="64">
        <v>0</v>
      </c>
      <c r="W62" s="64" t="s">
        <v>1704</v>
      </c>
      <c r="X62" s="64" t="s">
        <v>1703</v>
      </c>
      <c r="Y62" s="64">
        <v>0</v>
      </c>
      <c r="Z62" s="64" t="s">
        <v>1699</v>
      </c>
      <c r="AA62" s="64" t="s">
        <v>1700</v>
      </c>
      <c r="AB62" s="65">
        <v>0</v>
      </c>
      <c r="AC62" s="61">
        <f>[2]nganjuk!$L$152</f>
        <v>88.2</v>
      </c>
      <c r="AD62" s="61">
        <f>I62-AC62</f>
        <v>-87.800000000000011</v>
      </c>
    </row>
    <row r="63" spans="1:30" s="66" customFormat="1" ht="15" customHeight="1">
      <c r="A63" s="62"/>
      <c r="B63" s="158"/>
      <c r="C63" s="62"/>
      <c r="D63" s="63"/>
      <c r="E63" s="78"/>
      <c r="F63" s="64"/>
      <c r="G63" s="113"/>
      <c r="H63" s="60"/>
      <c r="I63" s="59"/>
      <c r="J63" s="64"/>
      <c r="K63" s="59"/>
      <c r="L63" s="59"/>
      <c r="M63" s="59"/>
      <c r="N63" s="64"/>
      <c r="O63" s="64"/>
      <c r="P63" s="64"/>
      <c r="Q63" s="64"/>
      <c r="R63" s="64"/>
      <c r="S63" s="64"/>
      <c r="T63" s="64"/>
      <c r="U63" s="64"/>
      <c r="V63" s="64"/>
      <c r="W63" s="64"/>
      <c r="X63" s="64"/>
      <c r="Y63" s="64"/>
      <c r="Z63" s="64"/>
      <c r="AA63" s="64"/>
      <c r="AB63" s="65"/>
      <c r="AC63" s="61"/>
      <c r="AD63" s="61"/>
    </row>
    <row r="64" spans="1:30" s="66" customFormat="1" ht="15" customHeight="1">
      <c r="A64" s="586">
        <v>9109</v>
      </c>
      <c r="B64" s="158">
        <v>368</v>
      </c>
      <c r="C64" s="586">
        <v>197</v>
      </c>
      <c r="D64" s="585">
        <v>4.45</v>
      </c>
      <c r="E64" s="624" t="s">
        <v>1240</v>
      </c>
      <c r="F64" s="64">
        <v>1</v>
      </c>
      <c r="G64" s="113" t="s">
        <v>1241</v>
      </c>
      <c r="H64" s="60" t="s">
        <v>203</v>
      </c>
      <c r="I64" s="59">
        <v>0.80000000000000071</v>
      </c>
      <c r="J64" s="64" t="s">
        <v>1700</v>
      </c>
      <c r="K64" s="59">
        <v>4.9000000000000004</v>
      </c>
      <c r="L64" s="59">
        <v>4.0999999999999996</v>
      </c>
      <c r="M64" s="59"/>
      <c r="N64" s="64">
        <v>1</v>
      </c>
      <c r="O64" s="64" t="s">
        <v>1703</v>
      </c>
      <c r="P64" s="64" t="s">
        <v>1701</v>
      </c>
      <c r="Q64" s="64" t="s">
        <v>1709</v>
      </c>
      <c r="R64" s="64">
        <v>0</v>
      </c>
      <c r="S64" s="64" t="s">
        <v>1701</v>
      </c>
      <c r="T64" s="64">
        <v>0</v>
      </c>
      <c r="U64" s="64" t="s">
        <v>1708</v>
      </c>
      <c r="V64" s="64">
        <v>0</v>
      </c>
      <c r="W64" s="64" t="s">
        <v>1704</v>
      </c>
      <c r="X64" s="64" t="s">
        <v>1703</v>
      </c>
      <c r="Y64" s="64">
        <v>0</v>
      </c>
      <c r="Z64" s="64" t="s">
        <v>1699</v>
      </c>
      <c r="AA64" s="64" t="s">
        <v>1703</v>
      </c>
      <c r="AB64" s="65">
        <v>0</v>
      </c>
      <c r="AC64" s="61">
        <f>[2]nganjuk!$L$168</f>
        <v>26.45</v>
      </c>
      <c r="AD64" s="61">
        <f>I64-$AC$64</f>
        <v>-25.65</v>
      </c>
    </row>
    <row r="65" spans="1:30" s="66" customFormat="1" ht="15" customHeight="1">
      <c r="A65" s="586"/>
      <c r="B65" s="158"/>
      <c r="C65" s="589"/>
      <c r="D65" s="591"/>
      <c r="E65" s="625"/>
      <c r="F65" s="177"/>
      <c r="G65" s="224"/>
      <c r="H65" s="124"/>
      <c r="I65" s="192"/>
      <c r="J65" s="177"/>
      <c r="K65" s="192"/>
      <c r="L65" s="192"/>
      <c r="M65" s="192"/>
      <c r="N65" s="177"/>
      <c r="O65" s="177"/>
      <c r="P65" s="177"/>
      <c r="Q65" s="177"/>
      <c r="R65" s="177"/>
      <c r="S65" s="177"/>
      <c r="T65" s="177"/>
      <c r="U65" s="177"/>
      <c r="V65" s="177"/>
      <c r="W65" s="177"/>
      <c r="X65" s="177"/>
      <c r="Y65" s="177"/>
      <c r="Z65" s="177"/>
      <c r="AA65" s="177"/>
      <c r="AB65" s="187"/>
      <c r="AC65" s="61"/>
      <c r="AD65" s="61"/>
    </row>
    <row r="66" spans="1:30" s="66" customFormat="1" ht="15" customHeight="1" thickBot="1">
      <c r="A66" s="586"/>
      <c r="B66" s="158">
        <v>369</v>
      </c>
      <c r="C66" s="596"/>
      <c r="D66" s="592"/>
      <c r="E66" s="626"/>
      <c r="F66" s="81">
        <v>2</v>
      </c>
      <c r="G66" s="200" t="s">
        <v>1242</v>
      </c>
      <c r="H66" s="197" t="s">
        <v>204</v>
      </c>
      <c r="I66" s="80">
        <v>1.4</v>
      </c>
      <c r="J66" s="81" t="s">
        <v>1700</v>
      </c>
      <c r="K66" s="80">
        <v>3</v>
      </c>
      <c r="L66" s="80">
        <v>4.3</v>
      </c>
      <c r="M66" s="80"/>
      <c r="N66" s="81">
        <v>1</v>
      </c>
      <c r="O66" s="81" t="s">
        <v>1703</v>
      </c>
      <c r="P66" s="81" t="s">
        <v>1701</v>
      </c>
      <c r="Q66" s="81" t="s">
        <v>1709</v>
      </c>
      <c r="R66" s="81">
        <v>0</v>
      </c>
      <c r="S66" s="81" t="s">
        <v>1701</v>
      </c>
      <c r="T66" s="81">
        <v>0</v>
      </c>
      <c r="U66" s="81" t="s">
        <v>1703</v>
      </c>
      <c r="V66" s="81">
        <v>0</v>
      </c>
      <c r="W66" s="81" t="s">
        <v>1704</v>
      </c>
      <c r="X66" s="81" t="s">
        <v>1703</v>
      </c>
      <c r="Y66" s="81">
        <v>0</v>
      </c>
      <c r="Z66" s="81" t="s">
        <v>1699</v>
      </c>
      <c r="AA66" s="81" t="s">
        <v>1703</v>
      </c>
      <c r="AB66" s="82">
        <v>0</v>
      </c>
      <c r="AD66" s="61">
        <f>I66-$AC$64</f>
        <v>-25.05</v>
      </c>
    </row>
    <row r="67" spans="1:30" s="66" customFormat="1" ht="15" customHeight="1" thickBot="1">
      <c r="A67" s="62"/>
      <c r="B67" s="158"/>
      <c r="C67" s="110"/>
      <c r="D67" s="111"/>
      <c r="E67" s="120"/>
      <c r="F67" s="217"/>
      <c r="G67" s="227"/>
      <c r="H67" s="215"/>
      <c r="I67" s="219"/>
      <c r="J67" s="217"/>
      <c r="K67" s="219"/>
      <c r="L67" s="219"/>
      <c r="M67" s="219"/>
      <c r="N67" s="217"/>
      <c r="O67" s="217"/>
      <c r="P67" s="217"/>
      <c r="Q67" s="217"/>
      <c r="R67" s="217"/>
      <c r="S67" s="217"/>
      <c r="T67" s="217"/>
      <c r="U67" s="217"/>
      <c r="V67" s="217"/>
      <c r="W67" s="217"/>
      <c r="X67" s="217"/>
      <c r="Y67" s="217"/>
      <c r="Z67" s="217"/>
      <c r="AA67" s="217"/>
      <c r="AB67" s="228"/>
      <c r="AD67" s="61"/>
    </row>
    <row r="68" spans="1:30" s="66" customFormat="1" ht="15" customHeight="1">
      <c r="A68" s="62">
        <v>9107</v>
      </c>
      <c r="B68" s="158">
        <v>370</v>
      </c>
      <c r="C68" s="175">
        <v>199</v>
      </c>
      <c r="D68" s="75">
        <v>3.2</v>
      </c>
      <c r="E68" s="151" t="s">
        <v>1243</v>
      </c>
      <c r="F68" s="76">
        <v>1</v>
      </c>
      <c r="G68" s="204" t="s">
        <v>1244</v>
      </c>
      <c r="H68" s="93" t="s">
        <v>203</v>
      </c>
      <c r="I68" s="79">
        <v>1.6</v>
      </c>
      <c r="J68" s="76" t="s">
        <v>1700</v>
      </c>
      <c r="K68" s="79">
        <v>4</v>
      </c>
      <c r="L68" s="79">
        <v>4</v>
      </c>
      <c r="M68" s="79"/>
      <c r="N68" s="76">
        <v>1</v>
      </c>
      <c r="O68" s="76" t="s">
        <v>1703</v>
      </c>
      <c r="P68" s="76" t="s">
        <v>1701</v>
      </c>
      <c r="Q68" s="76" t="s">
        <v>1709</v>
      </c>
      <c r="R68" s="76">
        <v>0</v>
      </c>
      <c r="S68" s="76" t="s">
        <v>1701</v>
      </c>
      <c r="T68" s="76">
        <v>0</v>
      </c>
      <c r="U68" s="76" t="s">
        <v>1708</v>
      </c>
      <c r="V68" s="76">
        <v>0</v>
      </c>
      <c r="W68" s="76" t="s">
        <v>1704</v>
      </c>
      <c r="X68" s="76" t="s">
        <v>1703</v>
      </c>
      <c r="Y68" s="76">
        <v>0</v>
      </c>
      <c r="Z68" s="76" t="s">
        <v>1699</v>
      </c>
      <c r="AA68" s="76" t="s">
        <v>1703</v>
      </c>
      <c r="AB68" s="77">
        <v>0</v>
      </c>
      <c r="AC68" s="61">
        <f>[2]nganjuk!$L$166</f>
        <v>20.399999999999999</v>
      </c>
      <c r="AD68" s="61">
        <f>I68-AC68</f>
        <v>-18.799999999999997</v>
      </c>
    </row>
    <row r="69" spans="1:30" s="66" customFormat="1" ht="15" customHeight="1">
      <c r="A69" s="62"/>
      <c r="B69" s="158"/>
      <c r="C69" s="97"/>
      <c r="D69" s="98"/>
      <c r="E69" s="96"/>
      <c r="F69" s="95"/>
      <c r="G69" s="186"/>
      <c r="H69" s="99"/>
      <c r="I69" s="100"/>
      <c r="J69" s="95"/>
      <c r="K69" s="100"/>
      <c r="L69" s="100"/>
      <c r="M69" s="100"/>
      <c r="N69" s="95"/>
      <c r="O69" s="95"/>
      <c r="P69" s="95"/>
      <c r="Q69" s="95"/>
      <c r="R69" s="95"/>
      <c r="S69" s="95"/>
      <c r="T69" s="95"/>
      <c r="U69" s="95"/>
      <c r="V69" s="95"/>
      <c r="W69" s="95"/>
      <c r="X69" s="95"/>
      <c r="Y69" s="95"/>
      <c r="Z69" s="95"/>
      <c r="AA69" s="95"/>
      <c r="AB69" s="101"/>
      <c r="AC69" s="61"/>
      <c r="AD69" s="61"/>
    </row>
    <row r="70" spans="1:30" s="66" customFormat="1" ht="15" customHeight="1">
      <c r="A70" s="62">
        <v>9123</v>
      </c>
      <c r="B70" s="158">
        <v>371</v>
      </c>
      <c r="C70" s="62">
        <v>201</v>
      </c>
      <c r="D70" s="63">
        <v>1.7</v>
      </c>
      <c r="E70" s="78" t="s">
        <v>1240</v>
      </c>
      <c r="F70" s="64">
        <v>1</v>
      </c>
      <c r="G70" s="113" t="s">
        <v>1245</v>
      </c>
      <c r="H70" s="60" t="s">
        <v>191</v>
      </c>
      <c r="I70" s="59">
        <v>1.2</v>
      </c>
      <c r="J70" s="64" t="s">
        <v>1700</v>
      </c>
      <c r="K70" s="59">
        <v>3.5</v>
      </c>
      <c r="L70" s="59">
        <v>3</v>
      </c>
      <c r="M70" s="59"/>
      <c r="N70" s="64">
        <v>1</v>
      </c>
      <c r="O70" s="64" t="s">
        <v>1703</v>
      </c>
      <c r="P70" s="64" t="s">
        <v>1701</v>
      </c>
      <c r="Q70" s="64" t="s">
        <v>1709</v>
      </c>
      <c r="R70" s="64">
        <v>0</v>
      </c>
      <c r="S70" s="64" t="s">
        <v>1702</v>
      </c>
      <c r="T70" s="64">
        <v>0</v>
      </c>
      <c r="U70" s="64" t="s">
        <v>1703</v>
      </c>
      <c r="V70" s="64">
        <v>0</v>
      </c>
      <c r="W70" s="64" t="s">
        <v>1704</v>
      </c>
      <c r="X70" s="64" t="s">
        <v>1703</v>
      </c>
      <c r="Y70" s="64">
        <v>0</v>
      </c>
      <c r="Z70" s="64" t="s">
        <v>1699</v>
      </c>
      <c r="AA70" s="64" t="s">
        <v>1703</v>
      </c>
      <c r="AB70" s="65">
        <v>0</v>
      </c>
      <c r="AC70" s="61">
        <f>[2]nganjuk!$L$186</f>
        <v>7.8</v>
      </c>
      <c r="AD70" s="61">
        <f>I70-AC70</f>
        <v>-6.6</v>
      </c>
    </row>
    <row r="71" spans="1:30" s="66" customFormat="1" ht="15" customHeight="1">
      <c r="A71" s="62"/>
      <c r="B71" s="158"/>
      <c r="C71" s="62"/>
      <c r="D71" s="63"/>
      <c r="E71" s="78"/>
      <c r="F71" s="64"/>
      <c r="G71" s="113"/>
      <c r="H71" s="60"/>
      <c r="I71" s="59"/>
      <c r="J71" s="64"/>
      <c r="K71" s="59"/>
      <c r="L71" s="59"/>
      <c r="M71" s="59"/>
      <c r="N71" s="64"/>
      <c r="O71" s="64"/>
      <c r="P71" s="64"/>
      <c r="Q71" s="64"/>
      <c r="R71" s="64"/>
      <c r="S71" s="64"/>
      <c r="T71" s="64"/>
      <c r="U71" s="64"/>
      <c r="V71" s="64"/>
      <c r="W71" s="64"/>
      <c r="X71" s="64"/>
      <c r="Y71" s="64"/>
      <c r="Z71" s="64"/>
      <c r="AA71" s="64"/>
      <c r="AB71" s="65"/>
      <c r="AC71" s="61"/>
      <c r="AD71" s="61"/>
    </row>
    <row r="72" spans="1:30" s="66" customFormat="1" ht="15" customHeight="1">
      <c r="A72" s="62">
        <v>4001</v>
      </c>
      <c r="B72" s="158">
        <v>293</v>
      </c>
      <c r="C72" s="62" t="s">
        <v>1246</v>
      </c>
      <c r="D72" s="63">
        <v>2.4500000000000002</v>
      </c>
      <c r="E72" s="125" t="s">
        <v>1247</v>
      </c>
      <c r="F72" s="64">
        <v>1</v>
      </c>
      <c r="G72" s="113" t="s">
        <v>1248</v>
      </c>
      <c r="H72" s="60" t="s">
        <v>305</v>
      </c>
      <c r="I72" s="59">
        <v>2.25</v>
      </c>
      <c r="J72" s="64" t="s">
        <v>1700</v>
      </c>
      <c r="K72" s="59">
        <v>10.1</v>
      </c>
      <c r="L72" s="59">
        <v>6.1</v>
      </c>
      <c r="M72" s="59">
        <v>8.5</v>
      </c>
      <c r="N72" s="64">
        <v>2</v>
      </c>
      <c r="O72" s="64" t="s">
        <v>1703</v>
      </c>
      <c r="P72" s="64" t="s">
        <v>1701</v>
      </c>
      <c r="Q72" s="64" t="s">
        <v>1709</v>
      </c>
      <c r="R72" s="64">
        <v>0</v>
      </c>
      <c r="S72" s="64" t="s">
        <v>1701</v>
      </c>
      <c r="T72" s="64">
        <v>0</v>
      </c>
      <c r="U72" s="64" t="s">
        <v>1708</v>
      </c>
      <c r="V72" s="64">
        <v>0</v>
      </c>
      <c r="W72" s="64" t="s">
        <v>1704</v>
      </c>
      <c r="X72" s="64" t="s">
        <v>1703</v>
      </c>
      <c r="Y72" s="64">
        <v>0</v>
      </c>
      <c r="Z72" s="64" t="s">
        <v>1699</v>
      </c>
      <c r="AA72" s="64" t="s">
        <v>1703</v>
      </c>
      <c r="AB72" s="65">
        <v>0</v>
      </c>
      <c r="AC72" s="61">
        <f>'[2]nganjuk (2)'!$L$58</f>
        <v>94.4</v>
      </c>
      <c r="AD72" s="61">
        <f>I72-AC72</f>
        <v>-92.15</v>
      </c>
    </row>
    <row r="73" spans="1:30" s="66" customFormat="1" ht="15" customHeight="1">
      <c r="A73" s="184"/>
      <c r="B73" s="158"/>
      <c r="C73" s="109"/>
      <c r="D73" s="122"/>
      <c r="E73" s="242"/>
      <c r="F73" s="64"/>
      <c r="G73" s="113"/>
      <c r="H73" s="60"/>
      <c r="I73" s="59"/>
      <c r="J73" s="64"/>
      <c r="K73" s="59"/>
      <c r="L73" s="59"/>
      <c r="M73" s="59"/>
      <c r="N73" s="64"/>
      <c r="O73" s="64"/>
      <c r="P73" s="64"/>
      <c r="Q73" s="64"/>
      <c r="R73" s="64"/>
      <c r="S73" s="64"/>
      <c r="T73" s="64"/>
      <c r="U73" s="64"/>
      <c r="V73" s="64"/>
      <c r="W73" s="64"/>
      <c r="X73" s="64"/>
      <c r="Y73" s="64"/>
      <c r="Z73" s="64"/>
      <c r="AA73" s="64"/>
      <c r="AB73" s="65"/>
      <c r="AC73" s="61"/>
      <c r="AD73" s="61"/>
    </row>
    <row r="74" spans="1:30" s="66" customFormat="1" ht="15" customHeight="1">
      <c r="A74" s="587">
        <v>9225</v>
      </c>
      <c r="B74" s="158">
        <v>325</v>
      </c>
      <c r="C74" s="589">
        <v>290</v>
      </c>
      <c r="D74" s="591">
        <v>3.1</v>
      </c>
      <c r="E74" s="594" t="s">
        <v>1249</v>
      </c>
      <c r="F74" s="64">
        <v>1</v>
      </c>
      <c r="G74" s="113" t="s">
        <v>1250</v>
      </c>
      <c r="H74" s="60" t="s">
        <v>295</v>
      </c>
      <c r="I74" s="59">
        <v>0.10000000000000853</v>
      </c>
      <c r="J74" s="64" t="s">
        <v>1700</v>
      </c>
      <c r="K74" s="59">
        <v>4</v>
      </c>
      <c r="L74" s="59">
        <v>5</v>
      </c>
      <c r="M74" s="59"/>
      <c r="N74" s="64">
        <v>1</v>
      </c>
      <c r="O74" s="64" t="s">
        <v>1703</v>
      </c>
      <c r="P74" s="64" t="s">
        <v>1701</v>
      </c>
      <c r="Q74" s="64"/>
      <c r="R74" s="64">
        <v>0</v>
      </c>
      <c r="S74" s="64" t="s">
        <v>1701</v>
      </c>
      <c r="T74" s="64">
        <v>0</v>
      </c>
      <c r="U74" s="64" t="s">
        <v>1708</v>
      </c>
      <c r="V74" s="64">
        <v>0</v>
      </c>
      <c r="W74" s="64" t="s">
        <v>1704</v>
      </c>
      <c r="X74" s="64"/>
      <c r="Y74" s="64">
        <v>0</v>
      </c>
      <c r="Z74" s="64" t="s">
        <v>1699</v>
      </c>
      <c r="AA74" s="64" t="s">
        <v>1703</v>
      </c>
      <c r="AB74" s="65">
        <v>0</v>
      </c>
      <c r="AC74" s="61"/>
      <c r="AD74" s="61"/>
    </row>
    <row r="75" spans="1:30" s="66" customFormat="1" ht="15" customHeight="1">
      <c r="A75" s="588"/>
      <c r="B75" s="158"/>
      <c r="C75" s="590"/>
      <c r="D75" s="604"/>
      <c r="E75" s="597"/>
      <c r="F75" s="64"/>
      <c r="G75" s="113"/>
      <c r="H75" s="60"/>
      <c r="I75" s="59"/>
      <c r="J75" s="64"/>
      <c r="K75" s="59"/>
      <c r="L75" s="59"/>
      <c r="M75" s="59"/>
      <c r="N75" s="64"/>
      <c r="O75" s="64"/>
      <c r="P75" s="64"/>
      <c r="Q75" s="64"/>
      <c r="R75" s="64"/>
      <c r="S75" s="64"/>
      <c r="T75" s="64"/>
      <c r="U75" s="64"/>
      <c r="V75" s="64"/>
      <c r="W75" s="64"/>
      <c r="X75" s="64"/>
      <c r="Y75" s="64"/>
      <c r="Z75" s="64"/>
      <c r="AA75" s="64"/>
      <c r="AB75" s="65"/>
      <c r="AC75" s="61"/>
      <c r="AD75" s="61"/>
    </row>
    <row r="76" spans="1:30" s="66" customFormat="1" ht="15" customHeight="1">
      <c r="A76" s="607"/>
      <c r="B76" s="158">
        <v>326</v>
      </c>
      <c r="C76" s="606"/>
      <c r="D76" s="608"/>
      <c r="E76" s="598"/>
      <c r="F76" s="64">
        <v>2</v>
      </c>
      <c r="G76" s="113" t="s">
        <v>938</v>
      </c>
      <c r="H76" s="60" t="s">
        <v>296</v>
      </c>
      <c r="I76" s="59">
        <v>1.8500000000000085</v>
      </c>
      <c r="J76" s="64" t="s">
        <v>1700</v>
      </c>
      <c r="K76" s="59">
        <v>3.3</v>
      </c>
      <c r="L76" s="59">
        <v>2.5</v>
      </c>
      <c r="M76" s="59"/>
      <c r="N76" s="64">
        <v>1</v>
      </c>
      <c r="O76" s="64" t="s">
        <v>1703</v>
      </c>
      <c r="P76" s="64" t="s">
        <v>1701</v>
      </c>
      <c r="Q76" s="64"/>
      <c r="R76" s="64">
        <v>1</v>
      </c>
      <c r="S76" s="64" t="s">
        <v>1702</v>
      </c>
      <c r="T76" s="64">
        <v>1</v>
      </c>
      <c r="U76" s="64" t="s">
        <v>1700</v>
      </c>
      <c r="V76" s="64">
        <v>1</v>
      </c>
      <c r="W76" s="64" t="s">
        <v>1704</v>
      </c>
      <c r="X76" s="64"/>
      <c r="Y76" s="64">
        <v>1</v>
      </c>
      <c r="Z76" s="64" t="s">
        <v>1699</v>
      </c>
      <c r="AA76" s="64" t="s">
        <v>1703</v>
      </c>
      <c r="AB76" s="65">
        <v>1</v>
      </c>
      <c r="AC76" s="61">
        <f>'[2]nganjuk (2)'!$L$115</f>
        <v>76.599999999999994</v>
      </c>
      <c r="AD76" s="61">
        <f>I76-AC76</f>
        <v>-74.749999999999986</v>
      </c>
    </row>
    <row r="77" spans="1:30" s="66" customFormat="1" ht="15" customHeight="1">
      <c r="A77" s="167"/>
      <c r="B77" s="158"/>
      <c r="C77" s="97"/>
      <c r="D77" s="98"/>
      <c r="E77" s="99"/>
      <c r="F77" s="64"/>
      <c r="G77" s="113"/>
      <c r="H77" s="60"/>
      <c r="I77" s="59"/>
      <c r="J77" s="64"/>
      <c r="K77" s="59"/>
      <c r="L77" s="59"/>
      <c r="M77" s="59"/>
      <c r="N77" s="64"/>
      <c r="O77" s="64"/>
      <c r="P77" s="64"/>
      <c r="Q77" s="64"/>
      <c r="R77" s="64"/>
      <c r="S77" s="64"/>
      <c r="T77" s="64"/>
      <c r="U77" s="64"/>
      <c r="V77" s="64"/>
      <c r="W77" s="64"/>
      <c r="X77" s="64"/>
      <c r="Y77" s="64"/>
      <c r="Z77" s="64"/>
      <c r="AA77" s="64"/>
      <c r="AB77" s="65"/>
      <c r="AC77" s="61"/>
      <c r="AD77" s="61"/>
    </row>
    <row r="78" spans="1:30" s="66" customFormat="1" ht="15" customHeight="1">
      <c r="A78" s="62">
        <v>4042</v>
      </c>
      <c r="B78" s="158">
        <v>392</v>
      </c>
      <c r="C78" s="62">
        <v>292</v>
      </c>
      <c r="D78" s="63">
        <v>1.35</v>
      </c>
      <c r="E78" s="78" t="s">
        <v>1251</v>
      </c>
      <c r="F78" s="64">
        <v>1</v>
      </c>
      <c r="G78" s="113" t="s">
        <v>1252</v>
      </c>
      <c r="H78" s="60" t="s">
        <v>305</v>
      </c>
      <c r="I78" s="59">
        <v>0.69999999999999574</v>
      </c>
      <c r="J78" s="64" t="s">
        <v>1700</v>
      </c>
      <c r="K78" s="59">
        <v>4.9000000000000004</v>
      </c>
      <c r="L78" s="59">
        <v>4</v>
      </c>
      <c r="M78" s="59"/>
      <c r="N78" s="64">
        <v>1</v>
      </c>
      <c r="O78" s="64" t="s">
        <v>1706</v>
      </c>
      <c r="P78" s="64" t="s">
        <v>1703</v>
      </c>
      <c r="Q78" s="64" t="s">
        <v>1709</v>
      </c>
      <c r="R78" s="64">
        <v>0</v>
      </c>
      <c r="S78" s="64" t="s">
        <v>1703</v>
      </c>
      <c r="T78" s="64">
        <v>0</v>
      </c>
      <c r="U78" s="64" t="s">
        <v>1703</v>
      </c>
      <c r="V78" s="64">
        <v>0</v>
      </c>
      <c r="W78" s="64" t="s">
        <v>1704</v>
      </c>
      <c r="X78" s="64" t="s">
        <v>1703</v>
      </c>
      <c r="Y78" s="64">
        <v>0</v>
      </c>
      <c r="Z78" s="64" t="s">
        <v>1699</v>
      </c>
      <c r="AA78" s="64" t="s">
        <v>1703</v>
      </c>
      <c r="AB78" s="65">
        <v>0</v>
      </c>
      <c r="AC78" s="61">
        <f>'[2]nganjuk (2)'!$L$171</f>
        <v>54.7</v>
      </c>
      <c r="AD78" s="61">
        <f>I78-AC78</f>
        <v>-54.000000000000007</v>
      </c>
    </row>
    <row r="79" spans="1:30" s="66" customFormat="1" ht="15" customHeight="1">
      <c r="A79" s="184"/>
      <c r="B79" s="158"/>
      <c r="C79" s="109"/>
      <c r="D79" s="122"/>
      <c r="E79" s="126"/>
      <c r="F79" s="64"/>
      <c r="G79" s="113"/>
      <c r="H79" s="60"/>
      <c r="I79" s="59"/>
      <c r="J79" s="64"/>
      <c r="K79" s="59"/>
      <c r="L79" s="59"/>
      <c r="M79" s="59"/>
      <c r="N79" s="64"/>
      <c r="O79" s="64"/>
      <c r="P79" s="64"/>
      <c r="Q79" s="64"/>
      <c r="R79" s="64"/>
      <c r="S79" s="64"/>
      <c r="T79" s="64"/>
      <c r="U79" s="64"/>
      <c r="V79" s="64"/>
      <c r="W79" s="64"/>
      <c r="X79" s="64"/>
      <c r="Y79" s="64"/>
      <c r="Z79" s="64"/>
      <c r="AA79" s="64"/>
      <c r="AB79" s="65"/>
      <c r="AC79" s="61"/>
      <c r="AD79" s="61"/>
    </row>
    <row r="80" spans="1:30" s="66" customFormat="1" ht="15" customHeight="1">
      <c r="A80" s="587">
        <v>9226</v>
      </c>
      <c r="B80" s="158">
        <v>393</v>
      </c>
      <c r="C80" s="589">
        <v>295</v>
      </c>
      <c r="D80" s="591">
        <v>2.8</v>
      </c>
      <c r="E80" s="594" t="s">
        <v>837</v>
      </c>
      <c r="F80" s="64">
        <v>1</v>
      </c>
      <c r="G80" s="113" t="s">
        <v>940</v>
      </c>
      <c r="H80" s="60" t="s">
        <v>284</v>
      </c>
      <c r="I80" s="59">
        <v>1.75</v>
      </c>
      <c r="J80" s="64" t="s">
        <v>1700</v>
      </c>
      <c r="K80" s="59">
        <v>6</v>
      </c>
      <c r="L80" s="59">
        <v>3</v>
      </c>
      <c r="M80" s="59"/>
      <c r="N80" s="64">
        <v>2</v>
      </c>
      <c r="O80" s="64" t="s">
        <v>1706</v>
      </c>
      <c r="P80" s="64" t="s">
        <v>1700</v>
      </c>
      <c r="Q80" s="64"/>
      <c r="R80" s="64">
        <v>0</v>
      </c>
      <c r="S80" s="64" t="s">
        <v>1702</v>
      </c>
      <c r="T80" s="64">
        <v>1</v>
      </c>
      <c r="U80" s="64" t="s">
        <v>1700</v>
      </c>
      <c r="V80" s="64">
        <v>0</v>
      </c>
      <c r="W80" s="64" t="s">
        <v>1704</v>
      </c>
      <c r="X80" s="64"/>
      <c r="Y80" s="64">
        <v>0</v>
      </c>
      <c r="Z80" s="64" t="s">
        <v>1699</v>
      </c>
      <c r="AA80" s="64" t="s">
        <v>1700</v>
      </c>
      <c r="AB80" s="65">
        <v>0</v>
      </c>
      <c r="AC80" s="61"/>
      <c r="AD80" s="61"/>
    </row>
    <row r="81" spans="1:30" s="66" customFormat="1" ht="15" customHeight="1">
      <c r="A81" s="588"/>
      <c r="B81" s="158"/>
      <c r="C81" s="590"/>
      <c r="D81" s="604"/>
      <c r="E81" s="597"/>
      <c r="F81" s="64"/>
      <c r="G81" s="113"/>
      <c r="H81" s="60"/>
      <c r="I81" s="59"/>
      <c r="J81" s="64"/>
      <c r="K81" s="59"/>
      <c r="L81" s="59"/>
      <c r="M81" s="59"/>
      <c r="N81" s="64"/>
      <c r="O81" s="64"/>
      <c r="P81" s="64"/>
      <c r="Q81" s="64"/>
      <c r="R81" s="64"/>
      <c r="S81" s="64"/>
      <c r="T81" s="64"/>
      <c r="U81" s="64"/>
      <c r="V81" s="64"/>
      <c r="W81" s="64"/>
      <c r="X81" s="64"/>
      <c r="Y81" s="64"/>
      <c r="Z81" s="64"/>
      <c r="AA81" s="64"/>
      <c r="AB81" s="65"/>
      <c r="AC81" s="61"/>
      <c r="AD81" s="61"/>
    </row>
    <row r="82" spans="1:30" s="66" customFormat="1" ht="15" customHeight="1">
      <c r="A82" s="607"/>
      <c r="B82" s="158">
        <v>394</v>
      </c>
      <c r="C82" s="606"/>
      <c r="D82" s="608"/>
      <c r="E82" s="598"/>
      <c r="F82" s="64">
        <v>2</v>
      </c>
      <c r="G82" s="113" t="s">
        <v>939</v>
      </c>
      <c r="H82" s="60" t="s">
        <v>285</v>
      </c>
      <c r="I82" s="59">
        <v>2.7</v>
      </c>
      <c r="J82" s="64" t="s">
        <v>1700</v>
      </c>
      <c r="K82" s="59">
        <v>5.7</v>
      </c>
      <c r="L82" s="59">
        <v>3</v>
      </c>
      <c r="M82" s="59"/>
      <c r="N82" s="64">
        <v>2</v>
      </c>
      <c r="O82" s="64" t="s">
        <v>1706</v>
      </c>
      <c r="P82" s="64" t="s">
        <v>286</v>
      </c>
      <c r="Q82" s="64"/>
      <c r="R82" s="64">
        <v>0</v>
      </c>
      <c r="S82" s="64" t="s">
        <v>1700</v>
      </c>
      <c r="T82" s="64">
        <v>1</v>
      </c>
      <c r="U82" s="64" t="s">
        <v>1700</v>
      </c>
      <c r="V82" s="64">
        <v>1</v>
      </c>
      <c r="W82" s="64" t="s">
        <v>1704</v>
      </c>
      <c r="X82" s="64"/>
      <c r="Y82" s="64">
        <v>0</v>
      </c>
      <c r="Z82" s="64" t="s">
        <v>1699</v>
      </c>
      <c r="AA82" s="64" t="s">
        <v>1700</v>
      </c>
      <c r="AB82" s="65">
        <v>0</v>
      </c>
      <c r="AC82" s="61"/>
      <c r="AD82" s="61"/>
    </row>
    <row r="83" spans="1:30" s="66" customFormat="1" ht="15" customHeight="1">
      <c r="A83" s="167"/>
      <c r="B83" s="158"/>
      <c r="C83" s="97"/>
      <c r="D83" s="98"/>
      <c r="E83" s="99"/>
      <c r="F83" s="64"/>
      <c r="G83" s="113"/>
      <c r="H83" s="60"/>
      <c r="I83" s="59"/>
      <c r="J83" s="64"/>
      <c r="K83" s="59"/>
      <c r="L83" s="59"/>
      <c r="M83" s="59"/>
      <c r="N83" s="64"/>
      <c r="O83" s="64"/>
      <c r="P83" s="64"/>
      <c r="Q83" s="64"/>
      <c r="R83" s="64"/>
      <c r="S83" s="64"/>
      <c r="T83" s="64"/>
      <c r="U83" s="64"/>
      <c r="V83" s="64"/>
      <c r="W83" s="64"/>
      <c r="X83" s="64"/>
      <c r="Y83" s="64"/>
      <c r="Z83" s="64"/>
      <c r="AA83" s="64"/>
      <c r="AB83" s="65"/>
      <c r="AC83" s="61"/>
      <c r="AD83" s="61"/>
    </row>
    <row r="84" spans="1:30" s="66" customFormat="1" ht="15" customHeight="1">
      <c r="A84" s="586">
        <v>9197</v>
      </c>
      <c r="B84" s="158">
        <v>405</v>
      </c>
      <c r="C84" s="586">
        <v>301</v>
      </c>
      <c r="D84" s="585">
        <v>2</v>
      </c>
      <c r="E84" s="624" t="s">
        <v>1253</v>
      </c>
      <c r="F84" s="64">
        <v>1</v>
      </c>
      <c r="G84" s="113" t="s">
        <v>1254</v>
      </c>
      <c r="H84" s="60" t="s">
        <v>283</v>
      </c>
      <c r="I84" s="59">
        <v>0.30000000000000426</v>
      </c>
      <c r="J84" s="64" t="s">
        <v>1700</v>
      </c>
      <c r="K84" s="59">
        <v>4</v>
      </c>
      <c r="L84" s="59">
        <v>6</v>
      </c>
      <c r="M84" s="59"/>
      <c r="N84" s="64">
        <v>1</v>
      </c>
      <c r="O84" s="64" t="s">
        <v>1703</v>
      </c>
      <c r="P84" s="64" t="s">
        <v>1701</v>
      </c>
      <c r="Q84" s="64" t="s">
        <v>1709</v>
      </c>
      <c r="R84" s="64">
        <v>0</v>
      </c>
      <c r="S84" s="64" t="s">
        <v>1702</v>
      </c>
      <c r="T84" s="64">
        <v>0</v>
      </c>
      <c r="U84" s="64" t="s">
        <v>1703</v>
      </c>
      <c r="V84" s="64">
        <v>0</v>
      </c>
      <c r="W84" s="64" t="s">
        <v>1704</v>
      </c>
      <c r="X84" s="64" t="s">
        <v>1703</v>
      </c>
      <c r="Y84" s="64">
        <v>0</v>
      </c>
      <c r="Z84" s="64" t="s">
        <v>1699</v>
      </c>
      <c r="AA84" s="64" t="s">
        <v>1703</v>
      </c>
      <c r="AB84" s="65">
        <v>0</v>
      </c>
      <c r="AC84" s="61">
        <f>'[2]nganjuk (2)'!$L$56</f>
        <v>47.15</v>
      </c>
      <c r="AD84" s="61">
        <f>I84-AC84</f>
        <v>-46.849999999999994</v>
      </c>
    </row>
    <row r="85" spans="1:30" s="66" customFormat="1" ht="15" customHeight="1">
      <c r="A85" s="586"/>
      <c r="B85" s="158"/>
      <c r="C85" s="586"/>
      <c r="D85" s="585"/>
      <c r="E85" s="624"/>
      <c r="F85" s="64"/>
      <c r="G85" s="113"/>
      <c r="H85" s="60"/>
      <c r="I85" s="59"/>
      <c r="J85" s="64"/>
      <c r="K85" s="59"/>
      <c r="L85" s="59"/>
      <c r="M85" s="59"/>
      <c r="N85" s="64"/>
      <c r="O85" s="64"/>
      <c r="P85" s="64"/>
      <c r="Q85" s="64"/>
      <c r="R85" s="64"/>
      <c r="S85" s="64"/>
      <c r="T85" s="64"/>
      <c r="U85" s="64"/>
      <c r="V85" s="64"/>
      <c r="W85" s="64"/>
      <c r="X85" s="64"/>
      <c r="Y85" s="64"/>
      <c r="Z85" s="64"/>
      <c r="AA85" s="64"/>
      <c r="AB85" s="65"/>
      <c r="AC85" s="61"/>
      <c r="AD85" s="61"/>
    </row>
    <row r="86" spans="1:30" s="66" customFormat="1" ht="15" customHeight="1">
      <c r="A86" s="586"/>
      <c r="B86" s="158">
        <v>406</v>
      </c>
      <c r="C86" s="586"/>
      <c r="D86" s="585"/>
      <c r="E86" s="624"/>
      <c r="F86" s="64">
        <v>2</v>
      </c>
      <c r="G86" s="113" t="s">
        <v>1255</v>
      </c>
      <c r="H86" s="60" t="s">
        <v>284</v>
      </c>
      <c r="I86" s="59">
        <v>0.95000000000000284</v>
      </c>
      <c r="J86" s="64" t="s">
        <v>1700</v>
      </c>
      <c r="K86" s="59">
        <v>4.3</v>
      </c>
      <c r="L86" s="59">
        <v>6</v>
      </c>
      <c r="M86" s="59"/>
      <c r="N86" s="64">
        <v>1</v>
      </c>
      <c r="O86" s="64" t="s">
        <v>1706</v>
      </c>
      <c r="P86" s="64" t="s">
        <v>1703</v>
      </c>
      <c r="Q86" s="64" t="s">
        <v>1709</v>
      </c>
      <c r="R86" s="64">
        <v>0</v>
      </c>
      <c r="S86" s="64" t="s">
        <v>1703</v>
      </c>
      <c r="T86" s="64">
        <v>0</v>
      </c>
      <c r="U86" s="64" t="s">
        <v>1703</v>
      </c>
      <c r="V86" s="64">
        <v>0</v>
      </c>
      <c r="W86" s="64" t="s">
        <v>1704</v>
      </c>
      <c r="X86" s="64" t="s">
        <v>1703</v>
      </c>
      <c r="Y86" s="64">
        <v>0</v>
      </c>
      <c r="Z86" s="64" t="s">
        <v>1699</v>
      </c>
      <c r="AA86" s="64" t="s">
        <v>1703</v>
      </c>
      <c r="AB86" s="65">
        <v>0</v>
      </c>
      <c r="AC86" s="61">
        <f>'[2]nganjuk (2)'!$L$56</f>
        <v>47.15</v>
      </c>
      <c r="AD86" s="61">
        <f>I86-AC86</f>
        <v>-46.199999999999996</v>
      </c>
    </row>
    <row r="87" spans="1:30" s="66" customFormat="1" ht="15" customHeight="1">
      <c r="A87" s="586"/>
      <c r="B87" s="158"/>
      <c r="C87" s="586"/>
      <c r="D87" s="585"/>
      <c r="E87" s="624"/>
      <c r="F87" s="64"/>
      <c r="G87" s="113"/>
      <c r="H87" s="60"/>
      <c r="I87" s="59"/>
      <c r="J87" s="64"/>
      <c r="K87" s="59"/>
      <c r="L87" s="59"/>
      <c r="M87" s="59"/>
      <c r="N87" s="64"/>
      <c r="O87" s="64"/>
      <c r="P87" s="64"/>
      <c r="Q87" s="64"/>
      <c r="R87" s="64"/>
      <c r="S87" s="64"/>
      <c r="T87" s="64"/>
      <c r="U87" s="64"/>
      <c r="V87" s="64"/>
      <c r="W87" s="64"/>
      <c r="X87" s="64"/>
      <c r="Y87" s="64"/>
      <c r="Z87" s="64"/>
      <c r="AA87" s="64"/>
      <c r="AB87" s="65"/>
      <c r="AC87" s="61"/>
      <c r="AD87" s="61"/>
    </row>
    <row r="88" spans="1:30" s="66" customFormat="1" ht="15" customHeight="1">
      <c r="A88" s="586"/>
      <c r="B88" s="158">
        <v>407</v>
      </c>
      <c r="C88" s="586"/>
      <c r="D88" s="585"/>
      <c r="E88" s="624"/>
      <c r="F88" s="64">
        <v>3</v>
      </c>
      <c r="G88" s="113" t="s">
        <v>1256</v>
      </c>
      <c r="H88" s="60" t="s">
        <v>285</v>
      </c>
      <c r="I88" s="59">
        <v>1.95</v>
      </c>
      <c r="J88" s="64" t="s">
        <v>1700</v>
      </c>
      <c r="K88" s="59">
        <v>12.5</v>
      </c>
      <c r="L88" s="59">
        <v>4</v>
      </c>
      <c r="M88" s="59">
        <v>4.4000000000000004</v>
      </c>
      <c r="N88" s="64">
        <v>2</v>
      </c>
      <c r="O88" s="64" t="s">
        <v>1703</v>
      </c>
      <c r="P88" s="64" t="s">
        <v>1701</v>
      </c>
      <c r="Q88" s="64" t="s">
        <v>1709</v>
      </c>
      <c r="R88" s="64">
        <v>0</v>
      </c>
      <c r="S88" s="64" t="s">
        <v>1701</v>
      </c>
      <c r="T88" s="64">
        <v>0</v>
      </c>
      <c r="U88" s="64" t="s">
        <v>1708</v>
      </c>
      <c r="V88" s="64">
        <v>0</v>
      </c>
      <c r="W88" s="64" t="s">
        <v>1704</v>
      </c>
      <c r="X88" s="64" t="s">
        <v>1703</v>
      </c>
      <c r="Y88" s="64">
        <v>0</v>
      </c>
      <c r="Z88" s="64" t="s">
        <v>1699</v>
      </c>
      <c r="AA88" s="64" t="s">
        <v>1703</v>
      </c>
      <c r="AB88" s="65">
        <v>0</v>
      </c>
      <c r="AC88" s="61">
        <f>'[2]nganjuk (2)'!$L$56</f>
        <v>47.15</v>
      </c>
      <c r="AD88" s="61">
        <f>I88-AC88</f>
        <v>-45.199999999999996</v>
      </c>
    </row>
    <row r="89" spans="1:30" s="66" customFormat="1" ht="15" customHeight="1">
      <c r="A89" s="94"/>
      <c r="B89" s="237"/>
      <c r="C89" s="62"/>
      <c r="D89" s="111"/>
      <c r="E89" s="126"/>
      <c r="F89" s="64"/>
      <c r="G89" s="113"/>
      <c r="H89" s="60"/>
      <c r="I89" s="59"/>
      <c r="J89" s="64"/>
      <c r="K89" s="59"/>
      <c r="L89" s="59"/>
      <c r="M89" s="59"/>
      <c r="N89" s="64"/>
      <c r="O89" s="64"/>
      <c r="P89" s="64"/>
      <c r="Q89" s="64"/>
      <c r="R89" s="64"/>
      <c r="S89" s="64"/>
      <c r="T89" s="64"/>
      <c r="U89" s="64"/>
      <c r="V89" s="64"/>
      <c r="W89" s="64"/>
      <c r="X89" s="64"/>
      <c r="Y89" s="64"/>
      <c r="Z89" s="64"/>
      <c r="AA89" s="64"/>
      <c r="AB89" s="65"/>
      <c r="AC89" s="61"/>
      <c r="AD89" s="61"/>
    </row>
    <row r="90" spans="1:30" s="66" customFormat="1" ht="15" customHeight="1">
      <c r="A90" s="629">
        <v>9196</v>
      </c>
      <c r="B90" s="198">
        <v>410</v>
      </c>
      <c r="C90" s="586" t="s">
        <v>1257</v>
      </c>
      <c r="D90" s="631">
        <v>4.4000000000000004</v>
      </c>
      <c r="E90" s="594" t="s">
        <v>1258</v>
      </c>
      <c r="F90" s="89">
        <v>3</v>
      </c>
      <c r="G90" s="113" t="s">
        <v>1259</v>
      </c>
      <c r="H90" s="60" t="s">
        <v>280</v>
      </c>
      <c r="I90" s="59">
        <v>1.75</v>
      </c>
      <c r="J90" s="64" t="s">
        <v>1700</v>
      </c>
      <c r="K90" s="91">
        <v>4</v>
      </c>
      <c r="L90" s="91">
        <v>4.5999999999999996</v>
      </c>
      <c r="M90" s="91"/>
      <c r="N90" s="89">
        <v>1</v>
      </c>
      <c r="O90" s="89" t="s">
        <v>1703</v>
      </c>
      <c r="P90" s="89" t="s">
        <v>1701</v>
      </c>
      <c r="Q90" s="64" t="s">
        <v>1709</v>
      </c>
      <c r="R90" s="89">
        <v>0</v>
      </c>
      <c r="S90" s="89" t="s">
        <v>1701</v>
      </c>
      <c r="T90" s="89">
        <v>0</v>
      </c>
      <c r="U90" s="89" t="s">
        <v>1703</v>
      </c>
      <c r="V90" s="89">
        <v>0</v>
      </c>
      <c r="W90" s="89" t="s">
        <v>1704</v>
      </c>
      <c r="X90" s="64" t="s">
        <v>1703</v>
      </c>
      <c r="Y90" s="89">
        <v>0</v>
      </c>
      <c r="Z90" s="89" t="s">
        <v>1699</v>
      </c>
      <c r="AA90" s="89" t="s">
        <v>1703</v>
      </c>
      <c r="AB90" s="92">
        <v>0</v>
      </c>
      <c r="AC90" s="61">
        <f>'[2]nganjuk (2)'!$L$115</f>
        <v>76.599999999999994</v>
      </c>
      <c r="AD90" s="61" t="e">
        <f>#REF!-AC90</f>
        <v>#REF!</v>
      </c>
    </row>
    <row r="91" spans="1:30" s="66" customFormat="1" ht="15" customHeight="1">
      <c r="A91" s="629"/>
      <c r="B91" s="198"/>
      <c r="C91" s="586"/>
      <c r="D91" s="631"/>
      <c r="E91" s="597"/>
      <c r="F91" s="89"/>
      <c r="G91" s="113"/>
      <c r="H91" s="60"/>
      <c r="I91" s="59"/>
      <c r="J91" s="64"/>
      <c r="K91" s="91"/>
      <c r="L91" s="91"/>
      <c r="M91" s="91"/>
      <c r="N91" s="89"/>
      <c r="O91" s="89"/>
      <c r="P91" s="89"/>
      <c r="Q91" s="64"/>
      <c r="R91" s="89"/>
      <c r="S91" s="89"/>
      <c r="T91" s="89"/>
      <c r="U91" s="89"/>
      <c r="V91" s="89"/>
      <c r="W91" s="89"/>
      <c r="X91" s="64"/>
      <c r="Y91" s="89"/>
      <c r="Z91" s="89"/>
      <c r="AA91" s="89"/>
      <c r="AB91" s="92"/>
      <c r="AC91" s="61"/>
      <c r="AD91" s="61"/>
    </row>
    <row r="92" spans="1:30" s="66" customFormat="1" ht="15.75" customHeight="1">
      <c r="A92" s="629"/>
      <c r="B92" s="198">
        <v>411</v>
      </c>
      <c r="C92" s="586"/>
      <c r="D92" s="631"/>
      <c r="E92" s="597"/>
      <c r="F92" s="89">
        <v>4</v>
      </c>
      <c r="G92" s="113" t="s">
        <v>1260</v>
      </c>
      <c r="H92" s="90" t="s">
        <v>281</v>
      </c>
      <c r="I92" s="59">
        <v>3.45</v>
      </c>
      <c r="J92" s="64" t="s">
        <v>1700</v>
      </c>
      <c r="K92" s="91">
        <v>4</v>
      </c>
      <c r="L92" s="91">
        <v>4</v>
      </c>
      <c r="M92" s="91">
        <v>6.5</v>
      </c>
      <c r="N92" s="89">
        <v>1</v>
      </c>
      <c r="O92" s="89" t="s">
        <v>1706</v>
      </c>
      <c r="P92" s="89" t="s">
        <v>1703</v>
      </c>
      <c r="Q92" s="64" t="s">
        <v>1709</v>
      </c>
      <c r="R92" s="89">
        <v>0</v>
      </c>
      <c r="S92" s="89" t="s">
        <v>1703</v>
      </c>
      <c r="T92" s="89">
        <v>0</v>
      </c>
      <c r="U92" s="89" t="s">
        <v>1703</v>
      </c>
      <c r="V92" s="89">
        <v>0</v>
      </c>
      <c r="W92" s="89" t="s">
        <v>1704</v>
      </c>
      <c r="X92" s="64" t="s">
        <v>1703</v>
      </c>
      <c r="Y92" s="89">
        <v>0</v>
      </c>
      <c r="Z92" s="89" t="s">
        <v>1699</v>
      </c>
      <c r="AA92" s="89" t="s">
        <v>1703</v>
      </c>
      <c r="AB92" s="92">
        <v>0</v>
      </c>
      <c r="AC92" s="61">
        <f>'[2]nganjuk (2)'!$L$55</f>
        <v>40.6</v>
      </c>
      <c r="AD92" s="61" t="e">
        <f>#REF!-AC92</f>
        <v>#REF!</v>
      </c>
    </row>
    <row r="93" spans="1:30" s="66" customFormat="1" ht="15.75" customHeight="1">
      <c r="A93" s="629"/>
      <c r="B93" s="198"/>
      <c r="C93" s="586"/>
      <c r="D93" s="631"/>
      <c r="E93" s="597"/>
      <c r="F93" s="89"/>
      <c r="G93" s="113"/>
      <c r="H93" s="90"/>
      <c r="I93" s="59"/>
      <c r="J93" s="64"/>
      <c r="K93" s="91"/>
      <c r="L93" s="91"/>
      <c r="M93" s="91"/>
      <c r="N93" s="89"/>
      <c r="O93" s="89"/>
      <c r="P93" s="89"/>
      <c r="Q93" s="64"/>
      <c r="R93" s="89"/>
      <c r="S93" s="89"/>
      <c r="T93" s="89"/>
      <c r="U93" s="89"/>
      <c r="V93" s="89"/>
      <c r="W93" s="89"/>
      <c r="X93" s="64"/>
      <c r="Y93" s="89"/>
      <c r="Z93" s="89"/>
      <c r="AA93" s="89"/>
      <c r="AB93" s="92"/>
      <c r="AC93" s="61"/>
      <c r="AD93" s="61"/>
    </row>
    <row r="94" spans="1:30" s="66" customFormat="1" ht="15" customHeight="1">
      <c r="A94" s="630"/>
      <c r="B94" s="198">
        <v>412</v>
      </c>
      <c r="C94" s="586"/>
      <c r="D94" s="632"/>
      <c r="E94" s="598"/>
      <c r="F94" s="89">
        <v>5</v>
      </c>
      <c r="G94" s="113" t="s">
        <v>1261</v>
      </c>
      <c r="H94" s="90" t="s">
        <v>282</v>
      </c>
      <c r="I94" s="59">
        <v>3.7</v>
      </c>
      <c r="J94" s="64" t="s">
        <v>1700</v>
      </c>
      <c r="K94" s="91">
        <v>3.5</v>
      </c>
      <c r="L94" s="91">
        <v>4</v>
      </c>
      <c r="M94" s="91">
        <v>5</v>
      </c>
      <c r="N94" s="89">
        <v>1</v>
      </c>
      <c r="O94" s="89" t="s">
        <v>1706</v>
      </c>
      <c r="P94" s="89" t="s">
        <v>1699</v>
      </c>
      <c r="Q94" s="64" t="s">
        <v>1709</v>
      </c>
      <c r="R94" s="89">
        <v>0</v>
      </c>
      <c r="S94" s="89" t="s">
        <v>1702</v>
      </c>
      <c r="T94" s="89">
        <v>0</v>
      </c>
      <c r="U94" s="89" t="s">
        <v>1700</v>
      </c>
      <c r="V94" s="89">
        <v>1</v>
      </c>
      <c r="W94" s="89" t="s">
        <v>1704</v>
      </c>
      <c r="X94" s="64" t="s">
        <v>1703</v>
      </c>
      <c r="Y94" s="89">
        <v>0</v>
      </c>
      <c r="Z94" s="89" t="s">
        <v>1699</v>
      </c>
      <c r="AA94" s="89" t="s">
        <v>1703</v>
      </c>
      <c r="AB94" s="92">
        <v>0</v>
      </c>
      <c r="AC94" s="61">
        <f>'[2]nganjuk (2)'!$L$55</f>
        <v>40.6</v>
      </c>
      <c r="AD94" s="61" t="e">
        <f>#REF!-AC94</f>
        <v>#REF!</v>
      </c>
    </row>
    <row r="95" spans="1:30" s="66" customFormat="1" ht="15" customHeight="1">
      <c r="A95" s="94"/>
      <c r="B95" s="198"/>
      <c r="C95" s="109"/>
      <c r="D95" s="219"/>
      <c r="E95" s="215"/>
      <c r="F95" s="89"/>
      <c r="G95" s="113"/>
      <c r="H95" s="90"/>
      <c r="I95" s="59"/>
      <c r="J95" s="64"/>
      <c r="K95" s="91"/>
      <c r="L95" s="91"/>
      <c r="M95" s="91"/>
      <c r="N95" s="89"/>
      <c r="O95" s="89"/>
      <c r="P95" s="89"/>
      <c r="Q95" s="64"/>
      <c r="R95" s="89"/>
      <c r="S95" s="89"/>
      <c r="T95" s="89"/>
      <c r="U95" s="89"/>
      <c r="V95" s="89"/>
      <c r="W95" s="89"/>
      <c r="X95" s="64"/>
      <c r="Y95" s="89"/>
      <c r="Z95" s="89"/>
      <c r="AA95" s="89"/>
      <c r="AB95" s="92"/>
      <c r="AC95" s="61"/>
      <c r="AD95" s="61"/>
    </row>
    <row r="96" spans="1:30" s="66" customFormat="1" ht="15" customHeight="1">
      <c r="A96" s="193">
        <v>4150</v>
      </c>
      <c r="B96" s="207">
        <v>414</v>
      </c>
      <c r="C96" s="109">
        <v>304</v>
      </c>
      <c r="D96" s="192">
        <v>1.2</v>
      </c>
      <c r="E96" s="124" t="s">
        <v>1262</v>
      </c>
      <c r="F96" s="89">
        <v>2</v>
      </c>
      <c r="G96" s="113" t="s">
        <v>942</v>
      </c>
      <c r="H96" s="60" t="s">
        <v>282</v>
      </c>
      <c r="I96" s="59">
        <v>1</v>
      </c>
      <c r="J96" s="64" t="s">
        <v>1700</v>
      </c>
      <c r="K96" s="59">
        <v>4</v>
      </c>
      <c r="L96" s="59">
        <v>4</v>
      </c>
      <c r="M96" s="59">
        <v>6.5</v>
      </c>
      <c r="N96" s="64">
        <v>1</v>
      </c>
      <c r="O96" s="64" t="s">
        <v>1706</v>
      </c>
      <c r="P96" s="64" t="s">
        <v>1703</v>
      </c>
      <c r="Q96" s="64" t="s">
        <v>1709</v>
      </c>
      <c r="R96" s="64">
        <v>0</v>
      </c>
      <c r="S96" s="64" t="s">
        <v>1703</v>
      </c>
      <c r="T96" s="64">
        <v>0</v>
      </c>
      <c r="U96" s="64" t="s">
        <v>1703</v>
      </c>
      <c r="V96" s="64">
        <v>0</v>
      </c>
      <c r="W96" s="64" t="s">
        <v>1704</v>
      </c>
      <c r="X96" s="64" t="s">
        <v>1703</v>
      </c>
      <c r="Y96" s="64">
        <v>0</v>
      </c>
      <c r="Z96" s="64" t="s">
        <v>1699</v>
      </c>
      <c r="AA96" s="64" t="s">
        <v>1703</v>
      </c>
      <c r="AB96" s="65">
        <v>0</v>
      </c>
      <c r="AC96" s="61">
        <f>'[2]nganjuk (2)'!$L$118</f>
        <v>81.099999999999994</v>
      </c>
      <c r="AD96" s="61" t="e">
        <f>#REF!-AC96</f>
        <v>#REF!</v>
      </c>
    </row>
    <row r="97" spans="1:30" s="66" customFormat="1" ht="15" customHeight="1">
      <c r="A97" s="193"/>
      <c r="B97" s="241"/>
      <c r="C97" s="109"/>
      <c r="D97" s="192"/>
      <c r="E97" s="124"/>
      <c r="F97" s="89"/>
      <c r="G97" s="113"/>
      <c r="H97" s="60"/>
      <c r="I97" s="59"/>
      <c r="J97" s="64"/>
      <c r="K97" s="59"/>
      <c r="L97" s="59"/>
      <c r="M97" s="59"/>
      <c r="N97" s="64"/>
      <c r="O97" s="64"/>
      <c r="P97" s="64"/>
      <c r="Q97" s="64"/>
      <c r="R97" s="64"/>
      <c r="S97" s="64"/>
      <c r="T97" s="64"/>
      <c r="U97" s="64"/>
      <c r="V97" s="64"/>
      <c r="W97" s="64"/>
      <c r="X97" s="64"/>
      <c r="Y97" s="64"/>
      <c r="Z97" s="64"/>
      <c r="AA97" s="64"/>
      <c r="AB97" s="65"/>
      <c r="AC97" s="61"/>
      <c r="AD97" s="61"/>
    </row>
    <row r="98" spans="1:30" s="66" customFormat="1" ht="15" customHeight="1">
      <c r="A98" s="586">
        <v>9170</v>
      </c>
      <c r="B98" s="158">
        <v>424</v>
      </c>
      <c r="C98" s="586" t="s">
        <v>1263</v>
      </c>
      <c r="D98" s="585">
        <v>4.2</v>
      </c>
      <c r="E98" s="624" t="s">
        <v>1264</v>
      </c>
      <c r="F98" s="64">
        <v>1</v>
      </c>
      <c r="G98" s="113" t="s">
        <v>1265</v>
      </c>
      <c r="H98" s="60" t="s">
        <v>255</v>
      </c>
      <c r="I98" s="59">
        <v>0.95000000000000284</v>
      </c>
      <c r="J98" s="64" t="s">
        <v>1700</v>
      </c>
      <c r="K98" s="59">
        <v>21</v>
      </c>
      <c r="L98" s="59">
        <v>4</v>
      </c>
      <c r="M98" s="59"/>
      <c r="N98" s="64">
        <v>3</v>
      </c>
      <c r="O98" s="64" t="s">
        <v>1703</v>
      </c>
      <c r="P98" s="64" t="s">
        <v>1701</v>
      </c>
      <c r="Q98" s="64" t="s">
        <v>1709</v>
      </c>
      <c r="R98" s="64">
        <v>0</v>
      </c>
      <c r="S98" s="64" t="s">
        <v>1701</v>
      </c>
      <c r="T98" s="64">
        <v>0</v>
      </c>
      <c r="U98" s="64" t="s">
        <v>1708</v>
      </c>
      <c r="V98" s="64">
        <v>0</v>
      </c>
      <c r="W98" s="64" t="s">
        <v>114</v>
      </c>
      <c r="X98" s="64" t="s">
        <v>1703</v>
      </c>
      <c r="Y98" s="64">
        <v>0</v>
      </c>
      <c r="Z98" s="64" t="s">
        <v>1699</v>
      </c>
      <c r="AA98" s="64" t="s">
        <v>1703</v>
      </c>
      <c r="AB98" s="65">
        <v>0</v>
      </c>
      <c r="AC98" s="61">
        <f>'[2]nganjuk (2)'!$L$26</f>
        <v>63.25</v>
      </c>
      <c r="AD98" s="61" t="e">
        <f>#REF!-AC98</f>
        <v>#REF!</v>
      </c>
    </row>
    <row r="99" spans="1:30" s="66" customFormat="1" ht="15" customHeight="1">
      <c r="A99" s="586"/>
      <c r="B99" s="158"/>
      <c r="C99" s="586"/>
      <c r="D99" s="585"/>
      <c r="E99" s="624"/>
      <c r="F99" s="64"/>
      <c r="G99" s="113"/>
      <c r="H99" s="60"/>
      <c r="I99" s="59"/>
      <c r="J99" s="64"/>
      <c r="K99" s="59"/>
      <c r="L99" s="59"/>
      <c r="M99" s="59"/>
      <c r="N99" s="64"/>
      <c r="O99" s="64"/>
      <c r="P99" s="64"/>
      <c r="Q99" s="64"/>
      <c r="R99" s="64"/>
      <c r="S99" s="64"/>
      <c r="T99" s="64"/>
      <c r="U99" s="64"/>
      <c r="V99" s="64"/>
      <c r="W99" s="64"/>
      <c r="X99" s="64"/>
      <c r="Y99" s="64"/>
      <c r="Z99" s="64"/>
      <c r="AA99" s="64"/>
      <c r="AB99" s="65"/>
      <c r="AC99" s="61"/>
      <c r="AD99" s="61"/>
    </row>
    <row r="100" spans="1:30" s="66" customFormat="1" ht="15" customHeight="1">
      <c r="A100" s="586"/>
      <c r="B100" s="158">
        <v>425</v>
      </c>
      <c r="C100" s="586"/>
      <c r="D100" s="585"/>
      <c r="E100" s="624"/>
      <c r="F100" s="64">
        <v>2</v>
      </c>
      <c r="G100" s="113" t="s">
        <v>1266</v>
      </c>
      <c r="H100" s="60" t="s">
        <v>256</v>
      </c>
      <c r="I100" s="59">
        <v>1.25</v>
      </c>
      <c r="J100" s="64" t="s">
        <v>1700</v>
      </c>
      <c r="K100" s="59">
        <v>17.5</v>
      </c>
      <c r="L100" s="59">
        <v>4.5</v>
      </c>
      <c r="M100" s="59"/>
      <c r="N100" s="64">
        <v>3</v>
      </c>
      <c r="O100" s="64" t="s">
        <v>1703</v>
      </c>
      <c r="P100" s="64" t="s">
        <v>1701</v>
      </c>
      <c r="Q100" s="64" t="s">
        <v>1709</v>
      </c>
      <c r="R100" s="64">
        <v>0</v>
      </c>
      <c r="S100" s="64" t="s">
        <v>1701</v>
      </c>
      <c r="T100" s="64">
        <v>0</v>
      </c>
      <c r="U100" s="64" t="s">
        <v>1708</v>
      </c>
      <c r="V100" s="64">
        <v>0</v>
      </c>
      <c r="W100" s="64" t="s">
        <v>1704</v>
      </c>
      <c r="X100" s="64" t="s">
        <v>1703</v>
      </c>
      <c r="Y100" s="64">
        <v>0</v>
      </c>
      <c r="Z100" s="64" t="s">
        <v>1699</v>
      </c>
      <c r="AA100" s="64" t="s">
        <v>1703</v>
      </c>
      <c r="AB100" s="65">
        <v>0</v>
      </c>
      <c r="AC100" s="61">
        <f>'[2]nganjuk (2)'!$L$30</f>
        <v>74.7</v>
      </c>
      <c r="AD100" s="61" t="e">
        <f>#REF!-AC100</f>
        <v>#REF!</v>
      </c>
    </row>
    <row r="101" spans="1:30" s="66" customFormat="1" ht="15" customHeight="1">
      <c r="A101" s="586"/>
      <c r="B101" s="158"/>
      <c r="C101" s="586"/>
      <c r="D101" s="585"/>
      <c r="E101" s="624"/>
      <c r="F101" s="64"/>
      <c r="G101" s="113"/>
      <c r="H101" s="60"/>
      <c r="I101" s="59"/>
      <c r="J101" s="64"/>
      <c r="K101" s="59"/>
      <c r="L101" s="59"/>
      <c r="M101" s="59"/>
      <c r="N101" s="64"/>
      <c r="O101" s="64"/>
      <c r="P101" s="64"/>
      <c r="Q101" s="64"/>
      <c r="R101" s="64"/>
      <c r="S101" s="64"/>
      <c r="T101" s="64"/>
      <c r="U101" s="64"/>
      <c r="V101" s="64"/>
      <c r="W101" s="64"/>
      <c r="X101" s="64"/>
      <c r="Y101" s="64"/>
      <c r="Z101" s="64"/>
      <c r="AA101" s="64"/>
      <c r="AB101" s="65"/>
      <c r="AC101" s="61"/>
      <c r="AD101" s="61"/>
    </row>
    <row r="102" spans="1:30" s="66" customFormat="1" ht="15" customHeight="1">
      <c r="A102" s="586"/>
      <c r="B102" s="158">
        <v>426</v>
      </c>
      <c r="C102" s="586"/>
      <c r="D102" s="585"/>
      <c r="E102" s="624"/>
      <c r="F102" s="64">
        <v>3</v>
      </c>
      <c r="G102" s="113" t="s">
        <v>1267</v>
      </c>
      <c r="H102" s="60" t="s">
        <v>257</v>
      </c>
      <c r="I102" s="59">
        <v>4.2</v>
      </c>
      <c r="J102" s="64" t="s">
        <v>1700</v>
      </c>
      <c r="K102" s="59">
        <v>40.5</v>
      </c>
      <c r="L102" s="59">
        <v>3.5</v>
      </c>
      <c r="M102" s="59">
        <v>3.9</v>
      </c>
      <c r="N102" s="64">
        <v>3</v>
      </c>
      <c r="O102" s="64" t="s">
        <v>1703</v>
      </c>
      <c r="P102" s="64" t="s">
        <v>1701</v>
      </c>
      <c r="Q102" s="64" t="s">
        <v>1709</v>
      </c>
      <c r="R102" s="64">
        <v>0</v>
      </c>
      <c r="S102" s="64" t="s">
        <v>1701</v>
      </c>
      <c r="T102" s="64">
        <v>0</v>
      </c>
      <c r="U102" s="64" t="s">
        <v>1708</v>
      </c>
      <c r="V102" s="64">
        <v>0</v>
      </c>
      <c r="W102" s="64" t="s">
        <v>1704</v>
      </c>
      <c r="X102" s="64" t="s">
        <v>1703</v>
      </c>
      <c r="Y102" s="64">
        <v>0</v>
      </c>
      <c r="Z102" s="64" t="s">
        <v>1699</v>
      </c>
      <c r="AA102" s="64" t="s">
        <v>1703</v>
      </c>
      <c r="AB102" s="65">
        <v>0</v>
      </c>
      <c r="AC102" s="61">
        <f>'[2]nganjuk (2)'!$L$33</f>
        <v>78.400000000000006</v>
      </c>
      <c r="AD102" s="61" t="e">
        <f>#REF!-AC102</f>
        <v>#REF!</v>
      </c>
    </row>
    <row r="103" spans="1:30" s="66" customFormat="1" ht="15" customHeight="1">
      <c r="A103" s="62"/>
      <c r="B103" s="158"/>
      <c r="C103" s="109"/>
      <c r="D103" s="122"/>
      <c r="E103" s="126"/>
      <c r="F103" s="64"/>
      <c r="G103" s="113"/>
      <c r="H103" s="60"/>
      <c r="I103" s="59"/>
      <c r="J103" s="64"/>
      <c r="K103" s="59"/>
      <c r="L103" s="59"/>
      <c r="M103" s="59"/>
      <c r="N103" s="64"/>
      <c r="O103" s="64"/>
      <c r="P103" s="64"/>
      <c r="Q103" s="64"/>
      <c r="R103" s="64"/>
      <c r="S103" s="64"/>
      <c r="T103" s="64"/>
      <c r="U103" s="64"/>
      <c r="V103" s="64"/>
      <c r="W103" s="64"/>
      <c r="X103" s="64"/>
      <c r="Y103" s="64"/>
      <c r="Z103" s="64"/>
      <c r="AA103" s="64"/>
      <c r="AB103" s="65"/>
      <c r="AC103" s="61"/>
      <c r="AD103" s="61"/>
    </row>
    <row r="104" spans="1:30" s="66" customFormat="1" ht="15" customHeight="1">
      <c r="A104" s="62">
        <v>9236</v>
      </c>
      <c r="B104" s="182">
        <v>416</v>
      </c>
      <c r="C104" s="589">
        <v>467</v>
      </c>
      <c r="D104" s="591">
        <v>1.1499999999999999</v>
      </c>
      <c r="E104" s="594" t="s">
        <v>1268</v>
      </c>
      <c r="F104" s="64">
        <v>1</v>
      </c>
      <c r="G104" s="113" t="s">
        <v>1269</v>
      </c>
      <c r="H104" s="60" t="s">
        <v>282</v>
      </c>
      <c r="I104" s="59">
        <v>0.64999999999999858</v>
      </c>
      <c r="J104" s="64" t="s">
        <v>1700</v>
      </c>
      <c r="K104" s="59">
        <v>2.8</v>
      </c>
      <c r="L104" s="59">
        <v>4</v>
      </c>
      <c r="M104" s="59"/>
      <c r="N104" s="64">
        <v>1</v>
      </c>
      <c r="O104" s="64" t="s">
        <v>1703</v>
      </c>
      <c r="P104" s="64" t="s">
        <v>1701</v>
      </c>
      <c r="Q104" s="64" t="s">
        <v>1709</v>
      </c>
      <c r="R104" s="64">
        <v>0</v>
      </c>
      <c r="S104" s="64" t="s">
        <v>1701</v>
      </c>
      <c r="T104" s="64">
        <v>0</v>
      </c>
      <c r="U104" s="64" t="s">
        <v>1708</v>
      </c>
      <c r="V104" s="64">
        <v>0</v>
      </c>
      <c r="W104" s="64" t="s">
        <v>1704</v>
      </c>
      <c r="X104" s="64" t="s">
        <v>1703</v>
      </c>
      <c r="Y104" s="64">
        <v>0</v>
      </c>
      <c r="Z104" s="64" t="s">
        <v>1699</v>
      </c>
      <c r="AA104" s="64" t="s">
        <v>1703</v>
      </c>
      <c r="AB104" s="65">
        <v>0</v>
      </c>
      <c r="AC104" s="61">
        <f>'[2]nganjuk (2)'!$L$142</f>
        <v>83.1</v>
      </c>
      <c r="AD104" s="61" t="e">
        <f>#REF!-AC104</f>
        <v>#REF!</v>
      </c>
    </row>
    <row r="105" spans="1:30" s="66" customFormat="1" ht="15" customHeight="1">
      <c r="A105" s="62"/>
      <c r="B105" s="182"/>
      <c r="C105" s="590"/>
      <c r="D105" s="604"/>
      <c r="E105" s="597"/>
      <c r="F105" s="64"/>
      <c r="G105" s="113"/>
      <c r="H105" s="60"/>
      <c r="I105" s="59"/>
      <c r="J105" s="64"/>
      <c r="K105" s="59"/>
      <c r="L105" s="59"/>
      <c r="M105" s="59"/>
      <c r="N105" s="64"/>
      <c r="O105" s="64"/>
      <c r="P105" s="64"/>
      <c r="Q105" s="64"/>
      <c r="R105" s="64"/>
      <c r="S105" s="64"/>
      <c r="T105" s="64"/>
      <c r="U105" s="64"/>
      <c r="V105" s="64"/>
      <c r="W105" s="64"/>
      <c r="X105" s="64"/>
      <c r="Y105" s="64"/>
      <c r="Z105" s="64"/>
      <c r="AA105" s="64"/>
      <c r="AB105" s="65"/>
      <c r="AC105" s="61"/>
      <c r="AD105" s="61"/>
    </row>
    <row r="106" spans="1:30" s="66" customFormat="1" ht="15" customHeight="1">
      <c r="A106" s="62"/>
      <c r="B106" s="158">
        <v>415</v>
      </c>
      <c r="C106" s="606"/>
      <c r="D106" s="608"/>
      <c r="E106" s="598"/>
      <c r="F106" s="64">
        <v>2</v>
      </c>
      <c r="G106" s="113" t="s">
        <v>941</v>
      </c>
      <c r="H106" s="60" t="s">
        <v>281</v>
      </c>
      <c r="I106" s="59">
        <v>0.3</v>
      </c>
      <c r="J106" s="64" t="s">
        <v>1700</v>
      </c>
      <c r="K106" s="59">
        <v>2.8</v>
      </c>
      <c r="L106" s="59">
        <v>4</v>
      </c>
      <c r="M106" s="59"/>
      <c r="N106" s="64">
        <v>1</v>
      </c>
      <c r="O106" s="64" t="s">
        <v>1703</v>
      </c>
      <c r="P106" s="64" t="s">
        <v>1701</v>
      </c>
      <c r="Q106" s="64" t="s">
        <v>1709</v>
      </c>
      <c r="R106" s="64">
        <v>1</v>
      </c>
      <c r="S106" s="64" t="s">
        <v>1701</v>
      </c>
      <c r="T106" s="64">
        <v>0</v>
      </c>
      <c r="U106" s="64" t="s">
        <v>1708</v>
      </c>
      <c r="V106" s="64">
        <v>0</v>
      </c>
      <c r="W106" s="64" t="s">
        <v>1704</v>
      </c>
      <c r="X106" s="64" t="s">
        <v>1703</v>
      </c>
      <c r="Y106" s="64">
        <v>0</v>
      </c>
      <c r="Z106" s="64" t="s">
        <v>1699</v>
      </c>
      <c r="AA106" s="64" t="s">
        <v>1703</v>
      </c>
      <c r="AB106" s="65">
        <v>0</v>
      </c>
      <c r="AC106" s="61"/>
      <c r="AD106" s="61"/>
    </row>
    <row r="107" spans="1:30" s="66" customFormat="1" ht="15" customHeight="1">
      <c r="A107" s="62"/>
      <c r="B107" s="158"/>
      <c r="C107" s="97"/>
      <c r="D107" s="98"/>
      <c r="E107" s="99"/>
      <c r="F107" s="64"/>
      <c r="G107" s="113"/>
      <c r="H107" s="60"/>
      <c r="I107" s="59"/>
      <c r="J107" s="64"/>
      <c r="K107" s="59"/>
      <c r="L107" s="59"/>
      <c r="M107" s="59"/>
      <c r="N107" s="64"/>
      <c r="O107" s="64"/>
      <c r="P107" s="64"/>
      <c r="Q107" s="64"/>
      <c r="R107" s="64"/>
      <c r="S107" s="64"/>
      <c r="T107" s="64"/>
      <c r="U107" s="64"/>
      <c r="V107" s="64"/>
      <c r="W107" s="64"/>
      <c r="X107" s="64"/>
      <c r="Y107" s="64"/>
      <c r="Z107" s="64"/>
      <c r="AA107" s="64"/>
      <c r="AB107" s="65"/>
      <c r="AC107" s="61"/>
      <c r="AD107" s="61"/>
    </row>
    <row r="108" spans="1:30" s="66" customFormat="1" ht="15" customHeight="1">
      <c r="A108" s="62">
        <v>4047</v>
      </c>
      <c r="B108" s="158">
        <v>646</v>
      </c>
      <c r="C108" s="62">
        <v>4102</v>
      </c>
      <c r="D108" s="63">
        <v>0.5</v>
      </c>
      <c r="E108" s="78" t="s">
        <v>1270</v>
      </c>
      <c r="F108" s="64">
        <v>1</v>
      </c>
      <c r="G108" s="113" t="s">
        <v>1271</v>
      </c>
      <c r="H108" s="60" t="s">
        <v>306</v>
      </c>
      <c r="I108" s="59">
        <v>0.6</v>
      </c>
      <c r="J108" s="64" t="s">
        <v>1700</v>
      </c>
      <c r="K108" s="59">
        <v>4.5999999999999996</v>
      </c>
      <c r="L108" s="59">
        <v>3.4</v>
      </c>
      <c r="M108" s="59"/>
      <c r="N108" s="64">
        <v>2</v>
      </c>
      <c r="O108" s="64" t="s">
        <v>1706</v>
      </c>
      <c r="P108" s="64" t="s">
        <v>1699</v>
      </c>
      <c r="Q108" s="64" t="s">
        <v>1709</v>
      </c>
      <c r="R108" s="64">
        <v>0</v>
      </c>
      <c r="S108" s="64" t="s">
        <v>1701</v>
      </c>
      <c r="T108" s="64">
        <v>0</v>
      </c>
      <c r="U108" s="64" t="s">
        <v>1699</v>
      </c>
      <c r="V108" s="64">
        <v>0</v>
      </c>
      <c r="W108" s="64" t="s">
        <v>1704</v>
      </c>
      <c r="X108" s="64" t="s">
        <v>1703</v>
      </c>
      <c r="Y108" s="64">
        <v>0</v>
      </c>
      <c r="Z108" s="64" t="s">
        <v>1699</v>
      </c>
      <c r="AA108" s="64" t="s">
        <v>1703</v>
      </c>
      <c r="AB108" s="65">
        <v>0</v>
      </c>
      <c r="AC108" s="61">
        <f>'[2]nganjuk (2)'!$L$224</f>
        <v>34.5</v>
      </c>
      <c r="AD108" s="61" t="e">
        <f>#REF!-AC108</f>
        <v>#REF!</v>
      </c>
    </row>
    <row r="109" spans="1:30" s="66" customFormat="1" ht="15" customHeight="1">
      <c r="A109" s="240"/>
      <c r="B109" s="237"/>
      <c r="C109" s="109"/>
      <c r="D109" s="122"/>
      <c r="E109" s="126"/>
      <c r="F109" s="64"/>
      <c r="G109" s="113"/>
      <c r="H109" s="60"/>
      <c r="I109" s="59"/>
      <c r="J109" s="64"/>
      <c r="K109" s="59"/>
      <c r="L109" s="59"/>
      <c r="M109" s="59"/>
      <c r="N109" s="64"/>
      <c r="O109" s="64"/>
      <c r="P109" s="64"/>
      <c r="Q109" s="64"/>
      <c r="R109" s="64"/>
      <c r="S109" s="64"/>
      <c r="T109" s="64"/>
      <c r="U109" s="64"/>
      <c r="V109" s="64"/>
      <c r="W109" s="64"/>
      <c r="X109" s="64"/>
      <c r="Y109" s="64"/>
      <c r="Z109" s="64"/>
      <c r="AA109" s="64"/>
      <c r="AB109" s="65"/>
      <c r="AC109" s="61"/>
      <c r="AD109" s="61"/>
    </row>
    <row r="110" spans="1:30" s="66" customFormat="1" ht="15" customHeight="1">
      <c r="A110" s="601">
        <v>9207</v>
      </c>
      <c r="B110" s="198">
        <v>398</v>
      </c>
      <c r="C110" s="589">
        <v>9071</v>
      </c>
      <c r="D110" s="591">
        <v>1.25</v>
      </c>
      <c r="E110" s="594" t="s">
        <v>838</v>
      </c>
      <c r="F110" s="64">
        <v>1</v>
      </c>
      <c r="G110" s="113" t="s">
        <v>65</v>
      </c>
      <c r="H110" s="60" t="s">
        <v>63</v>
      </c>
      <c r="I110" s="59">
        <v>1.1499999999999915</v>
      </c>
      <c r="J110" s="64" t="s">
        <v>1700</v>
      </c>
      <c r="K110" s="59">
        <v>9</v>
      </c>
      <c r="L110" s="59">
        <v>2.5</v>
      </c>
      <c r="M110" s="59"/>
      <c r="N110" s="64">
        <v>2</v>
      </c>
      <c r="O110" s="64" t="s">
        <v>1706</v>
      </c>
      <c r="P110" s="64" t="s">
        <v>1699</v>
      </c>
      <c r="Q110" s="64"/>
      <c r="R110" s="64">
        <v>0</v>
      </c>
      <c r="S110" s="64" t="s">
        <v>1701</v>
      </c>
      <c r="T110" s="64">
        <v>0</v>
      </c>
      <c r="U110" s="64" t="s">
        <v>1699</v>
      </c>
      <c r="V110" s="64">
        <v>2</v>
      </c>
      <c r="W110" s="64" t="s">
        <v>1704</v>
      </c>
      <c r="X110" s="64"/>
      <c r="Y110" s="64">
        <v>0</v>
      </c>
      <c r="Z110" s="64" t="s">
        <v>1699</v>
      </c>
      <c r="AA110" s="64" t="s">
        <v>1703</v>
      </c>
      <c r="AB110" s="65">
        <v>1</v>
      </c>
      <c r="AC110" s="61"/>
      <c r="AD110" s="61"/>
    </row>
    <row r="111" spans="1:30" s="66" customFormat="1" ht="15" customHeight="1">
      <c r="A111" s="602"/>
      <c r="B111" s="198"/>
      <c r="C111" s="590"/>
      <c r="D111" s="604"/>
      <c r="E111" s="597"/>
      <c r="F111" s="64"/>
      <c r="G111" s="113"/>
      <c r="H111" s="60"/>
      <c r="I111" s="59"/>
      <c r="J111" s="64"/>
      <c r="K111" s="59"/>
      <c r="L111" s="59"/>
      <c r="M111" s="59"/>
      <c r="N111" s="64"/>
      <c r="O111" s="64"/>
      <c r="P111" s="64"/>
      <c r="Q111" s="64"/>
      <c r="R111" s="64"/>
      <c r="S111" s="64"/>
      <c r="T111" s="64"/>
      <c r="U111" s="64"/>
      <c r="V111" s="64"/>
      <c r="W111" s="64"/>
      <c r="X111" s="64"/>
      <c r="Y111" s="64"/>
      <c r="Z111" s="64"/>
      <c r="AA111" s="64"/>
      <c r="AB111" s="65"/>
      <c r="AC111" s="61"/>
      <c r="AD111" s="61"/>
    </row>
    <row r="112" spans="1:30" s="66" customFormat="1" ht="15" customHeight="1">
      <c r="A112" s="603"/>
      <c r="B112" s="198">
        <v>399</v>
      </c>
      <c r="C112" s="606"/>
      <c r="D112" s="608"/>
      <c r="E112" s="598"/>
      <c r="F112" s="64">
        <v>2</v>
      </c>
      <c r="G112" s="113" t="s">
        <v>66</v>
      </c>
      <c r="H112" s="60" t="s">
        <v>64</v>
      </c>
      <c r="I112" s="59">
        <v>1.25</v>
      </c>
      <c r="J112" s="64" t="s">
        <v>1700</v>
      </c>
      <c r="K112" s="59">
        <v>4</v>
      </c>
      <c r="L112" s="59">
        <v>3</v>
      </c>
      <c r="M112" s="59">
        <v>5</v>
      </c>
      <c r="N112" s="64">
        <v>2</v>
      </c>
      <c r="O112" s="64" t="s">
        <v>1703</v>
      </c>
      <c r="P112" s="64" t="s">
        <v>1701</v>
      </c>
      <c r="Q112" s="64"/>
      <c r="R112" s="64">
        <v>0</v>
      </c>
      <c r="S112" s="64" t="s">
        <v>1701</v>
      </c>
      <c r="T112" s="64">
        <v>0</v>
      </c>
      <c r="U112" s="64" t="s">
        <v>1703</v>
      </c>
      <c r="V112" s="64">
        <v>0</v>
      </c>
      <c r="W112" s="64" t="s">
        <v>1704</v>
      </c>
      <c r="X112" s="64"/>
      <c r="Y112" s="64">
        <v>0</v>
      </c>
      <c r="Z112" s="64" t="s">
        <v>1699</v>
      </c>
      <c r="AA112" s="64" t="s">
        <v>1703</v>
      </c>
      <c r="AB112" s="65">
        <v>0</v>
      </c>
      <c r="AC112" s="61"/>
      <c r="AD112" s="61"/>
    </row>
    <row r="113" spans="1:30" s="66" customFormat="1" ht="15" customHeight="1">
      <c r="A113" s="217"/>
      <c r="B113" s="198"/>
      <c r="C113" s="110"/>
      <c r="D113" s="111"/>
      <c r="E113" s="215"/>
      <c r="F113" s="64"/>
      <c r="G113" s="113"/>
      <c r="H113" s="60"/>
      <c r="I113" s="59"/>
      <c r="J113" s="64"/>
      <c r="K113" s="59"/>
      <c r="L113" s="59"/>
      <c r="M113" s="59"/>
      <c r="N113" s="64"/>
      <c r="O113" s="64"/>
      <c r="P113" s="64"/>
      <c r="Q113" s="64"/>
      <c r="R113" s="64"/>
      <c r="S113" s="64"/>
      <c r="T113" s="64"/>
      <c r="U113" s="64"/>
      <c r="V113" s="64"/>
      <c r="W113" s="64"/>
      <c r="X113" s="64"/>
      <c r="Y113" s="64"/>
      <c r="Z113" s="64"/>
      <c r="AA113" s="64"/>
      <c r="AB113" s="65"/>
      <c r="AC113" s="61"/>
      <c r="AD113" s="61"/>
    </row>
    <row r="114" spans="1:30" s="66" customFormat="1" ht="15" customHeight="1">
      <c r="A114" s="601">
        <v>9249</v>
      </c>
      <c r="B114" s="198">
        <v>563</v>
      </c>
      <c r="C114" s="589">
        <v>9087</v>
      </c>
      <c r="D114" s="591">
        <v>3.55</v>
      </c>
      <c r="E114" s="594" t="s">
        <v>839</v>
      </c>
      <c r="F114" s="64">
        <v>1</v>
      </c>
      <c r="G114" s="113" t="s">
        <v>943</v>
      </c>
      <c r="H114" s="60" t="s">
        <v>255</v>
      </c>
      <c r="I114" s="59">
        <v>2.0499999999999998</v>
      </c>
      <c r="J114" s="64" t="s">
        <v>1700</v>
      </c>
      <c r="K114" s="59">
        <v>12</v>
      </c>
      <c r="L114" s="171">
        <v>3.2</v>
      </c>
      <c r="M114" s="59"/>
      <c r="N114" s="64">
        <v>2</v>
      </c>
      <c r="O114" s="64" t="s">
        <v>1703</v>
      </c>
      <c r="P114" s="64" t="s">
        <v>1701</v>
      </c>
      <c r="Q114" s="64"/>
      <c r="R114" s="64">
        <v>0</v>
      </c>
      <c r="S114" s="64" t="s">
        <v>1701</v>
      </c>
      <c r="T114" s="64">
        <v>0</v>
      </c>
      <c r="U114" s="64" t="s">
        <v>1708</v>
      </c>
      <c r="V114" s="64">
        <v>1</v>
      </c>
      <c r="W114" s="64" t="s">
        <v>1704</v>
      </c>
      <c r="X114" s="64"/>
      <c r="Y114" s="64">
        <v>0</v>
      </c>
      <c r="Z114" s="64" t="s">
        <v>1699</v>
      </c>
      <c r="AA114" s="64" t="s">
        <v>1703</v>
      </c>
      <c r="AB114" s="65">
        <v>0</v>
      </c>
      <c r="AC114" s="61"/>
      <c r="AD114" s="61"/>
    </row>
    <row r="115" spans="1:30" s="66" customFormat="1" ht="15" customHeight="1">
      <c r="A115" s="602"/>
      <c r="B115" s="198"/>
      <c r="C115" s="590"/>
      <c r="D115" s="604"/>
      <c r="E115" s="597"/>
      <c r="F115" s="64"/>
      <c r="G115" s="113"/>
      <c r="H115" s="60"/>
      <c r="I115" s="59"/>
      <c r="J115" s="64"/>
      <c r="K115" s="59"/>
      <c r="L115" s="171"/>
      <c r="M115" s="59"/>
      <c r="N115" s="64"/>
      <c r="O115" s="64"/>
      <c r="P115" s="64"/>
      <c r="Q115" s="64"/>
      <c r="R115" s="64"/>
      <c r="S115" s="64"/>
      <c r="T115" s="64"/>
      <c r="U115" s="64"/>
      <c r="V115" s="64"/>
      <c r="W115" s="64"/>
      <c r="X115" s="64"/>
      <c r="Y115" s="64"/>
      <c r="Z115" s="64"/>
      <c r="AA115" s="64"/>
      <c r="AB115" s="65"/>
      <c r="AC115" s="61"/>
      <c r="AD115" s="61"/>
    </row>
    <row r="116" spans="1:30" s="66" customFormat="1" ht="15" customHeight="1">
      <c r="A116" s="603"/>
      <c r="B116" s="198">
        <v>564</v>
      </c>
      <c r="C116" s="606"/>
      <c r="D116" s="608"/>
      <c r="E116" s="598"/>
      <c r="F116" s="64">
        <v>2</v>
      </c>
      <c r="G116" s="113" t="s">
        <v>944</v>
      </c>
      <c r="H116" s="60" t="s">
        <v>256</v>
      </c>
      <c r="I116" s="59">
        <v>3.1</v>
      </c>
      <c r="J116" s="64" t="s">
        <v>1700</v>
      </c>
      <c r="K116" s="59">
        <v>16</v>
      </c>
      <c r="L116" s="171">
        <v>2</v>
      </c>
      <c r="M116" s="59"/>
      <c r="N116" s="64">
        <v>2</v>
      </c>
      <c r="O116" s="64" t="s">
        <v>1703</v>
      </c>
      <c r="P116" s="64" t="s">
        <v>1701</v>
      </c>
      <c r="Q116" s="64"/>
      <c r="R116" s="64">
        <v>2</v>
      </c>
      <c r="S116" s="64" t="s">
        <v>1701</v>
      </c>
      <c r="T116" s="64">
        <v>2</v>
      </c>
      <c r="U116" s="64" t="s">
        <v>1708</v>
      </c>
      <c r="V116" s="64">
        <v>2</v>
      </c>
      <c r="W116" s="64" t="s">
        <v>1704</v>
      </c>
      <c r="X116" s="64"/>
      <c r="Y116" s="64">
        <v>1</v>
      </c>
      <c r="Z116" s="64" t="s">
        <v>1699</v>
      </c>
      <c r="AA116" s="64" t="s">
        <v>1703</v>
      </c>
      <c r="AB116" s="65">
        <v>2</v>
      </c>
      <c r="AC116" s="61"/>
      <c r="AD116" s="61"/>
    </row>
    <row r="117" spans="1:30" s="66" customFormat="1" ht="15" customHeight="1">
      <c r="A117" s="95"/>
      <c r="B117" s="198"/>
      <c r="C117" s="110"/>
      <c r="D117" s="111"/>
      <c r="E117" s="215"/>
      <c r="F117" s="177"/>
      <c r="G117" s="224"/>
      <c r="H117" s="124"/>
      <c r="I117" s="192"/>
      <c r="J117" s="177"/>
      <c r="K117" s="192"/>
      <c r="L117" s="222"/>
      <c r="M117" s="192"/>
      <c r="N117" s="177"/>
      <c r="O117" s="177"/>
      <c r="P117" s="177"/>
      <c r="Q117" s="177"/>
      <c r="R117" s="177"/>
      <c r="S117" s="177"/>
      <c r="T117" s="177"/>
      <c r="U117" s="177"/>
      <c r="V117" s="177"/>
      <c r="W117" s="177"/>
      <c r="X117" s="177"/>
      <c r="Y117" s="177"/>
      <c r="Z117" s="177"/>
      <c r="AA117" s="177"/>
      <c r="AB117" s="187"/>
      <c r="AC117" s="61"/>
      <c r="AD117" s="61"/>
    </row>
    <row r="118" spans="1:30" s="66" customFormat="1" ht="15" customHeight="1" thickBot="1">
      <c r="A118" s="64">
        <v>9248</v>
      </c>
      <c r="B118" s="198">
        <v>664</v>
      </c>
      <c r="C118" s="155">
        <v>9088</v>
      </c>
      <c r="D118" s="195">
        <v>1.46</v>
      </c>
      <c r="E118" s="201" t="s">
        <v>840</v>
      </c>
      <c r="F118" s="81">
        <v>1</v>
      </c>
      <c r="G118" s="200" t="s">
        <v>945</v>
      </c>
      <c r="H118" s="197" t="s">
        <v>281</v>
      </c>
      <c r="I118" s="80">
        <v>1.0000000000001563E-2</v>
      </c>
      <c r="J118" s="81" t="s">
        <v>1700</v>
      </c>
      <c r="K118" s="80">
        <v>3</v>
      </c>
      <c r="L118" s="208">
        <v>2.5</v>
      </c>
      <c r="M118" s="80"/>
      <c r="N118" s="81">
        <v>1</v>
      </c>
      <c r="O118" s="81" t="s">
        <v>1705</v>
      </c>
      <c r="P118" s="81" t="s">
        <v>1701</v>
      </c>
      <c r="Q118" s="81"/>
      <c r="R118" s="81">
        <v>0</v>
      </c>
      <c r="S118" s="81" t="s">
        <v>1701</v>
      </c>
      <c r="T118" s="81">
        <v>0</v>
      </c>
      <c r="U118" s="81" t="s">
        <v>1703</v>
      </c>
      <c r="V118" s="81">
        <v>0</v>
      </c>
      <c r="W118" s="81" t="s">
        <v>1704</v>
      </c>
      <c r="X118" s="81"/>
      <c r="Y118" s="81">
        <v>0</v>
      </c>
      <c r="Z118" s="81" t="s">
        <v>1699</v>
      </c>
      <c r="AA118" s="81" t="s">
        <v>1703</v>
      </c>
      <c r="AB118" s="82">
        <v>0</v>
      </c>
      <c r="AC118" s="61"/>
      <c r="AD118" s="61"/>
    </row>
    <row r="119" spans="1:30" s="66" customFormat="1" ht="15" customHeight="1">
      <c r="A119" s="94"/>
      <c r="B119" s="94"/>
      <c r="C119" s="94"/>
      <c r="D119" s="178"/>
      <c r="F119" s="94"/>
      <c r="G119" s="179"/>
      <c r="H119" s="180"/>
      <c r="I119" s="181"/>
      <c r="J119" s="94"/>
      <c r="K119" s="181"/>
      <c r="L119" s="61"/>
      <c r="M119" s="181"/>
      <c r="N119" s="94"/>
      <c r="O119" s="94"/>
      <c r="P119" s="94"/>
      <c r="Q119" s="94"/>
      <c r="R119" s="94"/>
      <c r="S119" s="94"/>
      <c r="T119" s="94"/>
      <c r="U119" s="94"/>
      <c r="V119" s="94"/>
      <c r="W119" s="94"/>
      <c r="X119" s="94"/>
      <c r="Y119" s="94"/>
      <c r="Z119" s="94"/>
      <c r="AA119" s="94"/>
      <c r="AB119" s="94"/>
      <c r="AC119" s="61"/>
      <c r="AD119" s="61"/>
    </row>
    <row r="120" spans="1:30" s="66" customFormat="1" ht="15" customHeight="1">
      <c r="A120" s="94"/>
      <c r="B120" s="94"/>
      <c r="C120" s="94"/>
      <c r="D120" s="178"/>
      <c r="F120" s="94"/>
      <c r="G120" s="179"/>
      <c r="H120" s="180"/>
      <c r="I120" s="181"/>
      <c r="J120" s="94"/>
      <c r="K120" s="181"/>
      <c r="L120" s="181"/>
      <c r="M120" s="181"/>
      <c r="N120" s="94"/>
      <c r="O120" s="94"/>
      <c r="P120" s="94"/>
      <c r="Q120" s="94"/>
      <c r="R120" s="94"/>
      <c r="S120" s="94"/>
      <c r="T120" s="94"/>
      <c r="U120" s="94"/>
      <c r="V120" s="94"/>
      <c r="W120" s="94"/>
      <c r="X120" s="94"/>
      <c r="Y120" s="94"/>
      <c r="Z120" s="94"/>
      <c r="AA120" s="94"/>
      <c r="AB120" s="94"/>
      <c r="AC120" s="61"/>
      <c r="AD120" s="61"/>
    </row>
    <row r="121" spans="1:30">
      <c r="C121" s="127" t="s">
        <v>984</v>
      </c>
      <c r="D121"/>
      <c r="E121"/>
      <c r="F121" s="127" t="s">
        <v>985</v>
      </c>
      <c r="G121"/>
      <c r="H121"/>
      <c r="I121" s="127" t="s">
        <v>986</v>
      </c>
      <c r="J121"/>
      <c r="K121"/>
      <c r="L121" s="127" t="s">
        <v>987</v>
      </c>
      <c r="M121"/>
      <c r="N121"/>
      <c r="O121" s="127" t="s">
        <v>988</v>
      </c>
      <c r="P121"/>
      <c r="Q121"/>
      <c r="R121"/>
      <c r="S121"/>
      <c r="T121" s="127" t="s">
        <v>989</v>
      </c>
      <c r="U121"/>
      <c r="V121"/>
      <c r="W121"/>
      <c r="X121"/>
      <c r="Y121"/>
      <c r="Z121"/>
    </row>
    <row r="122" spans="1:30">
      <c r="C122" s="128" t="s">
        <v>990</v>
      </c>
      <c r="D122" s="129" t="s">
        <v>991</v>
      </c>
      <c r="E122"/>
      <c r="F122" s="130" t="s">
        <v>992</v>
      </c>
      <c r="G122" s="130" t="s">
        <v>993</v>
      </c>
      <c r="H122"/>
      <c r="I122" s="130" t="s">
        <v>994</v>
      </c>
      <c r="J122" s="130" t="s">
        <v>995</v>
      </c>
      <c r="K122" s="131"/>
      <c r="L122" s="130" t="s">
        <v>996</v>
      </c>
      <c r="M122" s="130" t="s">
        <v>997</v>
      </c>
      <c r="N122" s="131"/>
      <c r="O122" s="131"/>
      <c r="P122" s="130"/>
      <c r="Q122" s="130"/>
      <c r="R122" s="131"/>
      <c r="S122" s="131"/>
      <c r="T122" s="130" t="s">
        <v>998</v>
      </c>
      <c r="U122" s="130" t="s">
        <v>999</v>
      </c>
      <c r="V122" s="131"/>
      <c r="W122" s="131"/>
      <c r="X122" s="131"/>
      <c r="Y122" s="131"/>
      <c r="Z122" s="131"/>
    </row>
    <row r="123" spans="1:30">
      <c r="C123" s="128" t="s">
        <v>1000</v>
      </c>
      <c r="D123" s="129" t="s">
        <v>1001</v>
      </c>
      <c r="E123"/>
      <c r="F123" s="130" t="s">
        <v>1002</v>
      </c>
      <c r="G123" s="130" t="s">
        <v>1003</v>
      </c>
      <c r="H123"/>
      <c r="I123" s="130" t="s">
        <v>1004</v>
      </c>
      <c r="J123" s="130" t="s">
        <v>1005</v>
      </c>
      <c r="K123" s="131"/>
      <c r="L123" s="130" t="s">
        <v>1006</v>
      </c>
      <c r="M123" s="130" t="s">
        <v>1007</v>
      </c>
      <c r="N123" s="131"/>
      <c r="O123" s="130" t="s">
        <v>1008</v>
      </c>
      <c r="P123" s="130"/>
      <c r="Q123" s="130"/>
      <c r="R123" s="131"/>
      <c r="S123" s="131"/>
      <c r="T123" s="130" t="s">
        <v>1009</v>
      </c>
      <c r="U123" s="130" t="s">
        <v>1010</v>
      </c>
      <c r="V123" s="131"/>
      <c r="W123" s="131"/>
      <c r="X123" s="131"/>
      <c r="Y123" s="131"/>
      <c r="Z123" s="131"/>
    </row>
    <row r="124" spans="1:30">
      <c r="C124" s="128" t="s">
        <v>1011</v>
      </c>
      <c r="D124" s="129" t="s">
        <v>1012</v>
      </c>
      <c r="E124"/>
      <c r="F124" s="130" t="s">
        <v>1013</v>
      </c>
      <c r="G124" s="130" t="s">
        <v>1014</v>
      </c>
      <c r="H124"/>
      <c r="I124" s="130" t="s">
        <v>1015</v>
      </c>
      <c r="J124" s="130" t="s">
        <v>1016</v>
      </c>
      <c r="K124" s="131"/>
      <c r="L124" s="130" t="s">
        <v>1017</v>
      </c>
      <c r="M124" s="130" t="s">
        <v>1018</v>
      </c>
      <c r="N124" s="131"/>
      <c r="O124" s="130" t="s">
        <v>1019</v>
      </c>
      <c r="P124" s="130" t="s">
        <v>1020</v>
      </c>
      <c r="Q124" s="130"/>
      <c r="R124" s="131"/>
      <c r="S124" s="131"/>
      <c r="T124" s="130" t="s">
        <v>1021</v>
      </c>
      <c r="U124" s="130" t="s">
        <v>1022</v>
      </c>
      <c r="V124" s="131"/>
      <c r="W124" s="131"/>
      <c r="X124" s="131"/>
      <c r="Y124" s="131"/>
      <c r="Z124" s="131"/>
    </row>
    <row r="125" spans="1:30">
      <c r="C125" s="128" t="s">
        <v>1023</v>
      </c>
      <c r="D125" s="129" t="s">
        <v>1024</v>
      </c>
      <c r="E125"/>
      <c r="F125" s="130" t="s">
        <v>1025</v>
      </c>
      <c r="G125" s="130" t="s">
        <v>1026</v>
      </c>
      <c r="H125"/>
      <c r="I125" s="130" t="s">
        <v>1027</v>
      </c>
      <c r="J125" s="130" t="s">
        <v>1028</v>
      </c>
      <c r="K125" s="131"/>
      <c r="L125" s="130" t="s">
        <v>1029</v>
      </c>
      <c r="M125" s="130" t="s">
        <v>1030</v>
      </c>
      <c r="N125" s="131"/>
      <c r="O125" s="130" t="s">
        <v>1015</v>
      </c>
      <c r="P125" s="130" t="s">
        <v>1031</v>
      </c>
      <c r="Q125" s="130"/>
      <c r="R125" s="131"/>
      <c r="S125" s="131"/>
      <c r="T125" s="130" t="s">
        <v>1032</v>
      </c>
      <c r="U125" s="130" t="s">
        <v>1033</v>
      </c>
      <c r="V125" s="131"/>
      <c r="W125" s="131"/>
      <c r="X125" s="131"/>
      <c r="Y125" s="131"/>
      <c r="Z125" s="131"/>
    </row>
    <row r="126" spans="1:30">
      <c r="C126"/>
      <c r="D126" s="132"/>
      <c r="E126"/>
      <c r="F126" s="130" t="s">
        <v>1034</v>
      </c>
      <c r="G126" s="130" t="s">
        <v>1035</v>
      </c>
      <c r="H126"/>
      <c r="I126" s="130" t="s">
        <v>1036</v>
      </c>
      <c r="J126" s="130" t="s">
        <v>1037</v>
      </c>
      <c r="K126" s="131"/>
      <c r="L126" s="130" t="s">
        <v>1038</v>
      </c>
      <c r="M126" s="130" t="s">
        <v>1039</v>
      </c>
      <c r="N126" s="131"/>
      <c r="O126" s="131"/>
      <c r="P126" s="131"/>
      <c r="Q126" s="131"/>
      <c r="R126" s="131"/>
      <c r="S126" s="131"/>
      <c r="T126" s="130" t="s">
        <v>1040</v>
      </c>
      <c r="U126" s="130" t="s">
        <v>1041</v>
      </c>
      <c r="V126" s="131"/>
      <c r="W126" s="131"/>
      <c r="X126" s="131"/>
      <c r="Y126" s="131"/>
      <c r="Z126" s="131"/>
    </row>
    <row r="127" spans="1:30">
      <c r="C127" s="133" t="s">
        <v>1042</v>
      </c>
      <c r="D127" s="132"/>
      <c r="E127"/>
      <c r="F127" s="130" t="s">
        <v>1021</v>
      </c>
      <c r="G127" s="130" t="s">
        <v>1043</v>
      </c>
      <c r="H127"/>
      <c r="I127" s="130" t="s">
        <v>1044</v>
      </c>
      <c r="J127" s="130" t="s">
        <v>1045</v>
      </c>
      <c r="K127" s="131"/>
      <c r="L127" s="130" t="s">
        <v>1046</v>
      </c>
      <c r="M127" s="130" t="s">
        <v>1047</v>
      </c>
      <c r="N127" s="131"/>
      <c r="O127" s="130" t="s">
        <v>1048</v>
      </c>
      <c r="P127" s="130"/>
      <c r="Q127" s="130"/>
      <c r="R127" s="131"/>
      <c r="S127" s="131"/>
      <c r="T127" s="130" t="s">
        <v>1027</v>
      </c>
      <c r="U127" s="130" t="s">
        <v>1049</v>
      </c>
      <c r="V127" s="131"/>
      <c r="W127" s="131"/>
      <c r="X127" s="131"/>
      <c r="Y127" s="131"/>
      <c r="Z127" s="131"/>
    </row>
    <row r="128" spans="1:30">
      <c r="C128" s="128" t="s">
        <v>1050</v>
      </c>
      <c r="D128" s="134" t="s">
        <v>1051</v>
      </c>
      <c r="E128" s="135"/>
      <c r="F128" s="130" t="s">
        <v>1052</v>
      </c>
      <c r="G128" s="130" t="s">
        <v>1053</v>
      </c>
      <c r="H128"/>
      <c r="I128" s="130" t="s">
        <v>1054</v>
      </c>
      <c r="J128" s="130" t="s">
        <v>1055</v>
      </c>
      <c r="K128" s="131"/>
      <c r="L128" s="130" t="s">
        <v>1056</v>
      </c>
      <c r="M128" s="130" t="s">
        <v>1057</v>
      </c>
      <c r="N128" s="131"/>
      <c r="O128" s="130" t="s">
        <v>1058</v>
      </c>
      <c r="P128" s="130" t="s">
        <v>1059</v>
      </c>
      <c r="Q128" s="130"/>
      <c r="R128" s="131"/>
      <c r="S128" s="131"/>
      <c r="T128" s="130" t="s">
        <v>1060</v>
      </c>
      <c r="U128" s="130" t="s">
        <v>1061</v>
      </c>
      <c r="V128" s="131"/>
      <c r="W128" s="131"/>
      <c r="X128" s="131"/>
      <c r="Y128" s="131"/>
      <c r="Z128" s="131"/>
    </row>
    <row r="129" spans="3:26">
      <c r="C129" s="128" t="s">
        <v>1062</v>
      </c>
      <c r="D129" s="134" t="s">
        <v>1063</v>
      </c>
      <c r="E129" s="135"/>
      <c r="F129" s="130" t="s">
        <v>1064</v>
      </c>
      <c r="G129" s="130" t="s">
        <v>1065</v>
      </c>
      <c r="H129"/>
      <c r="I129" s="130"/>
      <c r="J129" s="130" t="s">
        <v>1066</v>
      </c>
      <c r="K129" s="131"/>
      <c r="L129" s="130" t="s">
        <v>1067</v>
      </c>
      <c r="M129" s="130" t="s">
        <v>1068</v>
      </c>
      <c r="N129" s="131"/>
      <c r="O129" s="130" t="s">
        <v>1069</v>
      </c>
      <c r="P129" s="130" t="s">
        <v>1031</v>
      </c>
      <c r="Q129" s="130"/>
      <c r="R129" s="131"/>
      <c r="S129" s="131"/>
      <c r="T129" s="130" t="s">
        <v>1069</v>
      </c>
      <c r="U129" s="130" t="s">
        <v>1070</v>
      </c>
      <c r="V129" s="131"/>
      <c r="W129" s="131"/>
      <c r="X129" s="131"/>
      <c r="Y129" s="131"/>
      <c r="Z129" s="131"/>
    </row>
    <row r="130" spans="3:26">
      <c r="C130" s="128" t="s">
        <v>1071</v>
      </c>
      <c r="D130" s="134" t="s">
        <v>1072</v>
      </c>
      <c r="E130" s="135"/>
      <c r="F130" s="130" t="s">
        <v>1069</v>
      </c>
      <c r="G130" s="130" t="s">
        <v>1073</v>
      </c>
      <c r="H130"/>
      <c r="I130" s="130" t="s">
        <v>1009</v>
      </c>
      <c r="J130" s="130" t="s">
        <v>1074</v>
      </c>
      <c r="K130" s="131"/>
      <c r="L130" s="131"/>
      <c r="M130" s="131"/>
      <c r="N130" s="131"/>
      <c r="O130" s="130" t="s">
        <v>1009</v>
      </c>
      <c r="P130" s="130" t="s">
        <v>1075</v>
      </c>
      <c r="Q130" s="130"/>
      <c r="R130" s="131"/>
      <c r="S130" s="131"/>
      <c r="T130" s="130" t="s">
        <v>1015</v>
      </c>
      <c r="U130" s="130" t="s">
        <v>1076</v>
      </c>
      <c r="V130" s="131"/>
      <c r="W130" s="131"/>
      <c r="X130" s="131"/>
      <c r="Y130" s="131"/>
      <c r="Z130" s="131"/>
    </row>
    <row r="131" spans="3:26">
      <c r="C131" s="128" t="s">
        <v>1077</v>
      </c>
      <c r="D131" s="134" t="s">
        <v>1090</v>
      </c>
      <c r="E131" s="135"/>
      <c r="F131" s="130" t="s">
        <v>1091</v>
      </c>
      <c r="G131" s="130" t="s">
        <v>1092</v>
      </c>
      <c r="H131"/>
      <c r="I131" s="130" t="s">
        <v>1093</v>
      </c>
      <c r="J131" s="130" t="s">
        <v>1094</v>
      </c>
      <c r="K131" s="131"/>
      <c r="L131" s="130"/>
      <c r="M131" s="130"/>
      <c r="N131" s="131"/>
      <c r="O131" s="130" t="s">
        <v>1027</v>
      </c>
      <c r="P131" s="130" t="s">
        <v>1095</v>
      </c>
      <c r="Q131" s="130"/>
      <c r="R131" s="131"/>
      <c r="S131" s="131"/>
      <c r="T131" s="130" t="s">
        <v>1054</v>
      </c>
      <c r="U131" s="130" t="s">
        <v>1096</v>
      </c>
      <c r="V131" s="131"/>
      <c r="W131" s="131"/>
      <c r="X131" s="131"/>
      <c r="Y131" s="131"/>
      <c r="Z131" s="131"/>
    </row>
    <row r="132" spans="3:26">
      <c r="C132" s="128" t="s">
        <v>1097</v>
      </c>
      <c r="D132" s="134" t="s">
        <v>1098</v>
      </c>
      <c r="E132" s="135"/>
      <c r="F132" s="130" t="s">
        <v>1009</v>
      </c>
      <c r="G132" s="130" t="s">
        <v>1099</v>
      </c>
      <c r="H132"/>
      <c r="I132" s="130" t="s">
        <v>1069</v>
      </c>
      <c r="J132" s="130" t="s">
        <v>1005</v>
      </c>
      <c r="K132" s="131"/>
      <c r="L132" s="131"/>
      <c r="M132" s="131"/>
      <c r="N132" s="131"/>
      <c r="O132" s="130" t="s">
        <v>1060</v>
      </c>
      <c r="P132" s="130" t="s">
        <v>1100</v>
      </c>
      <c r="Q132" s="130"/>
      <c r="R132" s="131"/>
      <c r="S132" s="131"/>
      <c r="T132" s="130" t="s">
        <v>1101</v>
      </c>
      <c r="U132" s="130" t="s">
        <v>1102</v>
      </c>
      <c r="V132" s="131"/>
      <c r="W132" s="131"/>
      <c r="X132" s="131"/>
      <c r="Y132" s="131"/>
      <c r="Z132" s="131"/>
    </row>
    <row r="133" spans="3:26">
      <c r="C133" s="128" t="s">
        <v>1103</v>
      </c>
      <c r="D133" s="134" t="s">
        <v>1104</v>
      </c>
      <c r="E133" s="135"/>
      <c r="F133" s="130" t="s">
        <v>1105</v>
      </c>
      <c r="G133" s="130" t="s">
        <v>1106</v>
      </c>
      <c r="H133"/>
      <c r="I133" s="130"/>
      <c r="J133" s="130" t="s">
        <v>1094</v>
      </c>
      <c r="K133" s="131"/>
      <c r="L133" s="130"/>
      <c r="M133" s="130"/>
      <c r="N133" s="131"/>
      <c r="O133" s="130" t="s">
        <v>1052</v>
      </c>
      <c r="P133" s="130" t="s">
        <v>1107</v>
      </c>
      <c r="Q133" s="130"/>
      <c r="R133" s="131"/>
      <c r="S133" s="131"/>
      <c r="T133" s="130" t="s">
        <v>1044</v>
      </c>
      <c r="U133" s="130" t="s">
        <v>1108</v>
      </c>
      <c r="V133" s="131"/>
      <c r="W133" s="131"/>
      <c r="X133" s="131"/>
      <c r="Y133" s="131"/>
      <c r="Z133" s="131"/>
    </row>
    <row r="134" spans="3:26">
      <c r="C134" s="133"/>
      <c r="D134" s="136"/>
      <c r="E134" s="137"/>
      <c r="F134" s="130" t="s">
        <v>1109</v>
      </c>
      <c r="G134" s="130" t="s">
        <v>1110</v>
      </c>
      <c r="H134"/>
      <c r="I134" s="130" t="s">
        <v>1060</v>
      </c>
      <c r="J134" s="130" t="s">
        <v>1005</v>
      </c>
      <c r="K134" s="131"/>
      <c r="L134" s="131"/>
      <c r="M134" s="131"/>
      <c r="N134" s="131"/>
      <c r="O134" s="131"/>
      <c r="P134" s="131"/>
      <c r="Q134" s="131"/>
      <c r="R134" s="131"/>
      <c r="S134" s="131"/>
      <c r="T134" s="130" t="s">
        <v>1064</v>
      </c>
      <c r="U134" s="130" t="s">
        <v>1111</v>
      </c>
      <c r="V134" s="131"/>
      <c r="W134" s="131"/>
      <c r="X134" s="131"/>
      <c r="Y134" s="131"/>
      <c r="Z134" s="131"/>
    </row>
    <row r="135" spans="3:26">
      <c r="C135" s="137"/>
      <c r="D135" s="136"/>
      <c r="E135" s="137"/>
      <c r="F135" s="130" t="s">
        <v>1112</v>
      </c>
      <c r="G135" s="130" t="s">
        <v>1113</v>
      </c>
      <c r="H135"/>
      <c r="I135" s="130"/>
      <c r="J135" s="130" t="s">
        <v>1114</v>
      </c>
      <c r="K135" s="131"/>
      <c r="L135" s="130"/>
      <c r="M135" s="130"/>
      <c r="N135" s="131"/>
      <c r="O135" s="130"/>
      <c r="P135" s="130"/>
      <c r="Q135" s="130"/>
      <c r="R135" s="131"/>
      <c r="S135" s="131"/>
      <c r="T135" s="130" t="s">
        <v>1115</v>
      </c>
      <c r="U135" s="130" t="s">
        <v>1116</v>
      </c>
      <c r="V135" s="131"/>
      <c r="W135" s="131"/>
      <c r="X135" s="131"/>
      <c r="Y135" s="131"/>
      <c r="Z135" s="131"/>
    </row>
    <row r="136" spans="3:26">
      <c r="C136"/>
      <c r="D136" s="132"/>
      <c r="E136"/>
      <c r="F136" s="130" t="s">
        <v>1054</v>
      </c>
      <c r="G136" s="130" t="s">
        <v>1068</v>
      </c>
      <c r="H136"/>
      <c r="I136" s="130" t="s">
        <v>1091</v>
      </c>
      <c r="J136" s="130" t="s">
        <v>1074</v>
      </c>
      <c r="K136" s="131"/>
      <c r="L136" s="131"/>
      <c r="M136" s="131"/>
      <c r="N136" s="131"/>
      <c r="O136" s="131"/>
      <c r="P136" s="131"/>
      <c r="Q136" s="131"/>
      <c r="R136" s="131"/>
      <c r="S136" s="131"/>
      <c r="T136" s="130" t="s">
        <v>1117</v>
      </c>
      <c r="U136" s="130" t="s">
        <v>1118</v>
      </c>
      <c r="V136" s="131"/>
      <c r="W136" s="131"/>
      <c r="X136" s="131"/>
      <c r="Y136" s="131"/>
      <c r="Z136" s="131"/>
    </row>
    <row r="137" spans="3:26">
      <c r="C137"/>
      <c r="D137" s="132"/>
      <c r="E137"/>
      <c r="F137" s="133"/>
      <c r="G137" s="133"/>
      <c r="H137"/>
      <c r="I137" s="130"/>
      <c r="J137" s="130" t="s">
        <v>1119</v>
      </c>
      <c r="K137" s="131"/>
      <c r="L137" s="131"/>
      <c r="M137" s="131"/>
      <c r="N137" s="131"/>
      <c r="O137" s="130"/>
      <c r="P137" s="130"/>
      <c r="Q137" s="130"/>
      <c r="R137" s="131"/>
      <c r="S137" s="131"/>
      <c r="T137" s="130" t="s">
        <v>1120</v>
      </c>
      <c r="U137" s="130" t="s">
        <v>1121</v>
      </c>
      <c r="V137" s="131"/>
      <c r="W137" s="131"/>
      <c r="X137" s="131"/>
      <c r="Y137" s="131"/>
      <c r="Z137" s="131"/>
    </row>
    <row r="138" spans="3:26">
      <c r="C138"/>
      <c r="D138" s="132"/>
      <c r="E138"/>
      <c r="F138"/>
      <c r="G138"/>
      <c r="H138"/>
      <c r="I138" s="131"/>
      <c r="J138" s="131"/>
      <c r="K138" s="131"/>
      <c r="L138" s="131"/>
      <c r="M138" s="131"/>
      <c r="N138" s="131"/>
      <c r="O138" s="131"/>
      <c r="P138" s="131"/>
      <c r="Q138" s="131"/>
      <c r="R138" s="131"/>
      <c r="S138" s="131"/>
      <c r="T138" s="130" t="s">
        <v>1122</v>
      </c>
      <c r="U138" s="130" t="s">
        <v>1123</v>
      </c>
      <c r="V138" s="131"/>
      <c r="W138" s="131"/>
      <c r="X138" s="131"/>
      <c r="Y138" s="131"/>
      <c r="Z138" s="131"/>
    </row>
    <row r="139" spans="3:26">
      <c r="C139"/>
      <c r="D139" s="132"/>
      <c r="E139"/>
      <c r="F139"/>
      <c r="G139"/>
      <c r="H139"/>
      <c r="I139" s="131"/>
      <c r="J139" s="131"/>
      <c r="K139" s="131"/>
      <c r="L139" s="131"/>
      <c r="M139" s="131"/>
      <c r="N139" s="131"/>
      <c r="O139" s="130"/>
      <c r="P139" s="130"/>
      <c r="Q139" s="130"/>
      <c r="R139" s="131"/>
      <c r="S139" s="131"/>
      <c r="T139" s="130" t="s">
        <v>1004</v>
      </c>
      <c r="U139" s="130" t="s">
        <v>1124</v>
      </c>
      <c r="V139" s="131"/>
      <c r="W139" s="131"/>
      <c r="X139" s="131"/>
      <c r="Y139" s="131"/>
      <c r="Z139" s="131"/>
    </row>
    <row r="140" spans="3:26">
      <c r="C140"/>
      <c r="D140" s="132"/>
      <c r="E140"/>
      <c r="F140"/>
      <c r="G140"/>
      <c r="H140"/>
      <c r="I140" s="131"/>
      <c r="J140" s="131"/>
      <c r="K140" s="131"/>
      <c r="L140" s="131"/>
      <c r="M140" s="131"/>
      <c r="N140" s="131"/>
      <c r="O140" s="131"/>
      <c r="P140" s="131"/>
      <c r="Q140" s="131"/>
      <c r="R140" s="131"/>
      <c r="S140" s="131"/>
      <c r="T140" s="130" t="s">
        <v>1091</v>
      </c>
      <c r="U140" s="130" t="s">
        <v>1125</v>
      </c>
      <c r="V140" s="131"/>
      <c r="W140" s="131"/>
      <c r="X140" s="131"/>
      <c r="Y140" s="131"/>
      <c r="Z140" s="131"/>
    </row>
    <row r="141" spans="3:26">
      <c r="C141"/>
      <c r="D141" s="132"/>
      <c r="E141"/>
      <c r="F141"/>
      <c r="G141"/>
      <c r="H141"/>
      <c r="I141" s="131"/>
      <c r="J141" s="131"/>
      <c r="K141" s="131"/>
      <c r="L141" s="131"/>
      <c r="M141" s="131"/>
      <c r="N141" s="131"/>
      <c r="O141" s="130"/>
      <c r="P141" s="130"/>
      <c r="Q141" s="130"/>
      <c r="R141" s="131"/>
      <c r="S141" s="131"/>
      <c r="T141" s="130" t="s">
        <v>994</v>
      </c>
      <c r="U141" s="130" t="s">
        <v>1126</v>
      </c>
      <c r="V141" s="131"/>
      <c r="W141" s="131"/>
      <c r="X141" s="131"/>
      <c r="Y141" s="131"/>
      <c r="Z141" s="131"/>
    </row>
    <row r="142" spans="3:26">
      <c r="C142"/>
      <c r="D142" s="132"/>
      <c r="E142"/>
      <c r="F142"/>
      <c r="G142"/>
      <c r="H142"/>
      <c r="I142" s="131"/>
      <c r="J142" s="131"/>
      <c r="K142" s="131"/>
      <c r="L142" s="131"/>
      <c r="M142" s="131"/>
      <c r="N142" s="131"/>
      <c r="O142" s="131"/>
      <c r="P142" s="131"/>
      <c r="Q142" s="131"/>
      <c r="R142" s="131"/>
      <c r="S142" s="131"/>
      <c r="T142" s="130" t="s">
        <v>1052</v>
      </c>
      <c r="U142" s="130" t="s">
        <v>1068</v>
      </c>
      <c r="V142" s="131"/>
      <c r="W142" s="131"/>
      <c r="X142" s="131"/>
      <c r="Y142" s="131"/>
      <c r="Z142" s="131"/>
    </row>
    <row r="143" spans="3:26">
      <c r="C143"/>
      <c r="D143" s="132"/>
      <c r="E143"/>
      <c r="F143"/>
      <c r="G143"/>
      <c r="H143"/>
      <c r="I143" s="131"/>
      <c r="J143" s="131"/>
      <c r="K143" s="131"/>
      <c r="L143" s="131"/>
      <c r="M143" s="131"/>
      <c r="N143" s="131"/>
      <c r="O143" s="131"/>
      <c r="P143" s="131"/>
      <c r="Q143" s="131"/>
      <c r="R143" s="131"/>
      <c r="S143" s="131"/>
      <c r="T143" s="131"/>
      <c r="U143" s="131"/>
      <c r="V143" s="131"/>
      <c r="W143" s="131"/>
      <c r="X143" s="131"/>
      <c r="Y143" s="131"/>
      <c r="Z143" s="131"/>
    </row>
  </sheetData>
  <mergeCells count="81">
    <mergeCell ref="A10:A12"/>
    <mergeCell ref="D10:D12"/>
    <mergeCell ref="E10:E12"/>
    <mergeCell ref="C10:C12"/>
    <mergeCell ref="A18:A26"/>
    <mergeCell ref="D18:D26"/>
    <mergeCell ref="C18:C26"/>
    <mergeCell ref="E64:E66"/>
    <mergeCell ref="A80:A82"/>
    <mergeCell ref="C80:C82"/>
    <mergeCell ref="A74:A76"/>
    <mergeCell ref="C74:C76"/>
    <mergeCell ref="D80:D82"/>
    <mergeCell ref="E80:E82"/>
    <mergeCell ref="D74:D76"/>
    <mergeCell ref="E74:E76"/>
    <mergeCell ref="C64:C66"/>
    <mergeCell ref="E84:E88"/>
    <mergeCell ref="A90:A94"/>
    <mergeCell ref="C90:C94"/>
    <mergeCell ref="D90:D94"/>
    <mergeCell ref="E90:E94"/>
    <mergeCell ref="C84:C88"/>
    <mergeCell ref="A42:A44"/>
    <mergeCell ref="A46:A50"/>
    <mergeCell ref="D28:D30"/>
    <mergeCell ref="A28:A30"/>
    <mergeCell ref="A84:A88"/>
    <mergeCell ref="D84:D88"/>
    <mergeCell ref="A56:A58"/>
    <mergeCell ref="D56:D58"/>
    <mergeCell ref="D64:D66"/>
    <mergeCell ref="C56:C58"/>
    <mergeCell ref="A64:A66"/>
    <mergeCell ref="C28:C30"/>
    <mergeCell ref="C32:C36"/>
    <mergeCell ref="C46:C50"/>
    <mergeCell ref="C42:C44"/>
    <mergeCell ref="C1:AB1"/>
    <mergeCell ref="C6:C9"/>
    <mergeCell ref="D6:D9"/>
    <mergeCell ref="E6:E9"/>
    <mergeCell ref="F6:F8"/>
    <mergeCell ref="H6:H8"/>
    <mergeCell ref="W7:Y7"/>
    <mergeCell ref="Z7:AB7"/>
    <mergeCell ref="O6:AB6"/>
    <mergeCell ref="N7:N8"/>
    <mergeCell ref="G6:G8"/>
    <mergeCell ref="O7:R7"/>
    <mergeCell ref="S7:T7"/>
    <mergeCell ref="U7:V7"/>
    <mergeCell ref="E28:E30"/>
    <mergeCell ref="J6:J8"/>
    <mergeCell ref="K6:N6"/>
    <mergeCell ref="K7:K8"/>
    <mergeCell ref="L7:M7"/>
    <mergeCell ref="E18:E26"/>
    <mergeCell ref="I6:I8"/>
    <mergeCell ref="E56:E58"/>
    <mergeCell ref="D32:D36"/>
    <mergeCell ref="E32:E36"/>
    <mergeCell ref="E46:E50"/>
    <mergeCell ref="D42:D44"/>
    <mergeCell ref="D46:D50"/>
    <mergeCell ref="E42:E44"/>
    <mergeCell ref="A98:A102"/>
    <mergeCell ref="D98:D102"/>
    <mergeCell ref="E98:E102"/>
    <mergeCell ref="C98:C102"/>
    <mergeCell ref="D114:D116"/>
    <mergeCell ref="E114:E116"/>
    <mergeCell ref="D104:D106"/>
    <mergeCell ref="E104:E106"/>
    <mergeCell ref="D110:D112"/>
    <mergeCell ref="E110:E112"/>
    <mergeCell ref="A114:A116"/>
    <mergeCell ref="C114:C116"/>
    <mergeCell ref="C104:C106"/>
    <mergeCell ref="A110:A112"/>
    <mergeCell ref="C110:C112"/>
  </mergeCells>
  <phoneticPr fontId="1" type="noConversion"/>
  <printOptions horizontalCentered="1"/>
  <pageMargins left="1.08" right="0.56999999999999995" top="0.78740157480314998" bottom="0.39370078740157499" header="0.31496062992126" footer="0.31496062992126"/>
  <pageSetup paperSize="8" scale="71" orientation="landscape" r:id="rId1"/>
  <headerFooter alignWithMargins="0"/>
  <rowBreaks count="2" manualBreakCount="2">
    <brk id="55" min="2" max="27" man="1"/>
    <brk id="102" min="2" max="27"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2">
    <tabColor indexed="11"/>
  </sheetPr>
  <dimension ref="A1:AE123"/>
  <sheetViews>
    <sheetView view="pageBreakPreview" topLeftCell="C100" zoomScale="75" zoomScaleNormal="25" zoomScaleSheetLayoutView="25" workbookViewId="0">
      <selection activeCell="B76" activeCellId="21" sqref="A12:IV14 A16:IV16 A19:IV19 A20:IV22 A25:IV25 A26:IV30 A31:IV31 A34:IV34 A37:IV37 A40:IV40 A43:IV43 A44:IV46 A49:IV49 A50:IV52 A55:IV55 A56:IV58 A60:IV64 A60:IV64 A66:IV70 A66:IV70 A72:IV78 A72:IV78"/>
    </sheetView>
  </sheetViews>
  <sheetFormatPr defaultColWidth="9" defaultRowHeight="15"/>
  <cols>
    <col min="1" max="2" width="9" style="67"/>
    <col min="3" max="3" width="10" style="67" customWidth="1"/>
    <col min="4" max="4" width="9.140625" style="105" customWidth="1"/>
    <col min="5" max="5" width="25.85546875" style="67" customWidth="1"/>
    <col min="6" max="6" width="9.140625" style="83" bestFit="1" customWidth="1"/>
    <col min="7" max="7" width="30.7109375" style="83" customWidth="1"/>
    <col min="8" max="8" width="27.42578125" style="67" customWidth="1"/>
    <col min="9" max="9" width="8.85546875" style="107" bestFit="1" customWidth="1"/>
    <col min="10" max="10" width="10.42578125" style="67" customWidth="1"/>
    <col min="11" max="11" width="9.28515625" style="83" customWidth="1"/>
    <col min="12" max="13" width="5.5703125" style="83" customWidth="1"/>
    <col min="14" max="14" width="9.140625" style="83" customWidth="1"/>
    <col min="15" max="15" width="6" style="83" customWidth="1"/>
    <col min="16" max="16" width="6.7109375" style="83" customWidth="1"/>
    <col min="17" max="17" width="5.140625" style="83" customWidth="1"/>
    <col min="18" max="18" width="6.28515625" style="83" customWidth="1"/>
    <col min="19" max="19" width="7.140625" style="83" customWidth="1"/>
    <col min="20" max="20" width="6" style="83" customWidth="1"/>
    <col min="21" max="21" width="6.85546875" style="83" customWidth="1"/>
    <col min="22" max="22" width="6.28515625" style="83" customWidth="1"/>
    <col min="23" max="23" width="5.5703125" style="83" customWidth="1"/>
    <col min="24" max="24" width="7" style="83" customWidth="1"/>
    <col min="25" max="25" width="6.28515625" style="83" customWidth="1"/>
    <col min="26" max="26" width="5.7109375" style="83" customWidth="1"/>
    <col min="27" max="27" width="6.85546875" style="83" customWidth="1"/>
    <col min="28" max="28" width="6.28515625" style="83" customWidth="1"/>
    <col min="29" max="29" width="10.5703125" style="67" hidden="1" customWidth="1"/>
    <col min="30" max="30" width="11.5703125" style="67" hidden="1" customWidth="1"/>
    <col min="31" max="31" width="0" style="67" hidden="1" customWidth="1"/>
    <col min="32" max="16384" width="9" style="67"/>
  </cols>
  <sheetData>
    <row r="1" spans="1:31" ht="21">
      <c r="C1" s="609" t="s">
        <v>1690</v>
      </c>
      <c r="D1" s="609"/>
      <c r="E1" s="609"/>
      <c r="F1" s="609"/>
      <c r="G1" s="609"/>
      <c r="H1" s="609"/>
      <c r="I1" s="609"/>
      <c r="J1" s="609"/>
      <c r="K1" s="609"/>
      <c r="L1" s="609"/>
      <c r="M1" s="609"/>
      <c r="N1" s="609"/>
      <c r="O1" s="609"/>
      <c r="P1" s="609"/>
      <c r="Q1" s="609"/>
      <c r="R1" s="609"/>
      <c r="S1" s="609"/>
      <c r="T1" s="609"/>
      <c r="U1" s="609"/>
      <c r="V1" s="609"/>
      <c r="W1" s="609"/>
      <c r="X1" s="609"/>
      <c r="Y1" s="609"/>
      <c r="Z1" s="609"/>
      <c r="AA1" s="609"/>
      <c r="AB1" s="609"/>
    </row>
    <row r="2" spans="1:31">
      <c r="C2" s="68" t="s">
        <v>1691</v>
      </c>
      <c r="D2" s="69"/>
      <c r="E2" s="114" t="s">
        <v>1695</v>
      </c>
      <c r="F2" s="71"/>
      <c r="G2" s="71"/>
      <c r="H2" s="71"/>
      <c r="I2" s="106"/>
      <c r="J2" s="71"/>
      <c r="K2" s="71"/>
      <c r="L2" s="71"/>
      <c r="M2" s="71"/>
      <c r="N2" s="71"/>
      <c r="O2" s="71"/>
      <c r="P2" s="71"/>
      <c r="Q2" s="71"/>
      <c r="R2" s="71"/>
      <c r="S2" s="71"/>
      <c r="T2" s="71"/>
      <c r="U2" s="71"/>
      <c r="V2" s="71"/>
      <c r="W2" s="71"/>
      <c r="X2" s="71"/>
      <c r="Y2" s="71"/>
      <c r="Z2" s="71"/>
      <c r="AA2" s="71"/>
      <c r="AB2" s="71"/>
    </row>
    <row r="3" spans="1:31">
      <c r="C3" s="68" t="s">
        <v>1692</v>
      </c>
      <c r="D3" s="69"/>
      <c r="E3" s="114" t="s">
        <v>325</v>
      </c>
      <c r="F3" s="71"/>
      <c r="G3" s="71"/>
      <c r="H3" s="71"/>
      <c r="I3" s="106"/>
      <c r="J3" s="71"/>
      <c r="K3" s="71"/>
      <c r="L3" s="71"/>
      <c r="M3" s="71"/>
      <c r="N3" s="71"/>
      <c r="O3" s="71"/>
      <c r="P3" s="71"/>
      <c r="Q3" s="71"/>
      <c r="R3" s="71"/>
      <c r="S3" s="71"/>
      <c r="T3" s="71"/>
      <c r="U3" s="71"/>
      <c r="V3" s="71"/>
      <c r="W3" s="71"/>
      <c r="X3" s="71"/>
      <c r="Y3" s="71"/>
      <c r="Z3" s="71"/>
      <c r="AA3" s="71"/>
      <c r="AB3" s="71"/>
    </row>
    <row r="4" spans="1:31">
      <c r="C4" s="68" t="s">
        <v>86</v>
      </c>
      <c r="D4" s="69"/>
      <c r="E4" s="114" t="s">
        <v>454</v>
      </c>
      <c r="F4" s="71"/>
      <c r="G4" s="71"/>
      <c r="H4" s="71"/>
      <c r="I4" s="106"/>
      <c r="J4" s="71"/>
      <c r="K4" s="71"/>
      <c r="L4" s="71"/>
      <c r="M4" s="71"/>
      <c r="N4" s="71"/>
      <c r="O4" s="71"/>
      <c r="P4" s="71"/>
      <c r="Q4" s="71"/>
      <c r="R4" s="71"/>
      <c r="S4" s="71"/>
      <c r="T4" s="71"/>
      <c r="U4" s="71"/>
      <c r="V4" s="71"/>
      <c r="W4" s="71"/>
      <c r="X4" s="71"/>
      <c r="Y4" s="71"/>
      <c r="Z4" s="71"/>
      <c r="AA4" s="71"/>
      <c r="AB4" s="71"/>
    </row>
    <row r="5" spans="1:31" ht="15.75" thickBot="1">
      <c r="C5" s="73"/>
      <c r="D5" s="74"/>
      <c r="E5" s="115"/>
      <c r="F5" s="71"/>
      <c r="G5" s="71"/>
      <c r="H5" s="71"/>
      <c r="I5" s="106"/>
      <c r="J5" s="71"/>
      <c r="K5" s="71"/>
      <c r="L5" s="71"/>
      <c r="M5" s="71"/>
      <c r="N5" s="71"/>
      <c r="O5" s="71"/>
      <c r="P5" s="71"/>
      <c r="Q5" s="71"/>
      <c r="R5" s="71"/>
      <c r="S5" s="71"/>
      <c r="T5" s="71"/>
      <c r="U5" s="71"/>
      <c r="V5" s="71"/>
      <c r="W5" s="71"/>
      <c r="X5" s="71"/>
      <c r="Y5" s="71"/>
      <c r="Z5" s="71"/>
      <c r="AA5" s="71"/>
      <c r="AB5" s="71"/>
    </row>
    <row r="6" spans="1:31" ht="15" customHeight="1">
      <c r="C6" s="610" t="s">
        <v>1693</v>
      </c>
      <c r="D6" s="613" t="s">
        <v>106</v>
      </c>
      <c r="E6" s="605" t="s">
        <v>1689</v>
      </c>
      <c r="F6" s="614" t="s">
        <v>1667</v>
      </c>
      <c r="G6" s="605" t="s">
        <v>1725</v>
      </c>
      <c r="H6" s="614" t="s">
        <v>1668</v>
      </c>
      <c r="I6" s="616" t="s">
        <v>1669</v>
      </c>
      <c r="J6" s="614" t="s">
        <v>87</v>
      </c>
      <c r="K6" s="614" t="s">
        <v>1671</v>
      </c>
      <c r="L6" s="614"/>
      <c r="M6" s="614"/>
      <c r="N6" s="614"/>
      <c r="O6" s="614" t="s">
        <v>1677</v>
      </c>
      <c r="P6" s="614"/>
      <c r="Q6" s="614"/>
      <c r="R6" s="614"/>
      <c r="S6" s="614"/>
      <c r="T6" s="614"/>
      <c r="U6" s="614"/>
      <c r="V6" s="614"/>
      <c r="W6" s="614"/>
      <c r="X6" s="614"/>
      <c r="Y6" s="614"/>
      <c r="Z6" s="614"/>
      <c r="AA6" s="614"/>
      <c r="AB6" s="618"/>
    </row>
    <row r="7" spans="1:31" ht="15" customHeight="1">
      <c r="C7" s="611"/>
      <c r="D7" s="585"/>
      <c r="E7" s="602"/>
      <c r="F7" s="599"/>
      <c r="G7" s="602"/>
      <c r="H7" s="599"/>
      <c r="I7" s="617"/>
      <c r="J7" s="599"/>
      <c r="K7" s="599" t="s">
        <v>1672</v>
      </c>
      <c r="L7" s="599" t="s">
        <v>1673</v>
      </c>
      <c r="M7" s="599"/>
      <c r="N7" s="599" t="s">
        <v>1676</v>
      </c>
      <c r="O7" s="599" t="s">
        <v>1678</v>
      </c>
      <c r="P7" s="599"/>
      <c r="Q7" s="599"/>
      <c r="R7" s="599"/>
      <c r="S7" s="599" t="s">
        <v>1684</v>
      </c>
      <c r="T7" s="599"/>
      <c r="U7" s="599" t="s">
        <v>1685</v>
      </c>
      <c r="V7" s="599"/>
      <c r="W7" s="599" t="s">
        <v>1686</v>
      </c>
      <c r="X7" s="599"/>
      <c r="Y7" s="599"/>
      <c r="Z7" s="599" t="s">
        <v>1687</v>
      </c>
      <c r="AA7" s="599"/>
      <c r="AB7" s="600"/>
    </row>
    <row r="8" spans="1:31">
      <c r="B8" s="67" t="s">
        <v>578</v>
      </c>
      <c r="C8" s="611"/>
      <c r="D8" s="585"/>
      <c r="E8" s="602"/>
      <c r="F8" s="599"/>
      <c r="G8" s="603"/>
      <c r="H8" s="599"/>
      <c r="I8" s="617"/>
      <c r="J8" s="599"/>
      <c r="K8" s="599"/>
      <c r="L8" s="64" t="s">
        <v>1674</v>
      </c>
      <c r="M8" s="64" t="s">
        <v>1675</v>
      </c>
      <c r="N8" s="599"/>
      <c r="O8" s="64" t="s">
        <v>1679</v>
      </c>
      <c r="P8" s="64" t="s">
        <v>1680</v>
      </c>
      <c r="Q8" s="64" t="s">
        <v>1681</v>
      </c>
      <c r="R8" s="64" t="s">
        <v>1682</v>
      </c>
      <c r="S8" s="64" t="s">
        <v>1680</v>
      </c>
      <c r="T8" s="64" t="s">
        <v>1682</v>
      </c>
      <c r="U8" s="64" t="s">
        <v>1680</v>
      </c>
      <c r="V8" s="64" t="s">
        <v>1682</v>
      </c>
      <c r="W8" s="64" t="s">
        <v>1679</v>
      </c>
      <c r="X8" s="64" t="s">
        <v>1680</v>
      </c>
      <c r="Y8" s="64" t="s">
        <v>1682</v>
      </c>
      <c r="Z8" s="64" t="s">
        <v>1679</v>
      </c>
      <c r="AA8" s="64" t="s">
        <v>1680</v>
      </c>
      <c r="AB8" s="65" t="s">
        <v>1682</v>
      </c>
    </row>
    <row r="9" spans="1:31" s="104" customFormat="1" ht="15.75" thickBot="1">
      <c r="C9" s="612"/>
      <c r="D9" s="592"/>
      <c r="E9" s="627"/>
      <c r="F9" s="81">
        <v>1</v>
      </c>
      <c r="G9" s="81"/>
      <c r="H9" s="81">
        <v>2</v>
      </c>
      <c r="I9" s="80">
        <v>3</v>
      </c>
      <c r="J9" s="81">
        <v>4</v>
      </c>
      <c r="K9" s="81">
        <v>5</v>
      </c>
      <c r="L9" s="81">
        <v>6.1</v>
      </c>
      <c r="M9" s="81">
        <v>6.2</v>
      </c>
      <c r="N9" s="81">
        <v>7</v>
      </c>
      <c r="O9" s="81">
        <v>8</v>
      </c>
      <c r="P9" s="81">
        <v>9</v>
      </c>
      <c r="Q9" s="81">
        <v>10</v>
      </c>
      <c r="R9" s="81">
        <v>11</v>
      </c>
      <c r="S9" s="81">
        <v>12</v>
      </c>
      <c r="T9" s="81">
        <v>13</v>
      </c>
      <c r="U9" s="81">
        <v>14</v>
      </c>
      <c r="V9" s="81">
        <v>15</v>
      </c>
      <c r="W9" s="81">
        <v>16</v>
      </c>
      <c r="X9" s="81">
        <v>17</v>
      </c>
      <c r="Y9" s="81">
        <v>18</v>
      </c>
      <c r="Z9" s="81">
        <v>19</v>
      </c>
      <c r="AA9" s="81">
        <v>20</v>
      </c>
      <c r="AB9" s="82">
        <v>21</v>
      </c>
    </row>
    <row r="10" spans="1:31" s="66" customFormat="1" ht="15" customHeight="1">
      <c r="A10" s="62">
        <v>9240</v>
      </c>
      <c r="B10" s="62">
        <v>264</v>
      </c>
      <c r="C10" s="175" t="s">
        <v>1589</v>
      </c>
      <c r="D10" s="75">
        <v>7.2</v>
      </c>
      <c r="E10" s="151" t="s">
        <v>1590</v>
      </c>
      <c r="F10" s="76">
        <v>1</v>
      </c>
      <c r="G10" s="117" t="s">
        <v>1594</v>
      </c>
      <c r="H10" s="93" t="s">
        <v>268</v>
      </c>
      <c r="I10" s="79">
        <v>11.9</v>
      </c>
      <c r="J10" s="76" t="s">
        <v>1700</v>
      </c>
      <c r="K10" s="79">
        <v>9</v>
      </c>
      <c r="L10" s="79">
        <v>6.1</v>
      </c>
      <c r="M10" s="79"/>
      <c r="N10" s="76">
        <v>2</v>
      </c>
      <c r="O10" s="76" t="s">
        <v>1703</v>
      </c>
      <c r="P10" s="76" t="s">
        <v>1701</v>
      </c>
      <c r="Q10" s="76"/>
      <c r="R10" s="76">
        <v>0</v>
      </c>
      <c r="S10" s="76" t="s">
        <v>1701</v>
      </c>
      <c r="T10" s="76">
        <v>0</v>
      </c>
      <c r="U10" s="76" t="s">
        <v>1708</v>
      </c>
      <c r="V10" s="76">
        <v>0</v>
      </c>
      <c r="W10" s="76" t="s">
        <v>1704</v>
      </c>
      <c r="X10" s="76" t="s">
        <v>1703</v>
      </c>
      <c r="Y10" s="76">
        <v>0</v>
      </c>
      <c r="Z10" s="76" t="s">
        <v>1699</v>
      </c>
      <c r="AA10" s="76" t="s">
        <v>1703</v>
      </c>
      <c r="AB10" s="77">
        <v>0</v>
      </c>
      <c r="AC10" s="61">
        <f>'[2]nganjuk (2)'!$L$142</f>
        <v>83.1</v>
      </c>
      <c r="AD10" s="61">
        <f>I10-AC10</f>
        <v>-71.199999999999989</v>
      </c>
    </row>
    <row r="11" spans="1:31" s="66" customFormat="1" ht="15" customHeight="1">
      <c r="A11" s="184"/>
      <c r="B11" s="62"/>
      <c r="C11" s="97"/>
      <c r="D11" s="98"/>
      <c r="E11" s="96"/>
      <c r="F11" s="95"/>
      <c r="G11" s="118"/>
      <c r="H11" s="99"/>
      <c r="I11" s="100"/>
      <c r="J11" s="95"/>
      <c r="K11" s="100"/>
      <c r="L11" s="100"/>
      <c r="M11" s="100"/>
      <c r="N11" s="95"/>
      <c r="O11" s="95"/>
      <c r="P11" s="95"/>
      <c r="Q11" s="95"/>
      <c r="R11" s="95"/>
      <c r="S11" s="95"/>
      <c r="T11" s="95"/>
      <c r="U11" s="95"/>
      <c r="V11" s="95"/>
      <c r="W11" s="95"/>
      <c r="X11" s="95"/>
      <c r="Y11" s="95"/>
      <c r="Z11" s="95"/>
      <c r="AA11" s="95"/>
      <c r="AB11" s="101"/>
      <c r="AC11" s="61"/>
      <c r="AD11" s="61"/>
    </row>
    <row r="12" spans="1:31" s="66" customFormat="1" ht="15" customHeight="1">
      <c r="A12" s="587">
        <v>4037</v>
      </c>
      <c r="B12" s="62">
        <v>282</v>
      </c>
      <c r="C12" s="586" t="s">
        <v>1599</v>
      </c>
      <c r="D12" s="585">
        <v>2.25</v>
      </c>
      <c r="E12" s="624" t="s">
        <v>1600</v>
      </c>
      <c r="F12" s="64">
        <v>10</v>
      </c>
      <c r="G12" s="116" t="s">
        <v>1601</v>
      </c>
      <c r="H12" s="60" t="s">
        <v>293</v>
      </c>
      <c r="I12" s="59">
        <v>15.8</v>
      </c>
      <c r="J12" s="64" t="s">
        <v>1700</v>
      </c>
      <c r="K12" s="59">
        <v>8.1999999999999993</v>
      </c>
      <c r="L12" s="59">
        <v>3.5</v>
      </c>
      <c r="M12" s="59"/>
      <c r="N12" s="64">
        <v>2</v>
      </c>
      <c r="O12" s="64" t="s">
        <v>1703</v>
      </c>
      <c r="P12" s="64" t="s">
        <v>1701</v>
      </c>
      <c r="Q12" s="64"/>
      <c r="R12" s="64">
        <v>1</v>
      </c>
      <c r="S12" s="64" t="s">
        <v>1701</v>
      </c>
      <c r="T12" s="64">
        <v>1</v>
      </c>
      <c r="U12" s="64" t="s">
        <v>1708</v>
      </c>
      <c r="V12" s="64">
        <v>1</v>
      </c>
      <c r="W12" s="64" t="s">
        <v>1704</v>
      </c>
      <c r="X12" s="64" t="s">
        <v>1703</v>
      </c>
      <c r="Y12" s="64">
        <v>0</v>
      </c>
      <c r="Z12" s="64" t="s">
        <v>1699</v>
      </c>
      <c r="AA12" s="64" t="s">
        <v>1703</v>
      </c>
      <c r="AB12" s="65">
        <v>0</v>
      </c>
      <c r="AC12" s="61">
        <f>'[3]nganjuk (3)'!$L$75</f>
        <v>38</v>
      </c>
      <c r="AD12" s="61">
        <f>I12-AC12</f>
        <v>-22.2</v>
      </c>
      <c r="AE12" s="66">
        <v>15.8</v>
      </c>
    </row>
    <row r="13" spans="1:31" s="66" customFormat="1" ht="15" customHeight="1">
      <c r="A13" s="588"/>
      <c r="B13" s="62"/>
      <c r="C13" s="586"/>
      <c r="D13" s="585"/>
      <c r="E13" s="624"/>
      <c r="F13" s="64"/>
      <c r="G13" s="116"/>
      <c r="H13" s="60"/>
      <c r="I13" s="59"/>
      <c r="J13" s="64"/>
      <c r="K13" s="59"/>
      <c r="L13" s="59"/>
      <c r="M13" s="59"/>
      <c r="N13" s="64"/>
      <c r="O13" s="64"/>
      <c r="P13" s="64"/>
      <c r="Q13" s="64"/>
      <c r="R13" s="64"/>
      <c r="S13" s="64"/>
      <c r="T13" s="64"/>
      <c r="U13" s="64"/>
      <c r="V13" s="64"/>
      <c r="W13" s="64"/>
      <c r="X13" s="64"/>
      <c r="Y13" s="64"/>
      <c r="Z13" s="64"/>
      <c r="AA13" s="64"/>
      <c r="AB13" s="65"/>
      <c r="AC13" s="61"/>
      <c r="AD13" s="61"/>
    </row>
    <row r="14" spans="1:31" s="66" customFormat="1" ht="15" customHeight="1">
      <c r="A14" s="588"/>
      <c r="B14" s="62">
        <v>283</v>
      </c>
      <c r="C14" s="586"/>
      <c r="D14" s="585"/>
      <c r="E14" s="624"/>
      <c r="F14" s="64">
        <v>11</v>
      </c>
      <c r="G14" s="116" t="s">
        <v>1602</v>
      </c>
      <c r="H14" s="60" t="s">
        <v>296</v>
      </c>
      <c r="I14" s="59">
        <v>16.899999999999999</v>
      </c>
      <c r="J14" s="64" t="s">
        <v>1700</v>
      </c>
      <c r="K14" s="59">
        <v>4</v>
      </c>
      <c r="L14" s="59">
        <v>3.5</v>
      </c>
      <c r="M14" s="59"/>
      <c r="N14" s="64">
        <v>1</v>
      </c>
      <c r="O14" s="64" t="s">
        <v>1703</v>
      </c>
      <c r="P14" s="64" t="s">
        <v>1701</v>
      </c>
      <c r="Q14" s="64"/>
      <c r="R14" s="64">
        <v>1</v>
      </c>
      <c r="S14" s="64" t="s">
        <v>1701</v>
      </c>
      <c r="T14" s="64">
        <v>0</v>
      </c>
      <c r="U14" s="64" t="s">
        <v>1700</v>
      </c>
      <c r="V14" s="64">
        <v>1</v>
      </c>
      <c r="W14" s="64" t="s">
        <v>1704</v>
      </c>
      <c r="X14" s="64" t="s">
        <v>1703</v>
      </c>
      <c r="Y14" s="64">
        <v>0</v>
      </c>
      <c r="Z14" s="64" t="s">
        <v>1699</v>
      </c>
      <c r="AA14" s="64" t="s">
        <v>1700</v>
      </c>
      <c r="AB14" s="65">
        <v>0</v>
      </c>
      <c r="AC14" s="61">
        <f>'[3]nganjuk (3)'!$L$75</f>
        <v>38</v>
      </c>
      <c r="AD14" s="61">
        <f>I14-AC14</f>
        <v>-21.1</v>
      </c>
      <c r="AE14" s="66">
        <v>16.899999999999999</v>
      </c>
    </row>
    <row r="15" spans="1:31" s="66" customFormat="1" ht="15" customHeight="1">
      <c r="A15" s="232"/>
      <c r="B15" s="62"/>
      <c r="C15" s="62"/>
      <c r="D15" s="63"/>
      <c r="E15" s="78"/>
      <c r="F15" s="64"/>
      <c r="G15" s="116"/>
      <c r="H15" s="60"/>
      <c r="I15" s="59"/>
      <c r="J15" s="64"/>
      <c r="K15" s="59"/>
      <c r="L15" s="59"/>
      <c r="M15" s="59"/>
      <c r="N15" s="64"/>
      <c r="O15" s="64"/>
      <c r="P15" s="64"/>
      <c r="Q15" s="64"/>
      <c r="R15" s="64"/>
      <c r="S15" s="64"/>
      <c r="T15" s="64"/>
      <c r="U15" s="64"/>
      <c r="V15" s="64"/>
      <c r="W15" s="64"/>
      <c r="X15" s="64"/>
      <c r="Y15" s="64"/>
      <c r="Z15" s="64"/>
      <c r="AA15" s="64"/>
      <c r="AB15" s="65"/>
      <c r="AC15" s="61"/>
      <c r="AD15" s="61"/>
    </row>
    <row r="16" spans="1:31" s="66" customFormat="1" ht="15" customHeight="1">
      <c r="A16" s="62">
        <v>9188</v>
      </c>
      <c r="B16" s="62">
        <v>322</v>
      </c>
      <c r="C16" s="62" t="s">
        <v>1603</v>
      </c>
      <c r="D16" s="63">
        <v>0.95</v>
      </c>
      <c r="E16" s="78" t="s">
        <v>1604</v>
      </c>
      <c r="F16" s="64">
        <v>1</v>
      </c>
      <c r="G16" s="116" t="s">
        <v>1605</v>
      </c>
      <c r="H16" s="60" t="s">
        <v>267</v>
      </c>
      <c r="I16" s="59">
        <v>0.34999999999999432</v>
      </c>
      <c r="J16" s="64" t="s">
        <v>1700</v>
      </c>
      <c r="K16" s="59">
        <v>5.5</v>
      </c>
      <c r="L16" s="59">
        <v>3.2</v>
      </c>
      <c r="M16" s="59">
        <v>4</v>
      </c>
      <c r="N16" s="64">
        <v>1</v>
      </c>
      <c r="O16" s="64" t="s">
        <v>1706</v>
      </c>
      <c r="P16" s="64" t="s">
        <v>1699</v>
      </c>
      <c r="Q16" s="64"/>
      <c r="R16" s="64">
        <v>0</v>
      </c>
      <c r="S16" s="64" t="s">
        <v>1701</v>
      </c>
      <c r="T16" s="64">
        <v>0</v>
      </c>
      <c r="U16" s="64" t="s">
        <v>1708</v>
      </c>
      <c r="V16" s="64">
        <v>1</v>
      </c>
      <c r="W16" s="64" t="s">
        <v>1704</v>
      </c>
      <c r="X16" s="64" t="s">
        <v>1703</v>
      </c>
      <c r="Y16" s="64">
        <v>0</v>
      </c>
      <c r="Z16" s="64" t="s">
        <v>1699</v>
      </c>
      <c r="AA16" s="64" t="s">
        <v>1703</v>
      </c>
      <c r="AB16" s="65">
        <v>0</v>
      </c>
      <c r="AC16" s="61">
        <f>'[2]nganjuk (2)'!$L$45</f>
        <v>83.5</v>
      </c>
      <c r="AD16" s="61">
        <f>I16-AC16</f>
        <v>-83.15</v>
      </c>
    </row>
    <row r="17" spans="1:30" s="66" customFormat="1" ht="15" customHeight="1">
      <c r="A17" s="62"/>
      <c r="B17" s="62"/>
      <c r="C17" s="62"/>
      <c r="D17" s="63"/>
      <c r="E17" s="78"/>
      <c r="F17" s="64"/>
      <c r="G17" s="116"/>
      <c r="H17" s="60"/>
      <c r="I17" s="59"/>
      <c r="J17" s="64"/>
      <c r="K17" s="59"/>
      <c r="L17" s="59"/>
      <c r="M17" s="59"/>
      <c r="N17" s="64"/>
      <c r="O17" s="64"/>
      <c r="P17" s="64"/>
      <c r="Q17" s="64"/>
      <c r="R17" s="64"/>
      <c r="S17" s="64"/>
      <c r="T17" s="64"/>
      <c r="U17" s="64"/>
      <c r="V17" s="64"/>
      <c r="W17" s="64"/>
      <c r="X17" s="64"/>
      <c r="Y17" s="64"/>
      <c r="Z17" s="64"/>
      <c r="AA17" s="64"/>
      <c r="AB17" s="65"/>
      <c r="AC17" s="61"/>
      <c r="AD17" s="61"/>
    </row>
    <row r="18" spans="1:30" s="66" customFormat="1" ht="15" customHeight="1">
      <c r="A18" s="62">
        <v>9189</v>
      </c>
      <c r="B18" s="62">
        <v>324</v>
      </c>
      <c r="C18" s="62" t="s">
        <v>1606</v>
      </c>
      <c r="D18" s="63">
        <v>1.65</v>
      </c>
      <c r="E18" s="78" t="s">
        <v>1607</v>
      </c>
      <c r="F18" s="64">
        <v>1</v>
      </c>
      <c r="G18" s="116" t="s">
        <v>1608</v>
      </c>
      <c r="H18" s="60" t="s">
        <v>272</v>
      </c>
      <c r="I18" s="59">
        <v>2.6499999999999915</v>
      </c>
      <c r="J18" s="64" t="s">
        <v>1700</v>
      </c>
      <c r="K18" s="59">
        <v>5.5</v>
      </c>
      <c r="L18" s="59">
        <v>3</v>
      </c>
      <c r="M18" s="59">
        <v>3.4</v>
      </c>
      <c r="N18" s="64">
        <v>1</v>
      </c>
      <c r="O18" s="64" t="s">
        <v>1706</v>
      </c>
      <c r="P18" s="64" t="s">
        <v>1699</v>
      </c>
      <c r="Q18" s="64"/>
      <c r="R18" s="64">
        <v>0</v>
      </c>
      <c r="S18" s="64" t="s">
        <v>1701</v>
      </c>
      <c r="T18" s="64">
        <v>0</v>
      </c>
      <c r="U18" s="64" t="s">
        <v>1708</v>
      </c>
      <c r="V18" s="64">
        <v>1</v>
      </c>
      <c r="W18" s="64" t="s">
        <v>1704</v>
      </c>
      <c r="X18" s="64" t="s">
        <v>1703</v>
      </c>
      <c r="Y18" s="64">
        <v>0</v>
      </c>
      <c r="Z18" s="64" t="s">
        <v>1699</v>
      </c>
      <c r="AA18" s="64" t="s">
        <v>1703</v>
      </c>
      <c r="AB18" s="65">
        <v>0</v>
      </c>
      <c r="AC18" s="61">
        <f>'[2]nganjuk (2)'!L262</f>
        <v>63.05</v>
      </c>
      <c r="AD18" s="61">
        <f>I18-AC18</f>
        <v>-60.400000000000006</v>
      </c>
    </row>
    <row r="19" spans="1:30" s="66" customFormat="1" ht="15" customHeight="1">
      <c r="A19" s="62"/>
      <c r="B19" s="62"/>
      <c r="C19" s="62"/>
      <c r="D19" s="63"/>
      <c r="E19" s="78"/>
      <c r="F19" s="64"/>
      <c r="G19" s="116"/>
      <c r="H19" s="60"/>
      <c r="I19" s="59"/>
      <c r="J19" s="64"/>
      <c r="K19" s="59"/>
      <c r="L19" s="59"/>
      <c r="M19" s="59"/>
      <c r="N19" s="64"/>
      <c r="O19" s="64"/>
      <c r="P19" s="64"/>
      <c r="Q19" s="64"/>
      <c r="R19" s="64"/>
      <c r="S19" s="64"/>
      <c r="T19" s="64"/>
      <c r="U19" s="64"/>
      <c r="V19" s="64"/>
      <c r="W19" s="64"/>
      <c r="X19" s="64"/>
      <c r="Y19" s="64"/>
      <c r="Z19" s="64"/>
      <c r="AA19" s="64"/>
      <c r="AB19" s="65"/>
      <c r="AC19" s="61"/>
      <c r="AD19" s="61"/>
    </row>
    <row r="20" spans="1:30" s="66" customFormat="1" ht="15" customHeight="1">
      <c r="A20" s="586">
        <v>9196</v>
      </c>
      <c r="B20" s="62">
        <v>408</v>
      </c>
      <c r="C20" s="586" t="s">
        <v>1612</v>
      </c>
      <c r="D20" s="585">
        <v>1.35</v>
      </c>
      <c r="E20" s="624" t="s">
        <v>1611</v>
      </c>
      <c r="F20" s="64">
        <v>1</v>
      </c>
      <c r="G20" s="116" t="s">
        <v>1609</v>
      </c>
      <c r="H20" s="60" t="s">
        <v>271</v>
      </c>
      <c r="I20" s="59">
        <v>4.9999999999997158E-2</v>
      </c>
      <c r="J20" s="64" t="s">
        <v>1700</v>
      </c>
      <c r="K20" s="59">
        <v>11.9</v>
      </c>
      <c r="L20" s="59">
        <v>4</v>
      </c>
      <c r="M20" s="59"/>
      <c r="N20" s="64">
        <v>2</v>
      </c>
      <c r="O20" s="64" t="s">
        <v>1703</v>
      </c>
      <c r="P20" s="64" t="s">
        <v>1701</v>
      </c>
      <c r="Q20" s="64"/>
      <c r="R20" s="64">
        <v>0</v>
      </c>
      <c r="S20" s="64" t="s">
        <v>1701</v>
      </c>
      <c r="T20" s="64">
        <v>0</v>
      </c>
      <c r="U20" s="64" t="s">
        <v>1708</v>
      </c>
      <c r="V20" s="64">
        <v>0</v>
      </c>
      <c r="W20" s="64" t="s">
        <v>1704</v>
      </c>
      <c r="X20" s="64" t="s">
        <v>1703</v>
      </c>
      <c r="Y20" s="64">
        <v>0</v>
      </c>
      <c r="Z20" s="64" t="s">
        <v>1699</v>
      </c>
      <c r="AA20" s="64" t="s">
        <v>1703</v>
      </c>
      <c r="AB20" s="65">
        <v>0</v>
      </c>
      <c r="AC20" s="61">
        <f>'[2]nganjuk (2)'!$L$55</f>
        <v>40.6</v>
      </c>
      <c r="AD20" s="61">
        <f>I20-AC20</f>
        <v>-40.550000000000004</v>
      </c>
    </row>
    <row r="21" spans="1:30" s="66" customFormat="1" ht="15" customHeight="1">
      <c r="A21" s="586"/>
      <c r="B21" s="62"/>
      <c r="C21" s="586"/>
      <c r="D21" s="585"/>
      <c r="E21" s="624"/>
      <c r="F21" s="64"/>
      <c r="G21" s="116"/>
      <c r="H21" s="60"/>
      <c r="I21" s="59"/>
      <c r="J21" s="64"/>
      <c r="K21" s="59"/>
      <c r="L21" s="59"/>
      <c r="M21" s="59"/>
      <c r="N21" s="64"/>
      <c r="O21" s="64"/>
      <c r="P21" s="64"/>
      <c r="Q21" s="64"/>
      <c r="R21" s="64"/>
      <c r="S21" s="64"/>
      <c r="T21" s="64"/>
      <c r="U21" s="64"/>
      <c r="V21" s="64"/>
      <c r="W21" s="64"/>
      <c r="X21" s="64"/>
      <c r="Y21" s="64"/>
      <c r="Z21" s="64"/>
      <c r="AA21" s="64"/>
      <c r="AB21" s="65"/>
      <c r="AC21" s="61"/>
      <c r="AD21" s="61"/>
    </row>
    <row r="22" spans="1:30" s="66" customFormat="1" ht="15" customHeight="1">
      <c r="A22" s="586"/>
      <c r="B22" s="62">
        <v>409</v>
      </c>
      <c r="C22" s="586"/>
      <c r="D22" s="585"/>
      <c r="E22" s="624"/>
      <c r="F22" s="64">
        <v>2</v>
      </c>
      <c r="G22" s="116" t="s">
        <v>1610</v>
      </c>
      <c r="H22" s="60" t="s">
        <v>279</v>
      </c>
      <c r="I22" s="59">
        <v>1.1499999999999999</v>
      </c>
      <c r="J22" s="64" t="s">
        <v>1700</v>
      </c>
      <c r="K22" s="59">
        <v>3.3</v>
      </c>
      <c r="L22" s="59">
        <v>3.8</v>
      </c>
      <c r="M22" s="59"/>
      <c r="N22" s="64">
        <v>1</v>
      </c>
      <c r="O22" s="64" t="s">
        <v>1703</v>
      </c>
      <c r="P22" s="64" t="s">
        <v>1701</v>
      </c>
      <c r="Q22" s="64"/>
      <c r="R22" s="64">
        <v>0</v>
      </c>
      <c r="S22" s="64" t="s">
        <v>1701</v>
      </c>
      <c r="T22" s="64">
        <v>0</v>
      </c>
      <c r="U22" s="64" t="s">
        <v>1708</v>
      </c>
      <c r="V22" s="64">
        <v>0</v>
      </c>
      <c r="W22" s="64" t="s">
        <v>1704</v>
      </c>
      <c r="X22" s="64" t="s">
        <v>1703</v>
      </c>
      <c r="Y22" s="64">
        <v>0</v>
      </c>
      <c r="Z22" s="64" t="s">
        <v>1699</v>
      </c>
      <c r="AA22" s="64" t="s">
        <v>1703</v>
      </c>
      <c r="AB22" s="65">
        <v>0</v>
      </c>
      <c r="AC22" s="61">
        <f>'[2]nganjuk (2)'!$L$55</f>
        <v>40.6</v>
      </c>
      <c r="AD22" s="61">
        <f>I22-AC22</f>
        <v>-39.450000000000003</v>
      </c>
    </row>
    <row r="23" spans="1:30" s="66" customFormat="1" ht="15" customHeight="1">
      <c r="A23" s="62"/>
      <c r="B23" s="62"/>
      <c r="C23" s="62"/>
      <c r="D23" s="63"/>
      <c r="E23" s="78"/>
      <c r="F23" s="64"/>
      <c r="G23" s="116"/>
      <c r="H23" s="60"/>
      <c r="I23" s="59"/>
      <c r="J23" s="64"/>
      <c r="K23" s="59"/>
      <c r="L23" s="59"/>
      <c r="M23" s="59"/>
      <c r="N23" s="64"/>
      <c r="O23" s="64"/>
      <c r="P23" s="64"/>
      <c r="Q23" s="64"/>
      <c r="R23" s="64"/>
      <c r="S23" s="64"/>
      <c r="T23" s="64"/>
      <c r="U23" s="64"/>
      <c r="V23" s="64"/>
      <c r="W23" s="64"/>
      <c r="X23" s="64"/>
      <c r="Y23" s="64"/>
      <c r="Z23" s="64"/>
      <c r="AA23" s="64"/>
      <c r="AB23" s="65"/>
      <c r="AC23" s="61"/>
      <c r="AD23" s="61"/>
    </row>
    <row r="24" spans="1:30" s="66" customFormat="1" ht="15" customHeight="1">
      <c r="A24" s="62">
        <v>9247</v>
      </c>
      <c r="B24" s="62">
        <v>417</v>
      </c>
      <c r="C24" s="62" t="s">
        <v>1613</v>
      </c>
      <c r="D24" s="63">
        <v>1.1000000000000001</v>
      </c>
      <c r="E24" s="78" t="s">
        <v>1614</v>
      </c>
      <c r="F24" s="64">
        <v>1</v>
      </c>
      <c r="G24" s="116" t="s">
        <v>1615</v>
      </c>
      <c r="H24" s="60" t="s">
        <v>258</v>
      </c>
      <c r="I24" s="59">
        <v>0</v>
      </c>
      <c r="J24" s="64" t="s">
        <v>1700</v>
      </c>
      <c r="K24" s="59">
        <v>3.2</v>
      </c>
      <c r="L24" s="59">
        <v>8.5</v>
      </c>
      <c r="M24" s="59"/>
      <c r="N24" s="64">
        <v>1</v>
      </c>
      <c r="O24" s="64" t="s">
        <v>1703</v>
      </c>
      <c r="P24" s="64" t="s">
        <v>1701</v>
      </c>
      <c r="Q24" s="64"/>
      <c r="R24" s="64">
        <v>0</v>
      </c>
      <c r="S24" s="64" t="s">
        <v>1701</v>
      </c>
      <c r="T24" s="64">
        <v>0</v>
      </c>
      <c r="U24" s="64" t="s">
        <v>1708</v>
      </c>
      <c r="V24" s="64">
        <v>0</v>
      </c>
      <c r="W24" s="64" t="s">
        <v>1704</v>
      </c>
      <c r="X24" s="64" t="s">
        <v>1703</v>
      </c>
      <c r="Y24" s="64">
        <v>0</v>
      </c>
      <c r="Z24" s="64" t="s">
        <v>1699</v>
      </c>
      <c r="AA24" s="64" t="s">
        <v>1703</v>
      </c>
      <c r="AB24" s="65">
        <v>0</v>
      </c>
      <c r="AC24" s="61">
        <f>'[2]nganjuk (2)'!$L$155</f>
        <v>21.9</v>
      </c>
      <c r="AD24" s="61">
        <f>I24-AC24</f>
        <v>-21.9</v>
      </c>
    </row>
    <row r="25" spans="1:30" s="66" customFormat="1" ht="15" customHeight="1">
      <c r="A25" s="62"/>
      <c r="B25" s="62"/>
      <c r="C25" s="62"/>
      <c r="D25" s="63"/>
      <c r="E25" s="78"/>
      <c r="F25" s="64"/>
      <c r="G25" s="116"/>
      <c r="H25" s="60"/>
      <c r="I25" s="59"/>
      <c r="J25" s="64"/>
      <c r="K25" s="59"/>
      <c r="L25" s="59"/>
      <c r="M25" s="59"/>
      <c r="N25" s="64"/>
      <c r="O25" s="64"/>
      <c r="P25" s="64"/>
      <c r="Q25" s="64"/>
      <c r="R25" s="64"/>
      <c r="S25" s="64"/>
      <c r="T25" s="64"/>
      <c r="U25" s="64"/>
      <c r="V25" s="64"/>
      <c r="W25" s="64"/>
      <c r="X25" s="64"/>
      <c r="Y25" s="64"/>
      <c r="Z25" s="64"/>
      <c r="AA25" s="64"/>
      <c r="AB25" s="65"/>
      <c r="AC25" s="61"/>
      <c r="AD25" s="61"/>
    </row>
    <row r="26" spans="1:30" s="66" customFormat="1" ht="15" customHeight="1">
      <c r="A26" s="586" t="s">
        <v>68</v>
      </c>
      <c r="B26" s="62">
        <v>419</v>
      </c>
      <c r="C26" s="586">
        <v>311</v>
      </c>
      <c r="D26" s="585">
        <v>2.5</v>
      </c>
      <c r="E26" s="633" t="s">
        <v>835</v>
      </c>
      <c r="F26" s="64">
        <v>1</v>
      </c>
      <c r="G26" s="116" t="s">
        <v>1616</v>
      </c>
      <c r="H26" s="60" t="s">
        <v>258</v>
      </c>
      <c r="I26" s="59">
        <v>0.15</v>
      </c>
      <c r="J26" s="64" t="s">
        <v>1700</v>
      </c>
      <c r="K26" s="59">
        <v>3</v>
      </c>
      <c r="L26" s="59">
        <v>9.6999999999999993</v>
      </c>
      <c r="M26" s="59"/>
      <c r="N26" s="64">
        <v>1</v>
      </c>
      <c r="O26" s="64" t="s">
        <v>1703</v>
      </c>
      <c r="P26" s="64" t="s">
        <v>1701</v>
      </c>
      <c r="Q26" s="64"/>
      <c r="R26" s="64">
        <v>0</v>
      </c>
      <c r="S26" s="64" t="s">
        <v>1701</v>
      </c>
      <c r="T26" s="64">
        <v>0</v>
      </c>
      <c r="U26" s="64" t="s">
        <v>1708</v>
      </c>
      <c r="V26" s="64">
        <v>0</v>
      </c>
      <c r="W26" s="64" t="s">
        <v>1704</v>
      </c>
      <c r="X26" s="64" t="s">
        <v>1703</v>
      </c>
      <c r="Y26" s="64">
        <v>0</v>
      </c>
      <c r="Z26" s="64" t="s">
        <v>1699</v>
      </c>
      <c r="AA26" s="64" t="s">
        <v>1703</v>
      </c>
      <c r="AB26" s="65">
        <v>0</v>
      </c>
      <c r="AC26" s="61">
        <f>'[2]nganjuk (2)'!$L$43</f>
        <v>6.65</v>
      </c>
      <c r="AD26" s="61">
        <f>I26-AC26</f>
        <v>-6.5</v>
      </c>
    </row>
    <row r="27" spans="1:30" s="66" customFormat="1" ht="15" customHeight="1">
      <c r="A27" s="586"/>
      <c r="B27" s="62"/>
      <c r="C27" s="586"/>
      <c r="D27" s="585"/>
      <c r="E27" s="633"/>
      <c r="F27" s="64"/>
      <c r="G27" s="116"/>
      <c r="H27" s="60"/>
      <c r="I27" s="59"/>
      <c r="J27" s="64"/>
      <c r="K27" s="59"/>
      <c r="L27" s="59"/>
      <c r="M27" s="59"/>
      <c r="N27" s="64"/>
      <c r="O27" s="64"/>
      <c r="P27" s="64"/>
      <c r="Q27" s="64"/>
      <c r="R27" s="64"/>
      <c r="S27" s="64"/>
      <c r="T27" s="64"/>
      <c r="U27" s="64"/>
      <c r="V27" s="64"/>
      <c r="W27" s="64"/>
      <c r="X27" s="64"/>
      <c r="Y27" s="64"/>
      <c r="Z27" s="64"/>
      <c r="AA27" s="64"/>
      <c r="AB27" s="65"/>
      <c r="AC27" s="61"/>
      <c r="AD27" s="61"/>
    </row>
    <row r="28" spans="1:30" s="66" customFormat="1" ht="15" customHeight="1">
      <c r="A28" s="586"/>
      <c r="B28" s="62">
        <v>420</v>
      </c>
      <c r="C28" s="586"/>
      <c r="D28" s="585"/>
      <c r="E28" s="633"/>
      <c r="F28" s="64">
        <v>2</v>
      </c>
      <c r="G28" s="116" t="s">
        <v>1617</v>
      </c>
      <c r="H28" s="60" t="s">
        <v>270</v>
      </c>
      <c r="I28" s="59">
        <v>0.8</v>
      </c>
      <c r="J28" s="64" t="s">
        <v>1700</v>
      </c>
      <c r="K28" s="59">
        <v>3</v>
      </c>
      <c r="L28" s="59">
        <v>3</v>
      </c>
      <c r="M28" s="59">
        <v>4</v>
      </c>
      <c r="N28" s="64">
        <v>1</v>
      </c>
      <c r="O28" s="64" t="s">
        <v>1703</v>
      </c>
      <c r="P28" s="64" t="s">
        <v>1701</v>
      </c>
      <c r="Q28" s="64"/>
      <c r="R28" s="64">
        <v>0</v>
      </c>
      <c r="S28" s="64" t="s">
        <v>1701</v>
      </c>
      <c r="T28" s="64">
        <v>0</v>
      </c>
      <c r="U28" s="64" t="s">
        <v>1708</v>
      </c>
      <c r="V28" s="64">
        <v>0</v>
      </c>
      <c r="W28" s="64" t="s">
        <v>1704</v>
      </c>
      <c r="X28" s="64" t="s">
        <v>1703</v>
      </c>
      <c r="Y28" s="64">
        <v>0</v>
      </c>
      <c r="Z28" s="64" t="s">
        <v>1699</v>
      </c>
      <c r="AA28" s="64" t="s">
        <v>1703</v>
      </c>
      <c r="AB28" s="65">
        <v>0</v>
      </c>
      <c r="AC28" s="61">
        <f>'[2]nganjuk (2)'!$L$43</f>
        <v>6.65</v>
      </c>
      <c r="AD28" s="61">
        <f>I28-AC28</f>
        <v>-5.8500000000000005</v>
      </c>
    </row>
    <row r="29" spans="1:30" s="66" customFormat="1" ht="15" customHeight="1">
      <c r="A29" s="586"/>
      <c r="B29" s="62"/>
      <c r="C29" s="586"/>
      <c r="D29" s="585"/>
      <c r="E29" s="633"/>
      <c r="F29" s="64"/>
      <c r="G29" s="116"/>
      <c r="H29" s="60"/>
      <c r="I29" s="59"/>
      <c r="J29" s="64"/>
      <c r="K29" s="59"/>
      <c r="L29" s="59"/>
      <c r="M29" s="59"/>
      <c r="N29" s="64"/>
      <c r="O29" s="64"/>
      <c r="P29" s="64"/>
      <c r="Q29" s="64"/>
      <c r="R29" s="64"/>
      <c r="S29" s="64"/>
      <c r="T29" s="64"/>
      <c r="U29" s="64"/>
      <c r="V29" s="64"/>
      <c r="W29" s="64"/>
      <c r="X29" s="64"/>
      <c r="Y29" s="64"/>
      <c r="Z29" s="64"/>
      <c r="AA29" s="64"/>
      <c r="AB29" s="65"/>
      <c r="AC29" s="61"/>
      <c r="AD29" s="61"/>
    </row>
    <row r="30" spans="1:30" s="66" customFormat="1" ht="15" customHeight="1">
      <c r="A30" s="586"/>
      <c r="B30" s="62">
        <v>421</v>
      </c>
      <c r="C30" s="586"/>
      <c r="D30" s="585"/>
      <c r="E30" s="633"/>
      <c r="F30" s="64">
        <v>3</v>
      </c>
      <c r="G30" s="116" t="s">
        <v>1618</v>
      </c>
      <c r="H30" s="60" t="s">
        <v>271</v>
      </c>
      <c r="I30" s="59">
        <v>1.47</v>
      </c>
      <c r="J30" s="64" t="s">
        <v>1700</v>
      </c>
      <c r="K30" s="59">
        <v>3.5</v>
      </c>
      <c r="L30" s="59">
        <v>9.5</v>
      </c>
      <c r="M30" s="59"/>
      <c r="N30" s="64">
        <v>1</v>
      </c>
      <c r="O30" s="64" t="s">
        <v>1703</v>
      </c>
      <c r="P30" s="64" t="s">
        <v>1701</v>
      </c>
      <c r="Q30" s="64"/>
      <c r="R30" s="64">
        <v>0</v>
      </c>
      <c r="S30" s="64" t="s">
        <v>1701</v>
      </c>
      <c r="T30" s="64">
        <v>0</v>
      </c>
      <c r="U30" s="64" t="s">
        <v>1708</v>
      </c>
      <c r="V30" s="64">
        <v>0</v>
      </c>
      <c r="W30" s="64" t="s">
        <v>1704</v>
      </c>
      <c r="X30" s="64" t="s">
        <v>1703</v>
      </c>
      <c r="Y30" s="64">
        <v>0</v>
      </c>
      <c r="Z30" s="64" t="s">
        <v>1699</v>
      </c>
      <c r="AA30" s="64" t="s">
        <v>1703</v>
      </c>
      <c r="AB30" s="65">
        <v>0</v>
      </c>
      <c r="AC30" s="61">
        <f>'[2]nganjuk (2)'!$L$43</f>
        <v>6.65</v>
      </c>
      <c r="AD30" s="61">
        <f>I30-AC30</f>
        <v>-5.1800000000000006</v>
      </c>
    </row>
    <row r="31" spans="1:30" s="66" customFormat="1" ht="15" customHeight="1">
      <c r="A31" s="62"/>
      <c r="B31" s="62"/>
      <c r="C31" s="62"/>
      <c r="D31" s="63"/>
      <c r="E31" s="125"/>
      <c r="F31" s="64"/>
      <c r="G31" s="116"/>
      <c r="H31" s="60"/>
      <c r="I31" s="59"/>
      <c r="J31" s="64"/>
      <c r="K31" s="59"/>
      <c r="L31" s="59"/>
      <c r="M31" s="59"/>
      <c r="N31" s="64"/>
      <c r="O31" s="64"/>
      <c r="P31" s="64"/>
      <c r="Q31" s="64"/>
      <c r="R31" s="64"/>
      <c r="S31" s="64"/>
      <c r="T31" s="64"/>
      <c r="U31" s="64"/>
      <c r="V31" s="64"/>
      <c r="W31" s="64"/>
      <c r="X31" s="64"/>
      <c r="Y31" s="64"/>
      <c r="Z31" s="64"/>
      <c r="AA31" s="64"/>
      <c r="AB31" s="65"/>
      <c r="AC31" s="61"/>
      <c r="AD31" s="61"/>
    </row>
    <row r="32" spans="1:30" s="66" customFormat="1" ht="14.25" customHeight="1">
      <c r="A32" s="62">
        <v>9234</v>
      </c>
      <c r="B32" s="62">
        <v>660</v>
      </c>
      <c r="C32" s="62">
        <v>312</v>
      </c>
      <c r="D32" s="63">
        <v>0.9</v>
      </c>
      <c r="E32" s="78" t="s">
        <v>1619</v>
      </c>
      <c r="F32" s="64">
        <v>1</v>
      </c>
      <c r="G32" s="116" t="s">
        <v>1620</v>
      </c>
      <c r="H32" s="60" t="s">
        <v>271</v>
      </c>
      <c r="I32" s="59">
        <v>4.9999999999997158E-2</v>
      </c>
      <c r="J32" s="64" t="s">
        <v>1700</v>
      </c>
      <c r="K32" s="59">
        <v>12</v>
      </c>
      <c r="L32" s="59">
        <v>4</v>
      </c>
      <c r="M32" s="59"/>
      <c r="N32" s="64">
        <v>2</v>
      </c>
      <c r="O32" s="64" t="s">
        <v>1703</v>
      </c>
      <c r="P32" s="64" t="s">
        <v>1701</v>
      </c>
      <c r="Q32" s="64"/>
      <c r="R32" s="64">
        <v>0</v>
      </c>
      <c r="S32" s="64" t="s">
        <v>1701</v>
      </c>
      <c r="T32" s="64">
        <v>0</v>
      </c>
      <c r="U32" s="64" t="s">
        <v>1708</v>
      </c>
      <c r="V32" s="64">
        <v>0</v>
      </c>
      <c r="W32" s="64" t="s">
        <v>1704</v>
      </c>
      <c r="X32" s="64" t="s">
        <v>1703</v>
      </c>
      <c r="Y32" s="64">
        <v>0</v>
      </c>
      <c r="Z32" s="64" t="s">
        <v>1699</v>
      </c>
      <c r="AA32" s="64" t="s">
        <v>1703</v>
      </c>
      <c r="AB32" s="65">
        <v>0</v>
      </c>
      <c r="AC32" s="61">
        <f>'[2]nganjuk (2)'!$L$132</f>
        <v>26.85</v>
      </c>
      <c r="AD32" s="61">
        <f>I32-AC32</f>
        <v>-26.800000000000004</v>
      </c>
    </row>
    <row r="33" spans="1:30" s="66" customFormat="1" ht="14.25" customHeight="1">
      <c r="A33" s="62"/>
      <c r="B33" s="62"/>
      <c r="C33" s="62"/>
      <c r="D33" s="63"/>
      <c r="E33" s="78"/>
      <c r="F33" s="64"/>
      <c r="G33" s="116"/>
      <c r="H33" s="60"/>
      <c r="I33" s="59"/>
      <c r="J33" s="64"/>
      <c r="K33" s="59"/>
      <c r="L33" s="59"/>
      <c r="M33" s="59"/>
      <c r="N33" s="64"/>
      <c r="O33" s="64"/>
      <c r="P33" s="64"/>
      <c r="Q33" s="64"/>
      <c r="R33" s="64"/>
      <c r="S33" s="64"/>
      <c r="T33" s="64"/>
      <c r="U33" s="64"/>
      <c r="V33" s="64"/>
      <c r="W33" s="64"/>
      <c r="X33" s="64"/>
      <c r="Y33" s="64"/>
      <c r="Z33" s="64"/>
      <c r="AA33" s="64"/>
      <c r="AB33" s="65"/>
      <c r="AC33" s="61"/>
      <c r="AD33" s="61"/>
    </row>
    <row r="34" spans="1:30" s="66" customFormat="1" ht="15" customHeight="1">
      <c r="A34" s="62">
        <v>9246</v>
      </c>
      <c r="B34" s="62">
        <v>422</v>
      </c>
      <c r="C34" s="62">
        <v>314</v>
      </c>
      <c r="D34" s="63">
        <v>1.5</v>
      </c>
      <c r="E34" s="78" t="s">
        <v>1621</v>
      </c>
      <c r="F34" s="64">
        <v>1</v>
      </c>
      <c r="G34" s="116" t="s">
        <v>1622</v>
      </c>
      <c r="H34" s="60" t="s">
        <v>258</v>
      </c>
      <c r="I34" s="59">
        <v>1.1000000000000001</v>
      </c>
      <c r="J34" s="64" t="s">
        <v>1700</v>
      </c>
      <c r="K34" s="59">
        <v>5.5</v>
      </c>
      <c r="L34" s="59">
        <v>3</v>
      </c>
      <c r="M34" s="59"/>
      <c r="N34" s="64">
        <v>1</v>
      </c>
      <c r="O34" s="64" t="s">
        <v>1706</v>
      </c>
      <c r="P34" s="64" t="s">
        <v>1703</v>
      </c>
      <c r="Q34" s="64"/>
      <c r="R34" s="64">
        <v>0</v>
      </c>
      <c r="S34" s="64" t="s">
        <v>1702</v>
      </c>
      <c r="T34" s="64">
        <v>0</v>
      </c>
      <c r="U34" s="64" t="s">
        <v>1703</v>
      </c>
      <c r="V34" s="64">
        <v>0</v>
      </c>
      <c r="W34" s="64" t="s">
        <v>1704</v>
      </c>
      <c r="X34" s="64" t="s">
        <v>1703</v>
      </c>
      <c r="Y34" s="64">
        <v>0</v>
      </c>
      <c r="Z34" s="64" t="s">
        <v>1699</v>
      </c>
      <c r="AA34" s="64" t="s">
        <v>1703</v>
      </c>
      <c r="AB34" s="65">
        <v>0</v>
      </c>
      <c r="AC34" s="61">
        <f>'[2]nganjuk (2)'!$L$154</f>
        <v>19.899999999999999</v>
      </c>
      <c r="AD34" s="61">
        <f>I34-AC34</f>
        <v>-18.799999999999997</v>
      </c>
    </row>
    <row r="35" spans="1:30" s="66" customFormat="1" ht="15" customHeight="1">
      <c r="A35" s="62"/>
      <c r="B35" s="62"/>
      <c r="C35" s="62"/>
      <c r="D35" s="63"/>
      <c r="E35" s="78"/>
      <c r="F35" s="64"/>
      <c r="G35" s="116"/>
      <c r="H35" s="60"/>
      <c r="I35" s="59"/>
      <c r="J35" s="64"/>
      <c r="K35" s="59"/>
      <c r="L35" s="59"/>
      <c r="M35" s="59"/>
      <c r="N35" s="64"/>
      <c r="O35" s="64"/>
      <c r="P35" s="64"/>
      <c r="Q35" s="64"/>
      <c r="R35" s="64"/>
      <c r="S35" s="64"/>
      <c r="T35" s="64"/>
      <c r="U35" s="64"/>
      <c r="V35" s="64"/>
      <c r="W35" s="64"/>
      <c r="X35" s="64"/>
      <c r="Y35" s="64"/>
      <c r="Z35" s="64"/>
      <c r="AA35" s="64"/>
      <c r="AB35" s="65"/>
      <c r="AC35" s="61"/>
      <c r="AD35" s="61"/>
    </row>
    <row r="36" spans="1:30" s="66" customFormat="1" ht="15" customHeight="1">
      <c r="A36" s="62">
        <v>9245</v>
      </c>
      <c r="B36" s="62">
        <v>423</v>
      </c>
      <c r="C36" s="62">
        <v>315</v>
      </c>
      <c r="D36" s="63">
        <v>1.54</v>
      </c>
      <c r="E36" s="78" t="s">
        <v>1623</v>
      </c>
      <c r="F36" s="64">
        <v>1</v>
      </c>
      <c r="G36" s="116" t="s">
        <v>1624</v>
      </c>
      <c r="H36" s="60" t="s">
        <v>268</v>
      </c>
      <c r="I36" s="59">
        <v>5.0000000000000711E-2</v>
      </c>
      <c r="J36" s="64" t="s">
        <v>1700</v>
      </c>
      <c r="K36" s="59">
        <v>14</v>
      </c>
      <c r="L36" s="59">
        <v>4.5</v>
      </c>
      <c r="M36" s="59"/>
      <c r="N36" s="64">
        <v>2</v>
      </c>
      <c r="O36" s="64" t="s">
        <v>1703</v>
      </c>
      <c r="P36" s="64" t="s">
        <v>1701</v>
      </c>
      <c r="Q36" s="64"/>
      <c r="R36" s="64">
        <v>0</v>
      </c>
      <c r="S36" s="64" t="s">
        <v>1701</v>
      </c>
      <c r="T36" s="64">
        <v>0</v>
      </c>
      <c r="U36" s="64" t="s">
        <v>1708</v>
      </c>
      <c r="V36" s="64">
        <v>0</v>
      </c>
      <c r="W36" s="64" t="s">
        <v>1704</v>
      </c>
      <c r="X36" s="64" t="s">
        <v>1703</v>
      </c>
      <c r="Y36" s="64">
        <v>0</v>
      </c>
      <c r="Z36" s="64" t="s">
        <v>1699</v>
      </c>
      <c r="AA36" s="64" t="s">
        <v>1703</v>
      </c>
      <c r="AB36" s="65">
        <v>0</v>
      </c>
      <c r="AC36" s="61">
        <f>'[2]nganjuk (2)'!$L$153</f>
        <v>17.7</v>
      </c>
      <c r="AD36" s="61">
        <f>I36-AC36</f>
        <v>-17.649999999999999</v>
      </c>
    </row>
    <row r="37" spans="1:30" s="66" customFormat="1" ht="15" customHeight="1">
      <c r="A37" s="184"/>
      <c r="B37" s="62"/>
      <c r="C37" s="62"/>
      <c r="D37" s="63"/>
      <c r="E37" s="78"/>
      <c r="F37" s="64"/>
      <c r="G37" s="116"/>
      <c r="H37" s="60"/>
      <c r="I37" s="59"/>
      <c r="J37" s="64"/>
      <c r="K37" s="59"/>
      <c r="L37" s="59"/>
      <c r="M37" s="59"/>
      <c r="N37" s="64"/>
      <c r="O37" s="64"/>
      <c r="P37" s="64"/>
      <c r="Q37" s="64"/>
      <c r="R37" s="64"/>
      <c r="S37" s="64"/>
      <c r="T37" s="64"/>
      <c r="U37" s="64"/>
      <c r="V37" s="64"/>
      <c r="W37" s="64"/>
      <c r="X37" s="64"/>
      <c r="Y37" s="64"/>
      <c r="Z37" s="64"/>
      <c r="AA37" s="64"/>
      <c r="AB37" s="65"/>
      <c r="AC37" s="61"/>
      <c r="AD37" s="61"/>
    </row>
    <row r="38" spans="1:30" s="66" customFormat="1" ht="15" customHeight="1">
      <c r="A38" s="139">
        <v>9170</v>
      </c>
      <c r="B38" s="62">
        <v>427</v>
      </c>
      <c r="C38" s="62" t="s">
        <v>1625</v>
      </c>
      <c r="D38" s="63">
        <v>3</v>
      </c>
      <c r="E38" s="78" t="s">
        <v>1626</v>
      </c>
      <c r="F38" s="64">
        <v>4</v>
      </c>
      <c r="G38" s="116" t="s">
        <v>1627</v>
      </c>
      <c r="H38" s="60" t="s">
        <v>258</v>
      </c>
      <c r="I38" s="59">
        <v>6.05</v>
      </c>
      <c r="J38" s="64" t="s">
        <v>1700</v>
      </c>
      <c r="K38" s="59">
        <v>9.1999999999999993</v>
      </c>
      <c r="L38" s="59">
        <v>3</v>
      </c>
      <c r="M38" s="59"/>
      <c r="N38" s="64">
        <v>2</v>
      </c>
      <c r="O38" s="64" t="s">
        <v>1706</v>
      </c>
      <c r="P38" s="64" t="s">
        <v>1699</v>
      </c>
      <c r="Q38" s="64"/>
      <c r="R38" s="64">
        <v>0</v>
      </c>
      <c r="S38" s="64" t="s">
        <v>1701</v>
      </c>
      <c r="T38" s="64">
        <v>0</v>
      </c>
      <c r="U38" s="64" t="s">
        <v>1708</v>
      </c>
      <c r="V38" s="64">
        <v>0</v>
      </c>
      <c r="W38" s="64" t="s">
        <v>1704</v>
      </c>
      <c r="X38" s="64" t="s">
        <v>1703</v>
      </c>
      <c r="Y38" s="64">
        <v>0</v>
      </c>
      <c r="Z38" s="64" t="s">
        <v>1699</v>
      </c>
      <c r="AA38" s="64" t="s">
        <v>1703</v>
      </c>
      <c r="AB38" s="65">
        <v>0</v>
      </c>
      <c r="AC38" s="61">
        <f>'[2]nganjuk (2)'!$L$20</f>
        <v>39.15</v>
      </c>
      <c r="AD38" s="61">
        <f>I38-AC38</f>
        <v>-33.1</v>
      </c>
    </row>
    <row r="39" spans="1:30" s="66" customFormat="1" ht="15" customHeight="1">
      <c r="A39" s="230"/>
      <c r="B39" s="62"/>
      <c r="C39" s="62"/>
      <c r="D39" s="63"/>
      <c r="E39" s="78"/>
      <c r="F39" s="64"/>
      <c r="G39" s="116"/>
      <c r="H39" s="60"/>
      <c r="I39" s="59"/>
      <c r="J39" s="64"/>
      <c r="K39" s="59"/>
      <c r="L39" s="59"/>
      <c r="M39" s="59"/>
      <c r="N39" s="64"/>
      <c r="O39" s="64"/>
      <c r="P39" s="64"/>
      <c r="Q39" s="64"/>
      <c r="R39" s="64"/>
      <c r="S39" s="64"/>
      <c r="T39" s="64"/>
      <c r="U39" s="64"/>
      <c r="V39" s="64"/>
      <c r="W39" s="64"/>
      <c r="X39" s="64"/>
      <c r="Y39" s="64"/>
      <c r="Z39" s="64"/>
      <c r="AA39" s="64"/>
      <c r="AB39" s="65"/>
      <c r="AC39" s="61"/>
      <c r="AD39" s="61"/>
    </row>
    <row r="40" spans="1:30" s="66" customFormat="1" ht="15" customHeight="1">
      <c r="A40" s="62">
        <v>9243</v>
      </c>
      <c r="B40" s="62">
        <v>428</v>
      </c>
      <c r="C40" s="62">
        <v>318</v>
      </c>
      <c r="D40" s="63">
        <v>1.7</v>
      </c>
      <c r="E40" s="78" t="s">
        <v>1623</v>
      </c>
      <c r="F40" s="64">
        <v>1</v>
      </c>
      <c r="G40" s="116" t="s">
        <v>1628</v>
      </c>
      <c r="H40" s="60" t="s">
        <v>268</v>
      </c>
      <c r="I40" s="59">
        <v>0</v>
      </c>
      <c r="J40" s="64" t="s">
        <v>1700</v>
      </c>
      <c r="K40" s="59">
        <v>13.5</v>
      </c>
      <c r="L40" s="59">
        <v>2</v>
      </c>
      <c r="M40" s="59"/>
      <c r="N40" s="64">
        <v>3</v>
      </c>
      <c r="O40" s="64" t="s">
        <v>1703</v>
      </c>
      <c r="P40" s="64" t="s">
        <v>1701</v>
      </c>
      <c r="Q40" s="64"/>
      <c r="R40" s="64">
        <v>0</v>
      </c>
      <c r="S40" s="64" t="s">
        <v>1701</v>
      </c>
      <c r="T40" s="64">
        <v>0</v>
      </c>
      <c r="U40" s="64" t="s">
        <v>1708</v>
      </c>
      <c r="V40" s="64">
        <v>0</v>
      </c>
      <c r="W40" s="64" t="s">
        <v>1704</v>
      </c>
      <c r="X40" s="64" t="s">
        <v>1703</v>
      </c>
      <c r="Y40" s="64">
        <v>0</v>
      </c>
      <c r="Z40" s="64" t="s">
        <v>1699</v>
      </c>
      <c r="AA40" s="64" t="s">
        <v>1703</v>
      </c>
      <c r="AB40" s="65">
        <v>0</v>
      </c>
      <c r="AC40" s="61">
        <f>'[2]nganjuk (2)'!$L$149</f>
        <v>14.2</v>
      </c>
      <c r="AD40" s="61">
        <f>I40-AC40</f>
        <v>-14.2</v>
      </c>
    </row>
    <row r="41" spans="1:30" s="66" customFormat="1" ht="15" customHeight="1">
      <c r="A41" s="62"/>
      <c r="B41" s="62"/>
      <c r="C41" s="62"/>
      <c r="D41" s="63"/>
      <c r="E41" s="78"/>
      <c r="F41" s="64"/>
      <c r="G41" s="116"/>
      <c r="H41" s="60"/>
      <c r="I41" s="59"/>
      <c r="J41" s="64"/>
      <c r="K41" s="59"/>
      <c r="L41" s="59"/>
      <c r="M41" s="59"/>
      <c r="N41" s="64"/>
      <c r="O41" s="64"/>
      <c r="P41" s="64"/>
      <c r="Q41" s="64"/>
      <c r="R41" s="64"/>
      <c r="S41" s="64"/>
      <c r="T41" s="64"/>
      <c r="U41" s="64"/>
      <c r="V41" s="64"/>
      <c r="W41" s="64"/>
      <c r="X41" s="64"/>
      <c r="Y41" s="64"/>
      <c r="Z41" s="64"/>
      <c r="AA41" s="64"/>
      <c r="AB41" s="65"/>
      <c r="AC41" s="61"/>
      <c r="AD41" s="61"/>
    </row>
    <row r="42" spans="1:30" s="66" customFormat="1" ht="15" customHeight="1">
      <c r="A42" s="62">
        <v>9186</v>
      </c>
      <c r="B42" s="62">
        <v>429</v>
      </c>
      <c r="C42" s="62">
        <v>319</v>
      </c>
      <c r="D42" s="63">
        <v>2.25</v>
      </c>
      <c r="E42" s="78" t="s">
        <v>1623</v>
      </c>
      <c r="F42" s="64">
        <v>1</v>
      </c>
      <c r="G42" s="116" t="s">
        <v>1629</v>
      </c>
      <c r="H42" s="60" t="s">
        <v>268</v>
      </c>
      <c r="I42" s="59">
        <v>9.9999999999994316E-2</v>
      </c>
      <c r="J42" s="64" t="s">
        <v>1700</v>
      </c>
      <c r="K42" s="59">
        <v>15.7</v>
      </c>
      <c r="L42" s="59">
        <v>4.4000000000000004</v>
      </c>
      <c r="M42" s="59"/>
      <c r="N42" s="64">
        <v>2</v>
      </c>
      <c r="O42" s="64" t="s">
        <v>1703</v>
      </c>
      <c r="P42" s="64" t="s">
        <v>1701</v>
      </c>
      <c r="Q42" s="64"/>
      <c r="R42" s="64">
        <v>0</v>
      </c>
      <c r="S42" s="64" t="s">
        <v>1701</v>
      </c>
      <c r="T42" s="64">
        <v>0</v>
      </c>
      <c r="U42" s="64" t="s">
        <v>1708</v>
      </c>
      <c r="V42" s="64">
        <v>0</v>
      </c>
      <c r="W42" s="64" t="s">
        <v>1704</v>
      </c>
      <c r="X42" s="64" t="s">
        <v>1703</v>
      </c>
      <c r="Y42" s="64">
        <v>0</v>
      </c>
      <c r="Z42" s="64" t="s">
        <v>1699</v>
      </c>
      <c r="AA42" s="64" t="s">
        <v>1703</v>
      </c>
      <c r="AB42" s="65">
        <v>0</v>
      </c>
      <c r="AC42" s="61">
        <v>100.9</v>
      </c>
      <c r="AD42" s="61">
        <f>I42-AC42</f>
        <v>-100.80000000000001</v>
      </c>
    </row>
    <row r="43" spans="1:30" s="66" customFormat="1" ht="15" customHeight="1">
      <c r="A43" s="62"/>
      <c r="B43" s="62"/>
      <c r="C43" s="62"/>
      <c r="D43" s="63"/>
      <c r="E43" s="78"/>
      <c r="F43" s="64"/>
      <c r="G43" s="116"/>
      <c r="H43" s="60"/>
      <c r="I43" s="59"/>
      <c r="J43" s="64"/>
      <c r="K43" s="59"/>
      <c r="L43" s="59"/>
      <c r="M43" s="59"/>
      <c r="N43" s="64"/>
      <c r="O43" s="64"/>
      <c r="P43" s="64"/>
      <c r="Q43" s="64"/>
      <c r="R43" s="64"/>
      <c r="S43" s="64"/>
      <c r="T43" s="64"/>
      <c r="U43" s="64"/>
      <c r="V43" s="64"/>
      <c r="W43" s="64"/>
      <c r="X43" s="64"/>
      <c r="Y43" s="64"/>
      <c r="Z43" s="64"/>
      <c r="AA43" s="64"/>
      <c r="AB43" s="65"/>
      <c r="AC43" s="61"/>
      <c r="AD43" s="61"/>
    </row>
    <row r="44" spans="1:30" s="66" customFormat="1" ht="15" customHeight="1">
      <c r="A44" s="586">
        <v>9232</v>
      </c>
      <c r="B44" s="62">
        <v>430</v>
      </c>
      <c r="C44" s="586">
        <v>320</v>
      </c>
      <c r="D44" s="585">
        <v>2.4</v>
      </c>
      <c r="E44" s="624" t="s">
        <v>1630</v>
      </c>
      <c r="F44" s="64">
        <v>1</v>
      </c>
      <c r="G44" s="116" t="s">
        <v>1631</v>
      </c>
      <c r="H44" s="60" t="s">
        <v>301</v>
      </c>
      <c r="I44" s="59">
        <v>4.9999999999998934E-2</v>
      </c>
      <c r="J44" s="64" t="s">
        <v>1700</v>
      </c>
      <c r="K44" s="59">
        <v>14</v>
      </c>
      <c r="L44" s="59">
        <v>4</v>
      </c>
      <c r="M44" s="59"/>
      <c r="N44" s="64">
        <v>2</v>
      </c>
      <c r="O44" s="64" t="s">
        <v>1703</v>
      </c>
      <c r="P44" s="64" t="s">
        <v>1701</v>
      </c>
      <c r="Q44" s="64"/>
      <c r="R44" s="64">
        <v>0</v>
      </c>
      <c r="S44" s="64" t="s">
        <v>1701</v>
      </c>
      <c r="T44" s="64">
        <v>0</v>
      </c>
      <c r="U44" s="64" t="s">
        <v>1708</v>
      </c>
      <c r="V44" s="64">
        <v>0</v>
      </c>
      <c r="W44" s="64" t="s">
        <v>1704</v>
      </c>
      <c r="X44" s="64" t="s">
        <v>1703</v>
      </c>
      <c r="Y44" s="64">
        <v>0</v>
      </c>
      <c r="Z44" s="64" t="s">
        <v>1699</v>
      </c>
      <c r="AA44" s="64" t="s">
        <v>1703</v>
      </c>
      <c r="AB44" s="65">
        <v>0</v>
      </c>
      <c r="AC44" s="61">
        <f>'[2]nganjuk (2)'!$L$128</f>
        <v>13.4</v>
      </c>
      <c r="AD44" s="61">
        <f>I44-AC44</f>
        <v>-13.350000000000001</v>
      </c>
    </row>
    <row r="45" spans="1:30" s="66" customFormat="1" ht="15" customHeight="1">
      <c r="A45" s="586"/>
      <c r="B45" s="62"/>
      <c r="C45" s="586"/>
      <c r="D45" s="585"/>
      <c r="E45" s="624"/>
      <c r="F45" s="64"/>
      <c r="G45" s="116"/>
      <c r="H45" s="60"/>
      <c r="I45" s="59"/>
      <c r="J45" s="64"/>
      <c r="K45" s="59"/>
      <c r="L45" s="59"/>
      <c r="M45" s="59"/>
      <c r="N45" s="64"/>
      <c r="O45" s="64"/>
      <c r="P45" s="64"/>
      <c r="Q45" s="64"/>
      <c r="R45" s="64"/>
      <c r="S45" s="64"/>
      <c r="T45" s="64"/>
      <c r="U45" s="64"/>
      <c r="V45" s="64"/>
      <c r="W45" s="64"/>
      <c r="X45" s="64"/>
      <c r="Y45" s="64"/>
      <c r="Z45" s="64"/>
      <c r="AA45" s="64"/>
      <c r="AB45" s="65"/>
      <c r="AC45" s="61"/>
      <c r="AD45" s="61"/>
    </row>
    <row r="46" spans="1:30" s="66" customFormat="1" ht="15" customHeight="1">
      <c r="A46" s="586"/>
      <c r="B46" s="62">
        <v>431</v>
      </c>
      <c r="C46" s="586"/>
      <c r="D46" s="585"/>
      <c r="E46" s="624"/>
      <c r="F46" s="64">
        <v>2</v>
      </c>
      <c r="G46" s="116" t="s">
        <v>1632</v>
      </c>
      <c r="H46" s="60" t="s">
        <v>302</v>
      </c>
      <c r="I46" s="59">
        <v>1.5</v>
      </c>
      <c r="J46" s="64" t="s">
        <v>1700</v>
      </c>
      <c r="K46" s="59">
        <v>5.5</v>
      </c>
      <c r="L46" s="59">
        <v>3.3</v>
      </c>
      <c r="M46" s="59"/>
      <c r="N46" s="64">
        <v>1</v>
      </c>
      <c r="O46" s="64" t="s">
        <v>1703</v>
      </c>
      <c r="P46" s="64" t="s">
        <v>1701</v>
      </c>
      <c r="Q46" s="64"/>
      <c r="R46" s="64">
        <v>0</v>
      </c>
      <c r="S46" s="64" t="s">
        <v>1701</v>
      </c>
      <c r="T46" s="64">
        <v>0</v>
      </c>
      <c r="U46" s="64" t="s">
        <v>1708</v>
      </c>
      <c r="V46" s="64">
        <v>0</v>
      </c>
      <c r="W46" s="64" t="s">
        <v>1704</v>
      </c>
      <c r="X46" s="64" t="s">
        <v>1703</v>
      </c>
      <c r="Y46" s="64">
        <v>0</v>
      </c>
      <c r="Z46" s="64" t="s">
        <v>1699</v>
      </c>
      <c r="AA46" s="64" t="s">
        <v>1703</v>
      </c>
      <c r="AB46" s="65">
        <v>0</v>
      </c>
      <c r="AC46" s="61">
        <f>'[2]nganjuk (2)'!$L$128</f>
        <v>13.4</v>
      </c>
      <c r="AD46" s="61">
        <f>I46-AC46</f>
        <v>-11.9</v>
      </c>
    </row>
    <row r="47" spans="1:30" s="66" customFormat="1" ht="15" customHeight="1">
      <c r="A47" s="62"/>
      <c r="B47" s="62"/>
      <c r="C47" s="62"/>
      <c r="D47" s="63"/>
      <c r="E47" s="78"/>
      <c r="F47" s="64"/>
      <c r="G47" s="116"/>
      <c r="H47" s="60"/>
      <c r="I47" s="59"/>
      <c r="J47" s="64"/>
      <c r="K47" s="59"/>
      <c r="L47" s="59"/>
      <c r="M47" s="59"/>
      <c r="N47" s="64"/>
      <c r="O47" s="64"/>
      <c r="P47" s="64"/>
      <c r="Q47" s="64"/>
      <c r="R47" s="64"/>
      <c r="S47" s="64"/>
      <c r="T47" s="64"/>
      <c r="U47" s="64"/>
      <c r="V47" s="64"/>
      <c r="W47" s="64"/>
      <c r="X47" s="64"/>
      <c r="Y47" s="64"/>
      <c r="Z47" s="64"/>
      <c r="AA47" s="64"/>
      <c r="AB47" s="65"/>
      <c r="AC47" s="61"/>
      <c r="AD47" s="61"/>
    </row>
    <row r="48" spans="1:30" s="66" customFormat="1" ht="15" customHeight="1">
      <c r="A48" s="62">
        <v>9184</v>
      </c>
      <c r="B48" s="62">
        <v>433</v>
      </c>
      <c r="C48" s="62">
        <v>322</v>
      </c>
      <c r="D48" s="63">
        <v>3.7</v>
      </c>
      <c r="E48" s="78" t="s">
        <v>1633</v>
      </c>
      <c r="F48" s="64">
        <v>1</v>
      </c>
      <c r="G48" s="116" t="s">
        <v>1635</v>
      </c>
      <c r="H48" s="60" t="s">
        <v>265</v>
      </c>
      <c r="I48" s="59">
        <v>1.7</v>
      </c>
      <c r="J48" s="64" t="s">
        <v>1700</v>
      </c>
      <c r="K48" s="59">
        <v>8.77</v>
      </c>
      <c r="L48" s="59">
        <v>2.5</v>
      </c>
      <c r="M48" s="59"/>
      <c r="N48" s="64">
        <v>1</v>
      </c>
      <c r="O48" s="64" t="s">
        <v>1703</v>
      </c>
      <c r="P48" s="64" t="s">
        <v>1701</v>
      </c>
      <c r="Q48" s="64"/>
      <c r="R48" s="64">
        <v>0</v>
      </c>
      <c r="S48" s="64" t="s">
        <v>1701</v>
      </c>
      <c r="T48" s="64">
        <v>0</v>
      </c>
      <c r="U48" s="64" t="s">
        <v>1708</v>
      </c>
      <c r="V48" s="64">
        <v>0</v>
      </c>
      <c r="W48" s="64" t="s">
        <v>1704</v>
      </c>
      <c r="X48" s="64" t="s">
        <v>1703</v>
      </c>
      <c r="Y48" s="64">
        <v>0</v>
      </c>
      <c r="Z48" s="64" t="s">
        <v>1699</v>
      </c>
      <c r="AA48" s="64" t="s">
        <v>1703</v>
      </c>
      <c r="AB48" s="65">
        <v>0</v>
      </c>
      <c r="AC48" s="61">
        <f>'[2]nganjuk (2)'!$L$36</f>
        <v>91.7</v>
      </c>
      <c r="AD48" s="61">
        <f>I48-AC48</f>
        <v>-90</v>
      </c>
    </row>
    <row r="49" spans="1:30" s="66" customFormat="1" ht="15" customHeight="1">
      <c r="A49" s="62"/>
      <c r="B49" s="62"/>
      <c r="C49" s="109"/>
      <c r="D49" s="122"/>
      <c r="E49" s="126"/>
      <c r="F49" s="64"/>
      <c r="G49" s="116"/>
      <c r="H49" s="60"/>
      <c r="I49" s="59"/>
      <c r="J49" s="64"/>
      <c r="K49" s="59"/>
      <c r="L49" s="59"/>
      <c r="M49" s="59"/>
      <c r="N49" s="64"/>
      <c r="O49" s="64"/>
      <c r="P49" s="64"/>
      <c r="Q49" s="64"/>
      <c r="R49" s="64"/>
      <c r="S49" s="64"/>
      <c r="T49" s="64"/>
      <c r="U49" s="64"/>
      <c r="V49" s="64"/>
      <c r="W49" s="64"/>
      <c r="X49" s="64"/>
      <c r="Y49" s="64"/>
      <c r="Z49" s="64"/>
      <c r="AA49" s="64"/>
      <c r="AB49" s="65"/>
      <c r="AC49" s="61"/>
      <c r="AD49" s="61"/>
    </row>
    <row r="50" spans="1:30" s="66" customFormat="1" ht="14.25" customHeight="1">
      <c r="A50" s="176" t="s">
        <v>71</v>
      </c>
      <c r="B50" s="62">
        <v>435</v>
      </c>
      <c r="C50" s="589">
        <v>323</v>
      </c>
      <c r="D50" s="591">
        <v>1.85</v>
      </c>
      <c r="E50" s="594" t="s">
        <v>1636</v>
      </c>
      <c r="F50" s="64">
        <v>1</v>
      </c>
      <c r="G50" s="116" t="s">
        <v>1637</v>
      </c>
      <c r="H50" s="60" t="s">
        <v>265</v>
      </c>
      <c r="I50" s="59">
        <v>0.94999999999998863</v>
      </c>
      <c r="J50" s="64" t="s">
        <v>1700</v>
      </c>
      <c r="K50" s="59">
        <v>5.6</v>
      </c>
      <c r="L50" s="59">
        <v>3.3</v>
      </c>
      <c r="M50" s="59"/>
      <c r="N50" s="64">
        <v>1</v>
      </c>
      <c r="O50" s="64" t="s">
        <v>1703</v>
      </c>
      <c r="P50" s="64" t="s">
        <v>1701</v>
      </c>
      <c r="Q50" s="64"/>
      <c r="R50" s="64">
        <v>0</v>
      </c>
      <c r="S50" s="64" t="s">
        <v>1701</v>
      </c>
      <c r="T50" s="64">
        <v>0</v>
      </c>
      <c r="U50" s="64" t="s">
        <v>1703</v>
      </c>
      <c r="V50" s="64">
        <v>0</v>
      </c>
      <c r="W50" s="64" t="s">
        <v>1704</v>
      </c>
      <c r="X50" s="64" t="s">
        <v>1703</v>
      </c>
      <c r="Y50" s="64">
        <v>0</v>
      </c>
      <c r="Z50" s="64" t="s">
        <v>1699</v>
      </c>
      <c r="AA50" s="64" t="s">
        <v>1703</v>
      </c>
      <c r="AB50" s="65">
        <v>0</v>
      </c>
      <c r="AC50" s="61">
        <f>'[2]nganjuk (2)'!$L$35</f>
        <v>87.9</v>
      </c>
      <c r="AD50" s="61">
        <f>I50-AC50</f>
        <v>-86.950000000000017</v>
      </c>
    </row>
    <row r="51" spans="1:30" s="66" customFormat="1" ht="14.25" customHeight="1">
      <c r="A51" s="176"/>
      <c r="B51" s="62"/>
      <c r="C51" s="590"/>
      <c r="D51" s="604"/>
      <c r="E51" s="597"/>
      <c r="F51" s="64"/>
      <c r="G51" s="116"/>
      <c r="H51" s="60"/>
      <c r="I51" s="59"/>
      <c r="J51" s="64"/>
      <c r="K51" s="59"/>
      <c r="L51" s="59"/>
      <c r="M51" s="59"/>
      <c r="N51" s="64"/>
      <c r="O51" s="64"/>
      <c r="P51" s="64"/>
      <c r="Q51" s="64"/>
      <c r="R51" s="64"/>
      <c r="S51" s="64"/>
      <c r="T51" s="64"/>
      <c r="U51" s="64"/>
      <c r="V51" s="64"/>
      <c r="W51" s="64"/>
      <c r="X51" s="64"/>
      <c r="Y51" s="64"/>
      <c r="Z51" s="64"/>
      <c r="AA51" s="64"/>
      <c r="AB51" s="65"/>
      <c r="AC51" s="61"/>
      <c r="AD51" s="61"/>
    </row>
    <row r="52" spans="1:30" s="66" customFormat="1" ht="15" customHeight="1">
      <c r="A52" s="62"/>
      <c r="B52" s="62">
        <v>434</v>
      </c>
      <c r="C52" s="606"/>
      <c r="D52" s="608"/>
      <c r="E52" s="598"/>
      <c r="F52" s="64">
        <v>2</v>
      </c>
      <c r="G52" s="116" t="s">
        <v>1634</v>
      </c>
      <c r="H52" s="60" t="s">
        <v>266</v>
      </c>
      <c r="I52" s="59">
        <v>3.3</v>
      </c>
      <c r="J52" s="64" t="s">
        <v>1700</v>
      </c>
      <c r="K52" s="59">
        <v>15</v>
      </c>
      <c r="L52" s="59">
        <v>3.3</v>
      </c>
      <c r="M52" s="59">
        <v>4.9000000000000004</v>
      </c>
      <c r="N52" s="64">
        <v>2</v>
      </c>
      <c r="O52" s="64" t="s">
        <v>1706</v>
      </c>
      <c r="P52" s="64" t="s">
        <v>1699</v>
      </c>
      <c r="Q52" s="64"/>
      <c r="R52" s="64">
        <v>0</v>
      </c>
      <c r="S52" s="64" t="s">
        <v>1701</v>
      </c>
      <c r="T52" s="64">
        <v>0</v>
      </c>
      <c r="U52" s="64" t="s">
        <v>1708</v>
      </c>
      <c r="V52" s="64">
        <v>0</v>
      </c>
      <c r="W52" s="64" t="s">
        <v>1704</v>
      </c>
      <c r="X52" s="64" t="s">
        <v>1703</v>
      </c>
      <c r="Y52" s="64">
        <v>0</v>
      </c>
      <c r="Z52" s="64" t="s">
        <v>1699</v>
      </c>
      <c r="AA52" s="64" t="s">
        <v>1703</v>
      </c>
      <c r="AB52" s="65">
        <v>0</v>
      </c>
      <c r="AC52" s="61">
        <f>'[2]nganjuk (2)'!$L$36</f>
        <v>91.7</v>
      </c>
      <c r="AD52" s="61">
        <f>I52-AC52</f>
        <v>-88.4</v>
      </c>
    </row>
    <row r="53" spans="1:30" s="66" customFormat="1" ht="15" customHeight="1">
      <c r="A53" s="62"/>
      <c r="B53" s="62"/>
      <c r="C53" s="97"/>
      <c r="D53" s="98"/>
      <c r="E53" s="99"/>
      <c r="F53" s="64"/>
      <c r="G53" s="116"/>
      <c r="H53" s="60"/>
      <c r="I53" s="59"/>
      <c r="J53" s="64"/>
      <c r="K53" s="59"/>
      <c r="L53" s="59"/>
      <c r="M53" s="59"/>
      <c r="N53" s="64"/>
      <c r="O53" s="64"/>
      <c r="P53" s="64"/>
      <c r="Q53" s="64"/>
      <c r="R53" s="64"/>
      <c r="S53" s="64"/>
      <c r="T53" s="64"/>
      <c r="U53" s="64"/>
      <c r="V53" s="64"/>
      <c r="W53" s="64"/>
      <c r="X53" s="64"/>
      <c r="Y53" s="64"/>
      <c r="Z53" s="64"/>
      <c r="AA53" s="64"/>
      <c r="AB53" s="65"/>
      <c r="AC53" s="61"/>
      <c r="AD53" s="61"/>
    </row>
    <row r="54" spans="1:30" s="66" customFormat="1" ht="30" customHeight="1">
      <c r="A54" s="62">
        <v>9242</v>
      </c>
      <c r="B54" s="62">
        <v>658</v>
      </c>
      <c r="C54" s="62">
        <v>324</v>
      </c>
      <c r="D54" s="63">
        <v>1.5</v>
      </c>
      <c r="E54" s="78" t="s">
        <v>836</v>
      </c>
      <c r="F54" s="64">
        <v>1</v>
      </c>
      <c r="G54" s="116" t="s">
        <v>1638</v>
      </c>
      <c r="H54" s="60" t="s">
        <v>260</v>
      </c>
      <c r="I54" s="59">
        <v>0.2</v>
      </c>
      <c r="J54" s="64" t="s">
        <v>1700</v>
      </c>
      <c r="K54" s="59">
        <v>10.1</v>
      </c>
      <c r="L54" s="59">
        <v>4</v>
      </c>
      <c r="M54" s="59"/>
      <c r="N54" s="64">
        <v>3</v>
      </c>
      <c r="O54" s="64" t="s">
        <v>1703</v>
      </c>
      <c r="P54" s="64" t="s">
        <v>1701</v>
      </c>
      <c r="Q54" s="64"/>
      <c r="R54" s="64">
        <v>0</v>
      </c>
      <c r="S54" s="64" t="s">
        <v>1701</v>
      </c>
      <c r="T54" s="64">
        <v>0</v>
      </c>
      <c r="U54" s="64" t="s">
        <v>1708</v>
      </c>
      <c r="V54" s="64">
        <v>0</v>
      </c>
      <c r="W54" s="64" t="s">
        <v>1704</v>
      </c>
      <c r="X54" s="64" t="s">
        <v>1703</v>
      </c>
      <c r="Y54" s="64">
        <v>0</v>
      </c>
      <c r="Z54" s="64" t="s">
        <v>1699</v>
      </c>
      <c r="AA54" s="64" t="s">
        <v>1703</v>
      </c>
      <c r="AB54" s="65">
        <v>0</v>
      </c>
      <c r="AC54" s="61">
        <f>'[2]nganjuk (2)'!$L$144</f>
        <v>7.8</v>
      </c>
      <c r="AD54" s="61">
        <f>I54-AC54</f>
        <v>-7.6</v>
      </c>
    </row>
    <row r="55" spans="1:30" s="66" customFormat="1" ht="30" customHeight="1">
      <c r="A55" s="62"/>
      <c r="B55" s="62"/>
      <c r="C55" s="62"/>
      <c r="D55" s="63"/>
      <c r="E55" s="78"/>
      <c r="F55" s="64"/>
      <c r="G55" s="116"/>
      <c r="H55" s="60"/>
      <c r="I55" s="59"/>
      <c r="J55" s="64"/>
      <c r="K55" s="59"/>
      <c r="L55" s="59"/>
      <c r="M55" s="59"/>
      <c r="N55" s="64"/>
      <c r="O55" s="64"/>
      <c r="P55" s="64"/>
      <c r="Q55" s="64"/>
      <c r="R55" s="64"/>
      <c r="S55" s="64"/>
      <c r="T55" s="64"/>
      <c r="U55" s="64"/>
      <c r="V55" s="64"/>
      <c r="W55" s="64"/>
      <c r="X55" s="64"/>
      <c r="Y55" s="64"/>
      <c r="Z55" s="64"/>
      <c r="AA55" s="64"/>
      <c r="AB55" s="65"/>
      <c r="AC55" s="61"/>
      <c r="AD55" s="61"/>
    </row>
    <row r="56" spans="1:30" s="66" customFormat="1" ht="15" customHeight="1">
      <c r="A56" s="586">
        <v>9182</v>
      </c>
      <c r="B56" s="62">
        <v>438</v>
      </c>
      <c r="C56" s="586">
        <v>325</v>
      </c>
      <c r="D56" s="585">
        <v>3.67</v>
      </c>
      <c r="E56" s="624" t="s">
        <v>1639</v>
      </c>
      <c r="F56" s="64">
        <v>1</v>
      </c>
      <c r="G56" s="116" t="s">
        <v>1640</v>
      </c>
      <c r="H56" s="60" t="s">
        <v>263</v>
      </c>
      <c r="I56" s="59">
        <v>0.14999999999999147</v>
      </c>
      <c r="J56" s="64" t="s">
        <v>1700</v>
      </c>
      <c r="K56" s="59">
        <v>15</v>
      </c>
      <c r="L56" s="59">
        <v>4</v>
      </c>
      <c r="M56" s="59"/>
      <c r="N56" s="64">
        <v>2</v>
      </c>
      <c r="O56" s="64" t="s">
        <v>1703</v>
      </c>
      <c r="P56" s="64" t="s">
        <v>1701</v>
      </c>
      <c r="Q56" s="64"/>
      <c r="R56" s="64">
        <v>0</v>
      </c>
      <c r="S56" s="64" t="s">
        <v>1701</v>
      </c>
      <c r="T56" s="64">
        <v>0</v>
      </c>
      <c r="U56" s="64" t="s">
        <v>1708</v>
      </c>
      <c r="V56" s="64">
        <v>0</v>
      </c>
      <c r="W56" s="64" t="s">
        <v>114</v>
      </c>
      <c r="X56" s="64" t="s">
        <v>1703</v>
      </c>
      <c r="Y56" s="64">
        <v>0</v>
      </c>
      <c r="Z56" s="64" t="s">
        <v>1699</v>
      </c>
      <c r="AA56" s="64" t="s">
        <v>1703</v>
      </c>
      <c r="AB56" s="65">
        <v>0</v>
      </c>
      <c r="AC56" s="61">
        <f>'[2]nganjuk (2)'!$L$34</f>
        <v>81.400000000000006</v>
      </c>
      <c r="AD56" s="61">
        <f>I56-AC56</f>
        <v>-81.250000000000014</v>
      </c>
    </row>
    <row r="57" spans="1:30" s="66" customFormat="1" ht="15" customHeight="1">
      <c r="A57" s="586"/>
      <c r="B57" s="62"/>
      <c r="C57" s="586"/>
      <c r="D57" s="585"/>
      <c r="E57" s="624"/>
      <c r="F57" s="64"/>
      <c r="G57" s="116"/>
      <c r="H57" s="60"/>
      <c r="I57" s="59"/>
      <c r="J57" s="64"/>
      <c r="K57" s="59"/>
      <c r="L57" s="59"/>
      <c r="M57" s="59"/>
      <c r="N57" s="64"/>
      <c r="O57" s="64"/>
      <c r="P57" s="64"/>
      <c r="Q57" s="64"/>
      <c r="R57" s="64"/>
      <c r="S57" s="64"/>
      <c r="T57" s="64"/>
      <c r="U57" s="64"/>
      <c r="V57" s="64"/>
      <c r="W57" s="64"/>
      <c r="X57" s="64"/>
      <c r="Y57" s="64"/>
      <c r="Z57" s="64"/>
      <c r="AA57" s="64"/>
      <c r="AB57" s="65"/>
      <c r="AC57" s="61"/>
      <c r="AD57" s="61"/>
    </row>
    <row r="58" spans="1:30" s="66" customFormat="1" ht="15" customHeight="1">
      <c r="A58" s="586"/>
      <c r="B58" s="62">
        <v>439</v>
      </c>
      <c r="C58" s="586"/>
      <c r="D58" s="585"/>
      <c r="E58" s="624"/>
      <c r="F58" s="64">
        <v>2</v>
      </c>
      <c r="G58" s="116" t="s">
        <v>1641</v>
      </c>
      <c r="H58" s="60" t="s">
        <v>264</v>
      </c>
      <c r="I58" s="59">
        <v>1</v>
      </c>
      <c r="J58" s="64" t="s">
        <v>1700</v>
      </c>
      <c r="K58" s="59">
        <v>5.0999999999999996</v>
      </c>
      <c r="L58" s="59">
        <v>4.5</v>
      </c>
      <c r="M58" s="59"/>
      <c r="N58" s="64">
        <v>1</v>
      </c>
      <c r="O58" s="64" t="s">
        <v>1703</v>
      </c>
      <c r="P58" s="64" t="s">
        <v>1701</v>
      </c>
      <c r="Q58" s="64"/>
      <c r="R58" s="64">
        <v>0</v>
      </c>
      <c r="S58" s="64" t="s">
        <v>1701</v>
      </c>
      <c r="T58" s="64">
        <v>0</v>
      </c>
      <c r="U58" s="64" t="s">
        <v>1708</v>
      </c>
      <c r="V58" s="64">
        <v>0</v>
      </c>
      <c r="W58" s="64" t="s">
        <v>1704</v>
      </c>
      <c r="X58" s="64" t="s">
        <v>1703</v>
      </c>
      <c r="Y58" s="64">
        <v>0</v>
      </c>
      <c r="Z58" s="64" t="s">
        <v>1699</v>
      </c>
      <c r="AA58" s="64" t="s">
        <v>1703</v>
      </c>
      <c r="AB58" s="65">
        <v>0</v>
      </c>
      <c r="AC58" s="61">
        <f>'[2]nganjuk (2)'!$L$34</f>
        <v>81.400000000000006</v>
      </c>
      <c r="AD58" s="61">
        <f>I58-AC58</f>
        <v>-80.400000000000006</v>
      </c>
    </row>
    <row r="59" spans="1:30" s="66" customFormat="1" ht="15" customHeight="1">
      <c r="A59" s="62"/>
      <c r="B59" s="62"/>
      <c r="C59" s="62"/>
      <c r="D59" s="63"/>
      <c r="E59" s="78"/>
      <c r="F59" s="64"/>
      <c r="G59" s="116"/>
      <c r="H59" s="60"/>
      <c r="I59" s="59"/>
      <c r="J59" s="64"/>
      <c r="K59" s="59"/>
      <c r="L59" s="59"/>
      <c r="M59" s="59"/>
      <c r="N59" s="64"/>
      <c r="O59" s="64"/>
      <c r="P59" s="64"/>
      <c r="Q59" s="64"/>
      <c r="R59" s="64"/>
      <c r="S59" s="64"/>
      <c r="T59" s="64"/>
      <c r="U59" s="64"/>
      <c r="V59" s="64"/>
      <c r="W59" s="64"/>
      <c r="X59" s="64"/>
      <c r="Y59" s="64"/>
      <c r="Z59" s="64"/>
      <c r="AA59" s="64"/>
      <c r="AB59" s="65"/>
      <c r="AC59" s="61"/>
      <c r="AD59" s="61"/>
    </row>
    <row r="60" spans="1:30" s="66" customFormat="1" ht="15" customHeight="1">
      <c r="A60" s="586">
        <v>9181</v>
      </c>
      <c r="B60" s="62">
        <v>440</v>
      </c>
      <c r="C60" s="586">
        <v>326</v>
      </c>
      <c r="D60" s="585">
        <v>2.2999999999999998</v>
      </c>
      <c r="E60" s="624" t="s">
        <v>1645</v>
      </c>
      <c r="F60" s="64">
        <v>1</v>
      </c>
      <c r="G60" s="116" t="s">
        <v>1642</v>
      </c>
      <c r="H60" s="60" t="s">
        <v>261</v>
      </c>
      <c r="I60" s="59">
        <v>0.44999999999998863</v>
      </c>
      <c r="J60" s="64" t="s">
        <v>1700</v>
      </c>
      <c r="K60" s="59">
        <v>7.1</v>
      </c>
      <c r="L60" s="59">
        <v>3</v>
      </c>
      <c r="M60" s="59">
        <v>4</v>
      </c>
      <c r="N60" s="64"/>
      <c r="O60" s="64" t="s">
        <v>1703</v>
      </c>
      <c r="P60" s="64" t="s">
        <v>1701</v>
      </c>
      <c r="Q60" s="64"/>
      <c r="R60" s="64">
        <v>0</v>
      </c>
      <c r="S60" s="64" t="s">
        <v>1701</v>
      </c>
      <c r="T60" s="64">
        <v>0</v>
      </c>
      <c r="U60" s="64" t="s">
        <v>1708</v>
      </c>
      <c r="V60" s="64">
        <v>0</v>
      </c>
      <c r="W60" s="64" t="s">
        <v>1704</v>
      </c>
      <c r="X60" s="64" t="s">
        <v>1703</v>
      </c>
      <c r="Y60" s="64">
        <v>0</v>
      </c>
      <c r="Z60" s="64" t="s">
        <v>1699</v>
      </c>
      <c r="AA60" s="64" t="s">
        <v>1703</v>
      </c>
      <c r="AB60" s="65">
        <v>0</v>
      </c>
      <c r="AC60" s="61">
        <f>'[2]nganjuk (2)'!$L$33</f>
        <v>78.400000000000006</v>
      </c>
      <c r="AD60" s="61">
        <f>I60-AC60</f>
        <v>-77.950000000000017</v>
      </c>
    </row>
    <row r="61" spans="1:30" s="66" customFormat="1" ht="15" customHeight="1">
      <c r="A61" s="586"/>
      <c r="B61" s="62"/>
      <c r="C61" s="586"/>
      <c r="D61" s="585"/>
      <c r="E61" s="624"/>
      <c r="F61" s="64"/>
      <c r="G61" s="116"/>
      <c r="H61" s="60"/>
      <c r="I61" s="59"/>
      <c r="J61" s="64"/>
      <c r="K61" s="59"/>
      <c r="L61" s="59"/>
      <c r="M61" s="59"/>
      <c r="N61" s="64"/>
      <c r="O61" s="64"/>
      <c r="P61" s="64"/>
      <c r="Q61" s="64"/>
      <c r="R61" s="64"/>
      <c r="S61" s="64"/>
      <c r="T61" s="64"/>
      <c r="U61" s="64"/>
      <c r="V61" s="64"/>
      <c r="W61" s="64"/>
      <c r="X61" s="64"/>
      <c r="Y61" s="64"/>
      <c r="Z61" s="64"/>
      <c r="AA61" s="64"/>
      <c r="AB61" s="65"/>
      <c r="AC61" s="61"/>
      <c r="AD61" s="61"/>
    </row>
    <row r="62" spans="1:30" s="66" customFormat="1" ht="15" customHeight="1">
      <c r="A62" s="586"/>
      <c r="B62" s="62">
        <v>441</v>
      </c>
      <c r="C62" s="586"/>
      <c r="D62" s="585"/>
      <c r="E62" s="624"/>
      <c r="F62" s="64">
        <v>2</v>
      </c>
      <c r="G62" s="116" t="s">
        <v>1643</v>
      </c>
      <c r="H62" s="60" t="s">
        <v>262</v>
      </c>
      <c r="I62" s="59">
        <v>0.84999999999999432</v>
      </c>
      <c r="J62" s="64" t="s">
        <v>1700</v>
      </c>
      <c r="K62" s="59">
        <v>13.5</v>
      </c>
      <c r="L62" s="59">
        <v>4</v>
      </c>
      <c r="M62" s="59"/>
      <c r="N62" s="64">
        <v>2</v>
      </c>
      <c r="O62" s="64" t="s">
        <v>1703</v>
      </c>
      <c r="P62" s="64" t="s">
        <v>1701</v>
      </c>
      <c r="Q62" s="64"/>
      <c r="R62" s="64">
        <v>0</v>
      </c>
      <c r="S62" s="64" t="s">
        <v>1701</v>
      </c>
      <c r="T62" s="64">
        <v>0</v>
      </c>
      <c r="U62" s="64" t="s">
        <v>1708</v>
      </c>
      <c r="V62" s="64">
        <v>1</v>
      </c>
      <c r="W62" s="64" t="s">
        <v>114</v>
      </c>
      <c r="X62" s="64" t="s">
        <v>1703</v>
      </c>
      <c r="Y62" s="64">
        <v>0</v>
      </c>
      <c r="Z62" s="64" t="s">
        <v>1699</v>
      </c>
      <c r="AA62" s="64" t="s">
        <v>1703</v>
      </c>
      <c r="AB62" s="65">
        <v>0</v>
      </c>
      <c r="AC62" s="61">
        <f>'[2]nganjuk (2)'!$L$33</f>
        <v>78.400000000000006</v>
      </c>
      <c r="AD62" s="61">
        <f>I62-AC62</f>
        <v>-77.550000000000011</v>
      </c>
    </row>
    <row r="63" spans="1:30" s="66" customFormat="1" ht="15" customHeight="1">
      <c r="A63" s="586"/>
      <c r="B63" s="62"/>
      <c r="C63" s="586"/>
      <c r="D63" s="585"/>
      <c r="E63" s="624"/>
      <c r="F63" s="64"/>
      <c r="G63" s="116"/>
      <c r="H63" s="60"/>
      <c r="I63" s="59"/>
      <c r="J63" s="64"/>
      <c r="K63" s="59"/>
      <c r="L63" s="59"/>
      <c r="M63" s="59"/>
      <c r="N63" s="64"/>
      <c r="O63" s="64"/>
      <c r="P63" s="64"/>
      <c r="Q63" s="64"/>
      <c r="R63" s="64"/>
      <c r="S63" s="64"/>
      <c r="T63" s="64"/>
      <c r="U63" s="64"/>
      <c r="V63" s="64"/>
      <c r="W63" s="64"/>
      <c r="X63" s="64"/>
      <c r="Y63" s="64"/>
      <c r="Z63" s="64"/>
      <c r="AA63" s="64"/>
      <c r="AB63" s="65"/>
      <c r="AC63" s="61"/>
      <c r="AD63" s="61"/>
    </row>
    <row r="64" spans="1:30" s="66" customFormat="1" ht="15" customHeight="1">
      <c r="A64" s="586"/>
      <c r="B64" s="62">
        <v>442</v>
      </c>
      <c r="C64" s="586"/>
      <c r="D64" s="585"/>
      <c r="E64" s="624"/>
      <c r="F64" s="64">
        <v>3</v>
      </c>
      <c r="G64" s="116" t="s">
        <v>1644</v>
      </c>
      <c r="H64" s="60" t="s">
        <v>263</v>
      </c>
      <c r="I64" s="59">
        <v>2.25</v>
      </c>
      <c r="J64" s="64" t="s">
        <v>1700</v>
      </c>
      <c r="K64" s="59">
        <v>14.7</v>
      </c>
      <c r="L64" s="59">
        <v>4</v>
      </c>
      <c r="M64" s="59"/>
      <c r="N64" s="64">
        <v>2</v>
      </c>
      <c r="O64" s="64" t="s">
        <v>1703</v>
      </c>
      <c r="P64" s="64" t="s">
        <v>1701</v>
      </c>
      <c r="Q64" s="64"/>
      <c r="R64" s="64">
        <v>0</v>
      </c>
      <c r="S64" s="64" t="s">
        <v>1701</v>
      </c>
      <c r="T64" s="64">
        <v>0</v>
      </c>
      <c r="U64" s="64" t="s">
        <v>1708</v>
      </c>
      <c r="V64" s="64">
        <v>0</v>
      </c>
      <c r="W64" s="64" t="s">
        <v>114</v>
      </c>
      <c r="X64" s="64" t="s">
        <v>1703</v>
      </c>
      <c r="Y64" s="64">
        <v>0</v>
      </c>
      <c r="Z64" s="64" t="s">
        <v>1699</v>
      </c>
      <c r="AA64" s="64" t="s">
        <v>1703</v>
      </c>
      <c r="AB64" s="65">
        <v>0</v>
      </c>
      <c r="AC64" s="61">
        <f>'[2]nganjuk (2)'!$L$33</f>
        <v>78.400000000000006</v>
      </c>
      <c r="AD64" s="61">
        <f>I64-AC64</f>
        <v>-76.150000000000006</v>
      </c>
    </row>
    <row r="65" spans="1:30" s="66" customFormat="1" ht="15" customHeight="1">
      <c r="A65" s="62"/>
      <c r="B65" s="62"/>
      <c r="C65" s="62"/>
      <c r="D65" s="63"/>
      <c r="E65" s="78"/>
      <c r="F65" s="64"/>
      <c r="G65" s="116"/>
      <c r="H65" s="60"/>
      <c r="I65" s="59"/>
      <c r="J65" s="64"/>
      <c r="K65" s="59"/>
      <c r="L65" s="59"/>
      <c r="M65" s="59"/>
      <c r="N65" s="64"/>
      <c r="O65" s="64"/>
      <c r="P65" s="64"/>
      <c r="Q65" s="64"/>
      <c r="R65" s="64"/>
      <c r="S65" s="64"/>
      <c r="T65" s="64"/>
      <c r="U65" s="64"/>
      <c r="V65" s="64"/>
      <c r="W65" s="64"/>
      <c r="X65" s="64"/>
      <c r="Y65" s="64"/>
      <c r="Z65" s="64"/>
      <c r="AA65" s="64"/>
      <c r="AB65" s="65"/>
      <c r="AC65" s="61"/>
      <c r="AD65" s="61"/>
    </row>
    <row r="66" spans="1:30" s="66" customFormat="1" ht="15" customHeight="1">
      <c r="A66" s="586">
        <v>9175</v>
      </c>
      <c r="B66" s="62">
        <v>443</v>
      </c>
      <c r="C66" s="586">
        <v>327</v>
      </c>
      <c r="D66" s="585">
        <v>4.7</v>
      </c>
      <c r="E66" s="624" t="s">
        <v>1646</v>
      </c>
      <c r="F66" s="64">
        <v>1</v>
      </c>
      <c r="G66" s="116" t="s">
        <v>1647</v>
      </c>
      <c r="H66" s="60" t="s">
        <v>259</v>
      </c>
      <c r="I66" s="59">
        <v>0</v>
      </c>
      <c r="J66" s="64" t="s">
        <v>1700</v>
      </c>
      <c r="K66" s="59">
        <v>6.5</v>
      </c>
      <c r="L66" s="59">
        <v>2.8</v>
      </c>
      <c r="M66" s="59"/>
      <c r="N66" s="64">
        <v>2</v>
      </c>
      <c r="O66" s="64" t="s">
        <v>1706</v>
      </c>
      <c r="P66" s="64" t="s">
        <v>1703</v>
      </c>
      <c r="Q66" s="64"/>
      <c r="R66" s="64">
        <v>0</v>
      </c>
      <c r="S66" s="64" t="s">
        <v>1703</v>
      </c>
      <c r="T66" s="64">
        <v>0</v>
      </c>
      <c r="U66" s="64" t="s">
        <v>1703</v>
      </c>
      <c r="V66" s="64">
        <v>0</v>
      </c>
      <c r="W66" s="64" t="s">
        <v>1704</v>
      </c>
      <c r="X66" s="64" t="s">
        <v>1703</v>
      </c>
      <c r="Y66" s="64">
        <v>0</v>
      </c>
      <c r="Z66" s="64" t="s">
        <v>1699</v>
      </c>
      <c r="AA66" s="64" t="s">
        <v>1703</v>
      </c>
      <c r="AB66" s="65">
        <v>0</v>
      </c>
      <c r="AC66" s="61">
        <f>'[2]nganjuk (2)'!$L$26</f>
        <v>63.25</v>
      </c>
      <c r="AD66" s="61">
        <f>I66-AC66</f>
        <v>-63.25</v>
      </c>
    </row>
    <row r="67" spans="1:30" s="66" customFormat="1" ht="15" customHeight="1">
      <c r="A67" s="586"/>
      <c r="B67" s="62"/>
      <c r="C67" s="586"/>
      <c r="D67" s="585"/>
      <c r="E67" s="624"/>
      <c r="F67" s="64"/>
      <c r="G67" s="116"/>
      <c r="H67" s="60"/>
      <c r="I67" s="59"/>
      <c r="J67" s="64"/>
      <c r="K67" s="59"/>
      <c r="L67" s="59"/>
      <c r="M67" s="59"/>
      <c r="N67" s="64"/>
      <c r="O67" s="64"/>
      <c r="P67" s="64"/>
      <c r="Q67" s="64"/>
      <c r="R67" s="64"/>
      <c r="S67" s="64"/>
      <c r="T67" s="64"/>
      <c r="U67" s="64"/>
      <c r="V67" s="64"/>
      <c r="W67" s="64"/>
      <c r="X67" s="64"/>
      <c r="Y67" s="64"/>
      <c r="Z67" s="64"/>
      <c r="AA67" s="64"/>
      <c r="AB67" s="65"/>
      <c r="AC67" s="61"/>
      <c r="AD67" s="61"/>
    </row>
    <row r="68" spans="1:30" s="66" customFormat="1" ht="15" customHeight="1">
      <c r="A68" s="586"/>
      <c r="B68" s="62">
        <v>444</v>
      </c>
      <c r="C68" s="586"/>
      <c r="D68" s="585"/>
      <c r="E68" s="624"/>
      <c r="F68" s="64">
        <v>2</v>
      </c>
      <c r="G68" s="116" t="s">
        <v>1648</v>
      </c>
      <c r="H68" s="60" t="s">
        <v>260</v>
      </c>
      <c r="I68" s="59">
        <v>4.05</v>
      </c>
      <c r="J68" s="64" t="s">
        <v>1700</v>
      </c>
      <c r="K68" s="59">
        <v>11.3</v>
      </c>
      <c r="L68" s="59">
        <v>3.5</v>
      </c>
      <c r="M68" s="59"/>
      <c r="N68" s="64">
        <v>2</v>
      </c>
      <c r="O68" s="64" t="s">
        <v>1706</v>
      </c>
      <c r="P68" s="64" t="s">
        <v>1703</v>
      </c>
      <c r="Q68" s="64"/>
      <c r="R68" s="64">
        <v>0</v>
      </c>
      <c r="S68" s="64" t="s">
        <v>1703</v>
      </c>
      <c r="T68" s="64">
        <v>0</v>
      </c>
      <c r="U68" s="64" t="s">
        <v>1703</v>
      </c>
      <c r="V68" s="64">
        <v>0</v>
      </c>
      <c r="W68" s="64" t="s">
        <v>1704</v>
      </c>
      <c r="X68" s="64" t="s">
        <v>1703</v>
      </c>
      <c r="Y68" s="64">
        <v>0</v>
      </c>
      <c r="Z68" s="64" t="s">
        <v>1699</v>
      </c>
      <c r="AA68" s="64" t="s">
        <v>1703</v>
      </c>
      <c r="AB68" s="65">
        <v>0</v>
      </c>
      <c r="AC68" s="61">
        <f>'[2]nganjuk (2)'!$L$26</f>
        <v>63.25</v>
      </c>
      <c r="AD68" s="61">
        <f>I68-AC68</f>
        <v>-59.2</v>
      </c>
    </row>
    <row r="69" spans="1:30" s="66" customFormat="1" ht="15" customHeight="1">
      <c r="A69" s="586"/>
      <c r="B69" s="62"/>
      <c r="C69" s="586"/>
      <c r="D69" s="585"/>
      <c r="E69" s="624"/>
      <c r="F69" s="64"/>
      <c r="G69" s="116"/>
      <c r="H69" s="60"/>
      <c r="I69" s="59"/>
      <c r="J69" s="64"/>
      <c r="K69" s="59"/>
      <c r="L69" s="59"/>
      <c r="M69" s="59"/>
      <c r="N69" s="64"/>
      <c r="O69" s="64"/>
      <c r="P69" s="64"/>
      <c r="Q69" s="64"/>
      <c r="R69" s="64"/>
      <c r="S69" s="64"/>
      <c r="T69" s="64"/>
      <c r="U69" s="64"/>
      <c r="V69" s="64"/>
      <c r="W69" s="64"/>
      <c r="X69" s="64"/>
      <c r="Y69" s="64"/>
      <c r="Z69" s="64"/>
      <c r="AA69" s="64"/>
      <c r="AB69" s="65"/>
      <c r="AC69" s="61"/>
      <c r="AD69" s="61"/>
    </row>
    <row r="70" spans="1:30" s="66" customFormat="1" ht="15" customHeight="1">
      <c r="A70" s="586"/>
      <c r="B70" s="62">
        <v>445</v>
      </c>
      <c r="C70" s="586"/>
      <c r="D70" s="585"/>
      <c r="E70" s="624"/>
      <c r="F70" s="64">
        <v>3</v>
      </c>
      <c r="G70" s="116" t="s">
        <v>1649</v>
      </c>
      <c r="H70" s="60" t="s">
        <v>260</v>
      </c>
      <c r="I70" s="59">
        <v>4.45</v>
      </c>
      <c r="J70" s="64" t="s">
        <v>1700</v>
      </c>
      <c r="K70" s="59">
        <v>23.5</v>
      </c>
      <c r="L70" s="59">
        <v>4</v>
      </c>
      <c r="M70" s="59">
        <v>4.4000000000000004</v>
      </c>
      <c r="N70" s="64"/>
      <c r="O70" s="64" t="s">
        <v>1703</v>
      </c>
      <c r="P70" s="64" t="s">
        <v>1701</v>
      </c>
      <c r="Q70" s="64"/>
      <c r="R70" s="64">
        <v>0</v>
      </c>
      <c r="S70" s="64" t="s">
        <v>1701</v>
      </c>
      <c r="T70" s="64">
        <v>0</v>
      </c>
      <c r="U70" s="64" t="s">
        <v>1708</v>
      </c>
      <c r="V70" s="64">
        <v>0</v>
      </c>
      <c r="W70" s="64" t="s">
        <v>114</v>
      </c>
      <c r="X70" s="64" t="s">
        <v>1703</v>
      </c>
      <c r="Y70" s="64">
        <v>0</v>
      </c>
      <c r="Z70" s="64" t="s">
        <v>1699</v>
      </c>
      <c r="AA70" s="64" t="s">
        <v>1703</v>
      </c>
      <c r="AB70" s="65">
        <v>0</v>
      </c>
      <c r="AC70" s="61">
        <f>'[2]nganjuk (2)'!$L$26</f>
        <v>63.25</v>
      </c>
      <c r="AD70" s="61">
        <f>I70-AC70</f>
        <v>-58.8</v>
      </c>
    </row>
    <row r="71" spans="1:30" s="66" customFormat="1" ht="15" customHeight="1">
      <c r="A71" s="184"/>
      <c r="B71" s="62"/>
      <c r="C71" s="110"/>
      <c r="D71" s="111"/>
      <c r="E71" s="120"/>
      <c r="F71" s="64"/>
      <c r="G71" s="116"/>
      <c r="H71" s="60"/>
      <c r="I71" s="59"/>
      <c r="J71" s="64"/>
      <c r="K71" s="59"/>
      <c r="L71" s="59"/>
      <c r="M71" s="59"/>
      <c r="N71" s="64"/>
      <c r="O71" s="64"/>
      <c r="P71" s="64"/>
      <c r="Q71" s="64"/>
      <c r="R71" s="64"/>
      <c r="S71" s="64"/>
      <c r="T71" s="64"/>
      <c r="U71" s="64"/>
      <c r="V71" s="64"/>
      <c r="W71" s="64"/>
      <c r="X71" s="64"/>
      <c r="Y71" s="64"/>
      <c r="Z71" s="64"/>
      <c r="AA71" s="64"/>
      <c r="AB71" s="65"/>
      <c r="AC71" s="61"/>
      <c r="AD71" s="61"/>
    </row>
    <row r="72" spans="1:30" s="66" customFormat="1" ht="15" customHeight="1">
      <c r="A72" s="587" t="s">
        <v>70</v>
      </c>
      <c r="B72" s="62">
        <v>265</v>
      </c>
      <c r="C72" s="590">
        <v>332</v>
      </c>
      <c r="D72" s="604">
        <v>4.8</v>
      </c>
      <c r="E72" s="628" t="s">
        <v>1591</v>
      </c>
      <c r="F72" s="64">
        <v>1</v>
      </c>
      <c r="G72" s="116" t="s">
        <v>1595</v>
      </c>
      <c r="H72" s="60" t="s">
        <v>266</v>
      </c>
      <c r="I72" s="59">
        <v>0.55000000000000004</v>
      </c>
      <c r="J72" s="64" t="s">
        <v>1700</v>
      </c>
      <c r="K72" s="59">
        <v>5.8</v>
      </c>
      <c r="L72" s="59">
        <v>5</v>
      </c>
      <c r="M72" s="64">
        <v>6</v>
      </c>
      <c r="N72" s="64">
        <v>1</v>
      </c>
      <c r="O72" s="64" t="s">
        <v>1703</v>
      </c>
      <c r="P72" s="64" t="s">
        <v>1701</v>
      </c>
      <c r="Q72" s="64"/>
      <c r="R72" s="64">
        <v>0</v>
      </c>
      <c r="S72" s="64" t="s">
        <v>1701</v>
      </c>
      <c r="T72" s="64">
        <v>0</v>
      </c>
      <c r="U72" s="64" t="s">
        <v>1708</v>
      </c>
      <c r="V72" s="64">
        <v>0</v>
      </c>
      <c r="W72" s="64" t="s">
        <v>1704</v>
      </c>
      <c r="X72" s="64" t="s">
        <v>1703</v>
      </c>
      <c r="Y72" s="64">
        <v>0</v>
      </c>
      <c r="Z72" s="64" t="s">
        <v>1699</v>
      </c>
      <c r="AA72" s="64" t="s">
        <v>1703</v>
      </c>
      <c r="AB72" s="65">
        <v>0</v>
      </c>
      <c r="AC72" s="61">
        <f>'[2]nganjuk (2)'!$L$142</f>
        <v>83.1</v>
      </c>
      <c r="AD72" s="61">
        <f>I72-AC72</f>
        <v>-82.55</v>
      </c>
    </row>
    <row r="73" spans="1:30" s="66" customFormat="1" ht="15" customHeight="1">
      <c r="A73" s="588"/>
      <c r="B73" s="62"/>
      <c r="C73" s="590"/>
      <c r="D73" s="604"/>
      <c r="E73" s="628"/>
      <c r="F73" s="64"/>
      <c r="G73" s="116"/>
      <c r="H73" s="60"/>
      <c r="I73" s="59"/>
      <c r="J73" s="64"/>
      <c r="K73" s="59"/>
      <c r="L73" s="59"/>
      <c r="M73" s="64"/>
      <c r="N73" s="64"/>
      <c r="O73" s="64"/>
      <c r="P73" s="64"/>
      <c r="Q73" s="64"/>
      <c r="R73" s="64"/>
      <c r="S73" s="64"/>
      <c r="T73" s="64"/>
      <c r="U73" s="64"/>
      <c r="V73" s="64"/>
      <c r="W73" s="64"/>
      <c r="X73" s="64"/>
      <c r="Y73" s="64"/>
      <c r="Z73" s="64"/>
      <c r="AA73" s="64"/>
      <c r="AB73" s="65"/>
      <c r="AC73" s="61"/>
      <c r="AD73" s="61"/>
    </row>
    <row r="74" spans="1:30" s="66" customFormat="1" ht="15" customHeight="1">
      <c r="A74" s="588"/>
      <c r="B74" s="62">
        <v>266</v>
      </c>
      <c r="C74" s="590"/>
      <c r="D74" s="604"/>
      <c r="E74" s="628"/>
      <c r="F74" s="64">
        <v>2</v>
      </c>
      <c r="G74" s="116" t="s">
        <v>1596</v>
      </c>
      <c r="H74" s="60" t="s">
        <v>303</v>
      </c>
      <c r="I74" s="59">
        <v>0.56999999999999995</v>
      </c>
      <c r="J74" s="64" t="s">
        <v>1700</v>
      </c>
      <c r="K74" s="59">
        <v>7.3</v>
      </c>
      <c r="L74" s="59">
        <v>5</v>
      </c>
      <c r="M74" s="64">
        <v>6</v>
      </c>
      <c r="N74" s="64">
        <v>1</v>
      </c>
      <c r="O74" s="64" t="s">
        <v>1703</v>
      </c>
      <c r="P74" s="64" t="s">
        <v>1701</v>
      </c>
      <c r="Q74" s="64"/>
      <c r="R74" s="64">
        <v>0</v>
      </c>
      <c r="S74" s="64" t="s">
        <v>1701</v>
      </c>
      <c r="T74" s="64">
        <v>0</v>
      </c>
      <c r="U74" s="64" t="s">
        <v>1708</v>
      </c>
      <c r="V74" s="64">
        <v>0</v>
      </c>
      <c r="W74" s="64" t="s">
        <v>1704</v>
      </c>
      <c r="X74" s="64" t="s">
        <v>1703</v>
      </c>
      <c r="Y74" s="64">
        <v>0</v>
      </c>
      <c r="Z74" s="64" t="s">
        <v>1699</v>
      </c>
      <c r="AA74" s="64" t="s">
        <v>1703</v>
      </c>
      <c r="AB74" s="65">
        <v>0</v>
      </c>
      <c r="AC74" s="61">
        <f>'[2]nganjuk (2)'!$L$142</f>
        <v>83.1</v>
      </c>
      <c r="AD74" s="61">
        <f>I74-AC74</f>
        <v>-82.53</v>
      </c>
    </row>
    <row r="75" spans="1:30" s="66" customFormat="1" ht="15" customHeight="1">
      <c r="A75" s="588"/>
      <c r="B75" s="62"/>
      <c r="C75" s="590"/>
      <c r="D75" s="604"/>
      <c r="E75" s="628"/>
      <c r="F75" s="64"/>
      <c r="G75" s="116"/>
      <c r="H75" s="60"/>
      <c r="I75" s="59"/>
      <c r="J75" s="64"/>
      <c r="K75" s="59"/>
      <c r="L75" s="59"/>
      <c r="M75" s="64"/>
      <c r="N75" s="64"/>
      <c r="O75" s="64"/>
      <c r="P75" s="64"/>
      <c r="Q75" s="64"/>
      <c r="R75" s="64"/>
      <c r="S75" s="64"/>
      <c r="T75" s="64"/>
      <c r="U75" s="64"/>
      <c r="V75" s="64"/>
      <c r="W75" s="64"/>
      <c r="X75" s="64"/>
      <c r="Y75" s="64"/>
      <c r="Z75" s="64"/>
      <c r="AA75" s="64"/>
      <c r="AB75" s="65"/>
      <c r="AC75" s="61"/>
      <c r="AD75" s="61"/>
    </row>
    <row r="76" spans="1:30" s="66" customFormat="1" ht="15" customHeight="1">
      <c r="A76" s="588"/>
      <c r="B76" s="62">
        <v>267</v>
      </c>
      <c r="C76" s="590"/>
      <c r="D76" s="604"/>
      <c r="E76" s="628"/>
      <c r="F76" s="64">
        <v>3</v>
      </c>
      <c r="G76" s="116" t="s">
        <v>1597</v>
      </c>
      <c r="H76" s="60" t="s">
        <v>260</v>
      </c>
      <c r="I76" s="59">
        <v>2.9</v>
      </c>
      <c r="J76" s="64" t="s">
        <v>1700</v>
      </c>
      <c r="K76" s="59">
        <v>5.9</v>
      </c>
      <c r="L76" s="59">
        <v>6.3</v>
      </c>
      <c r="M76" s="64">
        <v>8.3000000000000007</v>
      </c>
      <c r="N76" s="64">
        <v>1</v>
      </c>
      <c r="O76" s="64" t="s">
        <v>1703</v>
      </c>
      <c r="P76" s="64" t="s">
        <v>1701</v>
      </c>
      <c r="Q76" s="64"/>
      <c r="R76" s="64">
        <v>0</v>
      </c>
      <c r="S76" s="64" t="s">
        <v>1701</v>
      </c>
      <c r="T76" s="64">
        <v>0</v>
      </c>
      <c r="U76" s="64" t="s">
        <v>1708</v>
      </c>
      <c r="V76" s="64">
        <v>0</v>
      </c>
      <c r="W76" s="64" t="s">
        <v>1704</v>
      </c>
      <c r="X76" s="64" t="s">
        <v>1703</v>
      </c>
      <c r="Y76" s="64">
        <v>0</v>
      </c>
      <c r="Z76" s="64" t="s">
        <v>1699</v>
      </c>
      <c r="AA76" s="64" t="s">
        <v>1703</v>
      </c>
      <c r="AB76" s="65">
        <v>0</v>
      </c>
      <c r="AC76" s="61">
        <f>'[2]nganjuk (2)'!$L$142</f>
        <v>83.1</v>
      </c>
      <c r="AD76" s="61">
        <f>I76-AC76</f>
        <v>-80.199999999999989</v>
      </c>
    </row>
    <row r="77" spans="1:30" s="66" customFormat="1" ht="15" customHeight="1">
      <c r="A77" s="588"/>
      <c r="B77" s="62"/>
      <c r="C77" s="590"/>
      <c r="D77" s="604"/>
      <c r="E77" s="628"/>
      <c r="F77" s="64"/>
      <c r="G77" s="116"/>
      <c r="H77" s="60"/>
      <c r="I77" s="59"/>
      <c r="J77" s="64"/>
      <c r="K77" s="59"/>
      <c r="L77" s="59"/>
      <c r="M77" s="64"/>
      <c r="N77" s="64"/>
      <c r="O77" s="64"/>
      <c r="P77" s="64"/>
      <c r="Q77" s="64"/>
      <c r="R77" s="64"/>
      <c r="S77" s="64"/>
      <c r="T77" s="64"/>
      <c r="U77" s="64"/>
      <c r="V77" s="64"/>
      <c r="W77" s="64"/>
      <c r="X77" s="64"/>
      <c r="Y77" s="64"/>
      <c r="Z77" s="64"/>
      <c r="AA77" s="64"/>
      <c r="AB77" s="65"/>
      <c r="AC77" s="61"/>
      <c r="AD77" s="61"/>
    </row>
    <row r="78" spans="1:30" s="66" customFormat="1" ht="15" customHeight="1">
      <c r="A78" s="607"/>
      <c r="B78" s="62">
        <v>268</v>
      </c>
      <c r="C78" s="606"/>
      <c r="D78" s="608"/>
      <c r="E78" s="623"/>
      <c r="F78" s="64">
        <v>4</v>
      </c>
      <c r="G78" s="116" t="s">
        <v>1598</v>
      </c>
      <c r="H78" s="60" t="s">
        <v>304</v>
      </c>
      <c r="I78" s="59">
        <v>4.5</v>
      </c>
      <c r="J78" s="64" t="s">
        <v>1700</v>
      </c>
      <c r="K78" s="59">
        <v>15.5</v>
      </c>
      <c r="L78" s="59">
        <v>6</v>
      </c>
      <c r="M78" s="59"/>
      <c r="N78" s="64">
        <v>2</v>
      </c>
      <c r="O78" s="64" t="s">
        <v>1703</v>
      </c>
      <c r="P78" s="64" t="s">
        <v>1701</v>
      </c>
      <c r="Q78" s="64"/>
      <c r="R78" s="64">
        <v>0</v>
      </c>
      <c r="S78" s="64" t="s">
        <v>1701</v>
      </c>
      <c r="T78" s="64">
        <v>0</v>
      </c>
      <c r="U78" s="64" t="s">
        <v>1708</v>
      </c>
      <c r="V78" s="64">
        <v>0</v>
      </c>
      <c r="W78" s="64" t="s">
        <v>1704</v>
      </c>
      <c r="X78" s="64" t="s">
        <v>1703</v>
      </c>
      <c r="Y78" s="64">
        <v>0</v>
      </c>
      <c r="Z78" s="64" t="s">
        <v>1699</v>
      </c>
      <c r="AA78" s="64" t="s">
        <v>1703</v>
      </c>
      <c r="AB78" s="65">
        <v>0</v>
      </c>
      <c r="AC78" s="61">
        <f>'[2]nganjuk (2)'!$L$142</f>
        <v>83.1</v>
      </c>
      <c r="AD78" s="61">
        <f>I78-AC78</f>
        <v>-78.599999999999994</v>
      </c>
    </row>
    <row r="79" spans="1:30" s="66" customFormat="1" ht="15" customHeight="1">
      <c r="A79" s="167"/>
      <c r="B79" s="62"/>
      <c r="C79" s="97"/>
      <c r="D79" s="98"/>
      <c r="E79" s="96"/>
      <c r="F79" s="64"/>
      <c r="G79" s="116"/>
      <c r="H79" s="60"/>
      <c r="I79" s="59"/>
      <c r="J79" s="64"/>
      <c r="K79" s="59"/>
      <c r="L79" s="59"/>
      <c r="M79" s="59"/>
      <c r="N79" s="64"/>
      <c r="O79" s="64"/>
      <c r="P79" s="64"/>
      <c r="Q79" s="64"/>
      <c r="R79" s="64"/>
      <c r="S79" s="64"/>
      <c r="T79" s="64"/>
      <c r="U79" s="64"/>
      <c r="V79" s="64"/>
      <c r="W79" s="64"/>
      <c r="X79" s="64"/>
      <c r="Y79" s="64"/>
      <c r="Z79" s="64"/>
      <c r="AA79" s="64"/>
      <c r="AB79" s="65"/>
      <c r="AC79" s="61"/>
      <c r="AD79" s="61"/>
    </row>
    <row r="80" spans="1:30" s="66" customFormat="1" ht="15" customHeight="1">
      <c r="A80" s="62" t="s">
        <v>69</v>
      </c>
      <c r="B80" s="62">
        <v>418</v>
      </c>
      <c r="C80" s="62">
        <v>474</v>
      </c>
      <c r="D80" s="63">
        <v>4.5</v>
      </c>
      <c r="E80" s="78" t="s">
        <v>833</v>
      </c>
      <c r="F80" s="64">
        <v>1</v>
      </c>
      <c r="G80" s="116" t="s">
        <v>1616</v>
      </c>
      <c r="H80" s="60" t="s">
        <v>269</v>
      </c>
      <c r="I80" s="59">
        <v>3.1</v>
      </c>
      <c r="J80" s="64" t="s">
        <v>1700</v>
      </c>
      <c r="K80" s="59">
        <v>15</v>
      </c>
      <c r="L80" s="59">
        <v>5.5</v>
      </c>
      <c r="M80" s="59"/>
      <c r="N80" s="64">
        <v>2</v>
      </c>
      <c r="O80" s="64" t="s">
        <v>1703</v>
      </c>
      <c r="P80" s="64" t="s">
        <v>1701</v>
      </c>
      <c r="Q80" s="64"/>
      <c r="R80" s="64">
        <v>0</v>
      </c>
      <c r="S80" s="64" t="s">
        <v>1701</v>
      </c>
      <c r="T80" s="64">
        <v>0</v>
      </c>
      <c r="U80" s="64" t="s">
        <v>1708</v>
      </c>
      <c r="V80" s="64">
        <v>1</v>
      </c>
      <c r="W80" s="64" t="s">
        <v>1704</v>
      </c>
      <c r="X80" s="64" t="s">
        <v>1703</v>
      </c>
      <c r="Y80" s="64">
        <v>0</v>
      </c>
      <c r="Z80" s="64" t="s">
        <v>1699</v>
      </c>
      <c r="AA80" s="64" t="s">
        <v>1703</v>
      </c>
      <c r="AB80" s="65">
        <v>0</v>
      </c>
      <c r="AC80" s="61">
        <f>'[2]nganjuk (2)'!$L$43</f>
        <v>6.65</v>
      </c>
      <c r="AD80" s="61">
        <f>I80-AC80</f>
        <v>-3.5500000000000003</v>
      </c>
    </row>
    <row r="81" spans="1:30" s="66" customFormat="1" ht="15" customHeight="1">
      <c r="A81" s="184"/>
      <c r="B81" s="62"/>
      <c r="C81" s="109"/>
      <c r="D81" s="122"/>
      <c r="E81" s="126"/>
      <c r="F81" s="64"/>
      <c r="G81" s="116"/>
      <c r="H81" s="60"/>
      <c r="I81" s="59"/>
      <c r="J81" s="64"/>
      <c r="K81" s="59"/>
      <c r="L81" s="59"/>
      <c r="M81" s="59"/>
      <c r="N81" s="64"/>
      <c r="O81" s="64"/>
      <c r="P81" s="64"/>
      <c r="Q81" s="64"/>
      <c r="R81" s="64"/>
      <c r="S81" s="64"/>
      <c r="T81" s="64"/>
      <c r="U81" s="64"/>
      <c r="V81" s="64"/>
      <c r="W81" s="64"/>
      <c r="X81" s="64"/>
      <c r="Y81" s="64"/>
      <c r="Z81" s="64"/>
      <c r="AA81" s="64"/>
      <c r="AB81" s="65"/>
      <c r="AC81" s="61"/>
      <c r="AD81" s="61"/>
    </row>
    <row r="82" spans="1:30" s="66" customFormat="1" ht="15" customHeight="1">
      <c r="A82" s="587" t="s">
        <v>72</v>
      </c>
      <c r="B82" s="62">
        <v>437</v>
      </c>
      <c r="C82" s="589">
        <v>476</v>
      </c>
      <c r="D82" s="591">
        <v>1.1000000000000001</v>
      </c>
      <c r="E82" s="594" t="s">
        <v>834</v>
      </c>
      <c r="F82" s="64">
        <v>1</v>
      </c>
      <c r="G82" s="116" t="s">
        <v>1592</v>
      </c>
      <c r="H82" s="60" t="s">
        <v>266</v>
      </c>
      <c r="I82" s="59">
        <v>0.78</v>
      </c>
      <c r="J82" s="64" t="s">
        <v>1700</v>
      </c>
      <c r="K82" s="59">
        <v>3</v>
      </c>
      <c r="L82" s="59">
        <v>5</v>
      </c>
      <c r="M82" s="59"/>
      <c r="N82" s="64">
        <v>2</v>
      </c>
      <c r="O82" s="64" t="s">
        <v>1703</v>
      </c>
      <c r="P82" s="64" t="s">
        <v>1701</v>
      </c>
      <c r="Q82" s="64"/>
      <c r="R82" s="64">
        <v>0</v>
      </c>
      <c r="S82" s="64" t="s">
        <v>1701</v>
      </c>
      <c r="T82" s="64">
        <v>0</v>
      </c>
      <c r="U82" s="64" t="s">
        <v>1708</v>
      </c>
      <c r="V82" s="64">
        <v>0</v>
      </c>
      <c r="W82" s="64" t="s">
        <v>1704</v>
      </c>
      <c r="X82" s="64"/>
      <c r="Y82" s="64">
        <v>0</v>
      </c>
      <c r="Z82" s="64" t="s">
        <v>1699</v>
      </c>
      <c r="AA82" s="64" t="s">
        <v>1703</v>
      </c>
      <c r="AB82" s="65">
        <v>0</v>
      </c>
      <c r="AC82" s="61"/>
      <c r="AD82" s="61"/>
    </row>
    <row r="83" spans="1:30" s="66" customFormat="1" ht="15" customHeight="1">
      <c r="A83" s="588"/>
      <c r="B83" s="62"/>
      <c r="C83" s="590"/>
      <c r="D83" s="604"/>
      <c r="E83" s="597"/>
      <c r="F83" s="64"/>
      <c r="G83" s="116"/>
      <c r="H83" s="60"/>
      <c r="I83" s="59"/>
      <c r="J83" s="64"/>
      <c r="K83" s="59"/>
      <c r="L83" s="59"/>
      <c r="M83" s="59"/>
      <c r="N83" s="64"/>
      <c r="O83" s="64"/>
      <c r="P83" s="64"/>
      <c r="Q83" s="64"/>
      <c r="R83" s="64"/>
      <c r="S83" s="64"/>
      <c r="T83" s="64"/>
      <c r="U83" s="64"/>
      <c r="V83" s="64"/>
      <c r="W83" s="64"/>
      <c r="X83" s="64"/>
      <c r="Y83" s="64"/>
      <c r="Z83" s="64"/>
      <c r="AA83" s="64"/>
      <c r="AB83" s="65"/>
      <c r="AC83" s="61"/>
      <c r="AD83" s="61"/>
    </row>
    <row r="84" spans="1:30" s="66" customFormat="1" ht="15" customHeight="1">
      <c r="A84" s="607"/>
      <c r="B84" s="62">
        <v>436</v>
      </c>
      <c r="C84" s="606"/>
      <c r="D84" s="608"/>
      <c r="E84" s="598"/>
      <c r="F84" s="64">
        <v>2</v>
      </c>
      <c r="G84" s="116" t="s">
        <v>1593</v>
      </c>
      <c r="H84" s="60" t="s">
        <v>303</v>
      </c>
      <c r="I84" s="59">
        <v>0.85</v>
      </c>
      <c r="J84" s="64" t="s">
        <v>1700</v>
      </c>
      <c r="K84" s="59">
        <v>6</v>
      </c>
      <c r="L84" s="59">
        <v>6</v>
      </c>
      <c r="M84" s="59"/>
      <c r="N84" s="64">
        <v>2</v>
      </c>
      <c r="O84" s="64" t="s">
        <v>1703</v>
      </c>
      <c r="P84" s="64" t="s">
        <v>1701</v>
      </c>
      <c r="Q84" s="64"/>
      <c r="R84" s="64">
        <v>0</v>
      </c>
      <c r="S84" s="64" t="s">
        <v>1701</v>
      </c>
      <c r="T84" s="64">
        <v>0</v>
      </c>
      <c r="U84" s="64" t="s">
        <v>1708</v>
      </c>
      <c r="V84" s="64">
        <v>0</v>
      </c>
      <c r="W84" s="64" t="s">
        <v>1704</v>
      </c>
      <c r="X84" s="64"/>
      <c r="Y84" s="64">
        <v>0</v>
      </c>
      <c r="Z84" s="64" t="s">
        <v>1699</v>
      </c>
      <c r="AA84" s="64" t="s">
        <v>1703</v>
      </c>
      <c r="AB84" s="65">
        <v>0</v>
      </c>
      <c r="AC84" s="61"/>
      <c r="AD84" s="61"/>
    </row>
    <row r="85" spans="1:30" s="66" customFormat="1" ht="15" customHeight="1">
      <c r="A85" s="167"/>
      <c r="B85" s="62"/>
      <c r="C85" s="97"/>
      <c r="D85" s="98"/>
      <c r="E85" s="99"/>
      <c r="F85" s="64"/>
      <c r="G85" s="116"/>
      <c r="H85" s="60"/>
      <c r="I85" s="59"/>
      <c r="J85" s="64"/>
      <c r="K85" s="59"/>
      <c r="L85" s="59"/>
      <c r="M85" s="59"/>
      <c r="N85" s="64"/>
      <c r="O85" s="64"/>
      <c r="P85" s="64"/>
      <c r="Q85" s="64"/>
      <c r="R85" s="64"/>
      <c r="S85" s="64"/>
      <c r="T85" s="64"/>
      <c r="U85" s="64"/>
      <c r="V85" s="64"/>
      <c r="W85" s="64"/>
      <c r="X85" s="64"/>
      <c r="Y85" s="64"/>
      <c r="Z85" s="64"/>
      <c r="AA85" s="64"/>
      <c r="AB85" s="65"/>
      <c r="AC85" s="61"/>
      <c r="AD85" s="61"/>
    </row>
    <row r="86" spans="1:30" s="66" customFormat="1" ht="15" customHeight="1">
      <c r="A86" s="62">
        <v>9179</v>
      </c>
      <c r="B86" s="62">
        <v>663</v>
      </c>
      <c r="C86" s="62">
        <v>5005</v>
      </c>
      <c r="D86" s="63">
        <v>2.1</v>
      </c>
      <c r="E86" s="78" t="s">
        <v>1650</v>
      </c>
      <c r="F86" s="64">
        <v>1</v>
      </c>
      <c r="G86" s="116" t="s">
        <v>1651</v>
      </c>
      <c r="H86" s="60" t="s">
        <v>260</v>
      </c>
      <c r="I86" s="59">
        <v>1</v>
      </c>
      <c r="J86" s="64" t="s">
        <v>1700</v>
      </c>
      <c r="K86" s="59">
        <v>6</v>
      </c>
      <c r="L86" s="59">
        <v>3</v>
      </c>
      <c r="M86" s="59"/>
      <c r="N86" s="64"/>
      <c r="O86" s="64" t="s">
        <v>1703</v>
      </c>
      <c r="P86" s="64" t="s">
        <v>1701</v>
      </c>
      <c r="Q86" s="64"/>
      <c r="R86" s="64">
        <v>0</v>
      </c>
      <c r="S86" s="64" t="s">
        <v>1701</v>
      </c>
      <c r="T86" s="64">
        <v>0</v>
      </c>
      <c r="U86" s="64" t="s">
        <v>1708</v>
      </c>
      <c r="V86" s="64">
        <v>1</v>
      </c>
      <c r="W86" s="64" t="s">
        <v>1704</v>
      </c>
      <c r="X86" s="64" t="s">
        <v>1703</v>
      </c>
      <c r="Y86" s="64">
        <v>0</v>
      </c>
      <c r="Z86" s="64" t="s">
        <v>1699</v>
      </c>
      <c r="AA86" s="64" t="s">
        <v>1703</v>
      </c>
      <c r="AB86" s="65">
        <v>0</v>
      </c>
      <c r="AC86" s="61">
        <f>'[2]nganjuk (2)'!$L$30</f>
        <v>74.7</v>
      </c>
      <c r="AD86" s="61">
        <f>I86-AC86</f>
        <v>-73.7</v>
      </c>
    </row>
    <row r="87" spans="1:30" s="66" customFormat="1" ht="15" customHeight="1">
      <c r="A87" s="62"/>
      <c r="B87" s="62"/>
      <c r="C87" s="62"/>
      <c r="D87" s="63"/>
      <c r="E87" s="78"/>
      <c r="F87" s="64"/>
      <c r="G87" s="116"/>
      <c r="H87" s="60"/>
      <c r="I87" s="59"/>
      <c r="J87" s="64"/>
      <c r="K87" s="59"/>
      <c r="L87" s="59"/>
      <c r="M87" s="59"/>
      <c r="N87" s="64"/>
      <c r="O87" s="64"/>
      <c r="P87" s="64"/>
      <c r="Q87" s="64"/>
      <c r="R87" s="64"/>
      <c r="S87" s="64"/>
      <c r="T87" s="64"/>
      <c r="U87" s="64"/>
      <c r="V87" s="64"/>
      <c r="W87" s="64"/>
      <c r="X87" s="64"/>
      <c r="Y87" s="64"/>
      <c r="Z87" s="64"/>
      <c r="AA87" s="64"/>
      <c r="AB87" s="65"/>
      <c r="AC87" s="61"/>
      <c r="AD87" s="61"/>
    </row>
    <row r="88" spans="1:30" s="66" customFormat="1" ht="15" customHeight="1">
      <c r="A88" s="586">
        <v>9241</v>
      </c>
      <c r="B88" s="62">
        <v>661</v>
      </c>
      <c r="C88" s="586">
        <v>5006</v>
      </c>
      <c r="D88" s="585">
        <v>1.85</v>
      </c>
      <c r="E88" s="624" t="s">
        <v>1652</v>
      </c>
      <c r="F88" s="64">
        <v>1</v>
      </c>
      <c r="G88" s="116" t="s">
        <v>1653</v>
      </c>
      <c r="H88" s="60" t="s">
        <v>260</v>
      </c>
      <c r="I88" s="59">
        <v>0.3</v>
      </c>
      <c r="J88" s="64" t="s">
        <v>1700</v>
      </c>
      <c r="K88" s="59">
        <v>21.7</v>
      </c>
      <c r="L88" s="59">
        <v>7.9</v>
      </c>
      <c r="M88" s="59"/>
      <c r="N88" s="64">
        <v>4</v>
      </c>
      <c r="O88" s="64" t="s">
        <v>1703</v>
      </c>
      <c r="P88" s="64" t="s">
        <v>1701</v>
      </c>
      <c r="Q88" s="64"/>
      <c r="R88" s="64">
        <v>4</v>
      </c>
      <c r="S88" s="64" t="s">
        <v>1701</v>
      </c>
      <c r="T88" s="64">
        <v>4</v>
      </c>
      <c r="U88" s="64" t="s">
        <v>1708</v>
      </c>
      <c r="V88" s="64">
        <v>4</v>
      </c>
      <c r="W88" s="64" t="s">
        <v>1704</v>
      </c>
      <c r="X88" s="64" t="s">
        <v>1703</v>
      </c>
      <c r="Y88" s="64">
        <v>4</v>
      </c>
      <c r="Z88" s="64" t="s">
        <v>1699</v>
      </c>
      <c r="AA88" s="64" t="s">
        <v>1703</v>
      </c>
      <c r="AB88" s="65">
        <v>4</v>
      </c>
      <c r="AC88" s="61">
        <f>'[2]nganjuk (2)'!$L$143</f>
        <v>5.8</v>
      </c>
      <c r="AD88" s="61">
        <f>I88-AC88</f>
        <v>-5.5</v>
      </c>
    </row>
    <row r="89" spans="1:30" s="66" customFormat="1" ht="15" customHeight="1">
      <c r="A89" s="586"/>
      <c r="B89" s="62"/>
      <c r="C89" s="586"/>
      <c r="D89" s="585"/>
      <c r="E89" s="624"/>
      <c r="F89" s="64"/>
      <c r="G89" s="116"/>
      <c r="H89" s="60"/>
      <c r="I89" s="59"/>
      <c r="J89" s="64"/>
      <c r="K89" s="59"/>
      <c r="L89" s="59"/>
      <c r="M89" s="59"/>
      <c r="N89" s="64"/>
      <c r="O89" s="64"/>
      <c r="P89" s="64"/>
      <c r="Q89" s="64"/>
      <c r="R89" s="64"/>
      <c r="S89" s="64"/>
      <c r="T89" s="64"/>
      <c r="U89" s="64"/>
      <c r="V89" s="64"/>
      <c r="W89" s="64"/>
      <c r="X89" s="64"/>
      <c r="Y89" s="64"/>
      <c r="Z89" s="64"/>
      <c r="AA89" s="64"/>
      <c r="AB89" s="65"/>
      <c r="AC89" s="61"/>
      <c r="AD89" s="61"/>
    </row>
    <row r="90" spans="1:30" s="66" customFormat="1" ht="15" customHeight="1">
      <c r="A90" s="586"/>
      <c r="B90" s="62">
        <v>662</v>
      </c>
      <c r="C90" s="586"/>
      <c r="D90" s="585"/>
      <c r="E90" s="624"/>
      <c r="F90" s="64">
        <v>2</v>
      </c>
      <c r="G90" s="116" t="s">
        <v>1654</v>
      </c>
      <c r="H90" s="60" t="s">
        <v>304</v>
      </c>
      <c r="I90" s="59">
        <v>1.85</v>
      </c>
      <c r="J90" s="64" t="s">
        <v>1700</v>
      </c>
      <c r="K90" s="59">
        <v>4</v>
      </c>
      <c r="L90" s="59">
        <v>5.5</v>
      </c>
      <c r="M90" s="59"/>
      <c r="N90" s="64">
        <v>2</v>
      </c>
      <c r="O90" s="64" t="s">
        <v>1703</v>
      </c>
      <c r="P90" s="64" t="s">
        <v>1701</v>
      </c>
      <c r="Q90" s="64"/>
      <c r="R90" s="64">
        <v>0</v>
      </c>
      <c r="S90" s="64" t="s">
        <v>1701</v>
      </c>
      <c r="T90" s="64">
        <v>0</v>
      </c>
      <c r="U90" s="64" t="s">
        <v>1708</v>
      </c>
      <c r="V90" s="64">
        <v>0</v>
      </c>
      <c r="W90" s="64" t="s">
        <v>1704</v>
      </c>
      <c r="X90" s="64" t="s">
        <v>1703</v>
      </c>
      <c r="Y90" s="64">
        <v>0</v>
      </c>
      <c r="Z90" s="64" t="s">
        <v>1699</v>
      </c>
      <c r="AA90" s="64" t="s">
        <v>1703</v>
      </c>
      <c r="AB90" s="65">
        <v>0</v>
      </c>
      <c r="AC90" s="61">
        <f>'[2]nganjuk (2)'!$L$143</f>
        <v>5.8</v>
      </c>
      <c r="AD90" s="61">
        <f>I90-AC90</f>
        <v>-3.9499999999999997</v>
      </c>
    </row>
    <row r="91" spans="1:30" s="66" customFormat="1" ht="15" customHeight="1">
      <c r="A91" s="62"/>
      <c r="B91" s="62"/>
      <c r="C91" s="62"/>
      <c r="D91" s="63"/>
      <c r="E91" s="78"/>
      <c r="F91" s="64"/>
      <c r="G91" s="116"/>
      <c r="H91" s="60"/>
      <c r="I91" s="59"/>
      <c r="J91" s="64"/>
      <c r="K91" s="59"/>
      <c r="L91" s="59"/>
      <c r="M91" s="59"/>
      <c r="N91" s="64"/>
      <c r="O91" s="64"/>
      <c r="P91" s="64"/>
      <c r="Q91" s="64"/>
      <c r="R91" s="64"/>
      <c r="S91" s="64"/>
      <c r="T91" s="64"/>
      <c r="U91" s="64"/>
      <c r="V91" s="64"/>
      <c r="W91" s="64"/>
      <c r="X91" s="64"/>
      <c r="Y91" s="64"/>
      <c r="Z91" s="64"/>
      <c r="AA91" s="64"/>
      <c r="AB91" s="65"/>
      <c r="AC91" s="61"/>
      <c r="AD91" s="61"/>
    </row>
    <row r="92" spans="1:30" s="66" customFormat="1" ht="15" customHeight="1">
      <c r="A92" s="62">
        <v>9185</v>
      </c>
      <c r="B92" s="62">
        <v>432</v>
      </c>
      <c r="C92" s="62">
        <v>9053</v>
      </c>
      <c r="D92" s="63" t="s">
        <v>1657</v>
      </c>
      <c r="E92" s="78" t="s">
        <v>1655</v>
      </c>
      <c r="F92" s="64">
        <v>1</v>
      </c>
      <c r="G92" s="116" t="s">
        <v>1656</v>
      </c>
      <c r="H92" s="60" t="s">
        <v>267</v>
      </c>
      <c r="I92" s="59">
        <v>4.9999999999997158E-2</v>
      </c>
      <c r="J92" s="64" t="s">
        <v>1700</v>
      </c>
      <c r="K92" s="59">
        <v>13.5</v>
      </c>
      <c r="L92" s="59">
        <v>4.4000000000000004</v>
      </c>
      <c r="M92" s="59"/>
      <c r="N92" s="64">
        <v>2</v>
      </c>
      <c r="O92" s="64" t="s">
        <v>1703</v>
      </c>
      <c r="P92" s="64" t="s">
        <v>1701</v>
      </c>
      <c r="Q92" s="64"/>
      <c r="R92" s="64">
        <v>0</v>
      </c>
      <c r="S92" s="64" t="s">
        <v>1701</v>
      </c>
      <c r="T92" s="64">
        <v>0</v>
      </c>
      <c r="U92" s="64" t="s">
        <v>1708</v>
      </c>
      <c r="V92" s="64">
        <v>0</v>
      </c>
      <c r="W92" s="64" t="s">
        <v>1704</v>
      </c>
      <c r="X92" s="64" t="s">
        <v>1703</v>
      </c>
      <c r="Y92" s="64">
        <v>0</v>
      </c>
      <c r="Z92" s="64" t="s">
        <v>1699</v>
      </c>
      <c r="AA92" s="64" t="s">
        <v>1703</v>
      </c>
      <c r="AB92" s="65">
        <v>0</v>
      </c>
      <c r="AC92" s="61">
        <f>'[2]nganjuk (2)'!$L$40</f>
        <v>96</v>
      </c>
      <c r="AD92" s="61">
        <f>I92-AC92</f>
        <v>-95.95</v>
      </c>
    </row>
    <row r="93" spans="1:30" s="66" customFormat="1" ht="15" customHeight="1">
      <c r="A93" s="62"/>
      <c r="B93" s="62"/>
      <c r="C93" s="62"/>
      <c r="D93" s="63"/>
      <c r="E93" s="78"/>
      <c r="F93" s="64"/>
      <c r="G93" s="116"/>
      <c r="H93" s="60"/>
      <c r="I93" s="59"/>
      <c r="J93" s="64"/>
      <c r="K93" s="59"/>
      <c r="L93" s="59"/>
      <c r="M93" s="59"/>
      <c r="N93" s="64"/>
      <c r="O93" s="64"/>
      <c r="P93" s="64"/>
      <c r="Q93" s="64"/>
      <c r="R93" s="64"/>
      <c r="S93" s="64"/>
      <c r="T93" s="64"/>
      <c r="U93" s="64"/>
      <c r="V93" s="64"/>
      <c r="W93" s="64"/>
      <c r="X93" s="64"/>
      <c r="Y93" s="64"/>
      <c r="Z93" s="64"/>
      <c r="AA93" s="64"/>
      <c r="AB93" s="65"/>
      <c r="AC93" s="61"/>
      <c r="AD93" s="61"/>
    </row>
    <row r="94" spans="1:30" s="66" customFormat="1" ht="13.5" customHeight="1">
      <c r="A94" s="62">
        <v>9192</v>
      </c>
      <c r="B94" s="62">
        <v>404</v>
      </c>
      <c r="C94" s="62" t="s">
        <v>1659</v>
      </c>
      <c r="D94" s="63">
        <v>0.45</v>
      </c>
      <c r="E94" s="78" t="s">
        <v>1658</v>
      </c>
      <c r="F94" s="64">
        <v>1</v>
      </c>
      <c r="G94" s="116" t="s">
        <v>1661</v>
      </c>
      <c r="H94" s="60" t="s">
        <v>268</v>
      </c>
      <c r="I94" s="59">
        <v>0.6</v>
      </c>
      <c r="J94" s="64" t="s">
        <v>1700</v>
      </c>
      <c r="K94" s="59">
        <v>4.7</v>
      </c>
      <c r="L94" s="59">
        <v>3.3</v>
      </c>
      <c r="M94" s="59"/>
      <c r="N94" s="64">
        <v>1</v>
      </c>
      <c r="O94" s="64" t="s">
        <v>1703</v>
      </c>
      <c r="P94" s="64" t="s">
        <v>1701</v>
      </c>
      <c r="Q94" s="64"/>
      <c r="R94" s="64">
        <v>0</v>
      </c>
      <c r="S94" s="64" t="s">
        <v>1701</v>
      </c>
      <c r="T94" s="64">
        <v>0</v>
      </c>
      <c r="U94" s="64" t="s">
        <v>1708</v>
      </c>
      <c r="V94" s="64">
        <v>0</v>
      </c>
      <c r="W94" s="64" t="s">
        <v>1704</v>
      </c>
      <c r="X94" s="64" t="s">
        <v>1703</v>
      </c>
      <c r="Y94" s="64">
        <v>0</v>
      </c>
      <c r="Z94" s="64" t="s">
        <v>1699</v>
      </c>
      <c r="AA94" s="64" t="s">
        <v>1703</v>
      </c>
      <c r="AB94" s="65">
        <v>0</v>
      </c>
      <c r="AC94" s="61" t="e">
        <f>'[2]nganjuk (2)'!L265</f>
        <v>#REF!</v>
      </c>
      <c r="AD94" s="61" t="e">
        <f>I94-AC94</f>
        <v>#REF!</v>
      </c>
    </row>
    <row r="95" spans="1:30" s="66" customFormat="1" ht="13.5" customHeight="1">
      <c r="A95" s="62"/>
      <c r="B95" s="62"/>
      <c r="C95" s="62"/>
      <c r="D95" s="63"/>
      <c r="E95" s="78"/>
      <c r="F95" s="64"/>
      <c r="G95" s="116"/>
      <c r="H95" s="60"/>
      <c r="I95" s="59"/>
      <c r="J95" s="64"/>
      <c r="K95" s="59"/>
      <c r="L95" s="59"/>
      <c r="M95" s="59"/>
      <c r="N95" s="64"/>
      <c r="O95" s="64"/>
      <c r="P95" s="64"/>
      <c r="Q95" s="64"/>
      <c r="R95" s="64"/>
      <c r="S95" s="64"/>
      <c r="T95" s="64"/>
      <c r="U95" s="64"/>
      <c r="V95" s="64"/>
      <c r="W95" s="64"/>
      <c r="X95" s="64"/>
      <c r="Y95" s="64"/>
      <c r="Z95" s="64"/>
      <c r="AA95" s="64"/>
      <c r="AB95" s="65"/>
      <c r="AC95" s="61"/>
      <c r="AD95" s="61"/>
    </row>
    <row r="96" spans="1:30" s="66" customFormat="1" ht="15" customHeight="1">
      <c r="A96" s="586">
        <v>9251</v>
      </c>
      <c r="B96" s="62">
        <v>561</v>
      </c>
      <c r="C96" s="586">
        <v>9083</v>
      </c>
      <c r="D96" s="585">
        <v>1.95</v>
      </c>
      <c r="E96" s="624" t="s">
        <v>1660</v>
      </c>
      <c r="F96" s="64">
        <v>1</v>
      </c>
      <c r="G96" s="116" t="s">
        <v>1662</v>
      </c>
      <c r="H96" s="60" t="s">
        <v>258</v>
      </c>
      <c r="I96" s="59">
        <v>0.5</v>
      </c>
      <c r="J96" s="64" t="s">
        <v>1700</v>
      </c>
      <c r="K96" s="59">
        <v>3.5</v>
      </c>
      <c r="L96" s="59">
        <v>3</v>
      </c>
      <c r="M96" s="59"/>
      <c r="N96" s="64">
        <v>1</v>
      </c>
      <c r="O96" s="64" t="s">
        <v>1703</v>
      </c>
      <c r="P96" s="64" t="s">
        <v>1701</v>
      </c>
      <c r="Q96" s="64"/>
      <c r="R96" s="64">
        <v>0</v>
      </c>
      <c r="S96" s="64" t="s">
        <v>1701</v>
      </c>
      <c r="T96" s="64">
        <v>0</v>
      </c>
      <c r="U96" s="64" t="s">
        <v>1703</v>
      </c>
      <c r="V96" s="64">
        <v>0</v>
      </c>
      <c r="W96" s="64" t="s">
        <v>1704</v>
      </c>
      <c r="X96" s="64" t="s">
        <v>1703</v>
      </c>
      <c r="Y96" s="64">
        <v>0</v>
      </c>
      <c r="Z96" s="64" t="s">
        <v>1699</v>
      </c>
      <c r="AA96" s="64" t="s">
        <v>1703</v>
      </c>
      <c r="AB96" s="65">
        <v>0</v>
      </c>
      <c r="AC96" s="61">
        <f>'[2]nganjuk (2)'!$L$160</f>
        <v>41.15</v>
      </c>
      <c r="AD96" s="61">
        <f>I96-AC96</f>
        <v>-40.65</v>
      </c>
    </row>
    <row r="97" spans="1:30" s="66" customFormat="1" ht="15" customHeight="1">
      <c r="A97" s="586"/>
      <c r="B97" s="62"/>
      <c r="C97" s="589"/>
      <c r="D97" s="591"/>
      <c r="E97" s="625"/>
      <c r="F97" s="177"/>
      <c r="G97" s="223"/>
      <c r="H97" s="124"/>
      <c r="I97" s="192"/>
      <c r="J97" s="177"/>
      <c r="K97" s="192"/>
      <c r="L97" s="192"/>
      <c r="M97" s="192"/>
      <c r="N97" s="177"/>
      <c r="O97" s="177"/>
      <c r="P97" s="177"/>
      <c r="Q97" s="177"/>
      <c r="R97" s="177"/>
      <c r="S97" s="177"/>
      <c r="T97" s="177"/>
      <c r="U97" s="177"/>
      <c r="V97" s="177"/>
      <c r="W97" s="177"/>
      <c r="X97" s="177"/>
      <c r="Y97" s="177"/>
      <c r="Z97" s="177"/>
      <c r="AA97" s="177"/>
      <c r="AB97" s="187"/>
      <c r="AC97" s="61"/>
      <c r="AD97" s="61"/>
    </row>
    <row r="98" spans="1:30" s="66" customFormat="1" ht="15" customHeight="1" thickBot="1">
      <c r="A98" s="586"/>
      <c r="B98" s="62">
        <v>562</v>
      </c>
      <c r="C98" s="596"/>
      <c r="D98" s="592"/>
      <c r="E98" s="626"/>
      <c r="F98" s="81">
        <v>2</v>
      </c>
      <c r="G98" s="206" t="s">
        <v>1663</v>
      </c>
      <c r="H98" s="197" t="s">
        <v>271</v>
      </c>
      <c r="I98" s="80">
        <v>2.15</v>
      </c>
      <c r="J98" s="81" t="s">
        <v>1700</v>
      </c>
      <c r="K98" s="80">
        <v>3</v>
      </c>
      <c r="L98" s="80">
        <v>3</v>
      </c>
      <c r="M98" s="80"/>
      <c r="N98" s="81">
        <v>1</v>
      </c>
      <c r="O98" s="81" t="s">
        <v>1706</v>
      </c>
      <c r="P98" s="81" t="s">
        <v>1703</v>
      </c>
      <c r="Q98" s="81"/>
      <c r="R98" s="81">
        <v>0</v>
      </c>
      <c r="S98" s="81" t="s">
        <v>1703</v>
      </c>
      <c r="T98" s="81">
        <v>0</v>
      </c>
      <c r="U98" s="81" t="s">
        <v>1703</v>
      </c>
      <c r="V98" s="81">
        <v>0</v>
      </c>
      <c r="W98" s="81" t="s">
        <v>1704</v>
      </c>
      <c r="X98" s="81" t="s">
        <v>1703</v>
      </c>
      <c r="Y98" s="81">
        <v>0</v>
      </c>
      <c r="Z98" s="81" t="s">
        <v>1699</v>
      </c>
      <c r="AA98" s="81" t="s">
        <v>1703</v>
      </c>
      <c r="AB98" s="82">
        <v>0</v>
      </c>
      <c r="AC98" s="61">
        <f>'[2]nganjuk (2)'!$L$160</f>
        <v>41.15</v>
      </c>
      <c r="AD98" s="61">
        <f>I98-AC98</f>
        <v>-39</v>
      </c>
    </row>
    <row r="99" spans="1:30" s="66" customFormat="1" ht="15" customHeight="1">
      <c r="A99" s="94"/>
      <c r="B99" s="94"/>
      <c r="C99" s="94"/>
      <c r="D99" s="178"/>
      <c r="F99" s="94"/>
      <c r="G99" s="225"/>
      <c r="H99" s="180"/>
      <c r="I99" s="181"/>
      <c r="J99" s="94"/>
      <c r="K99" s="181"/>
      <c r="L99" s="181"/>
      <c r="M99" s="181"/>
      <c r="N99" s="94"/>
      <c r="O99" s="94"/>
      <c r="P99" s="94"/>
      <c r="Q99" s="94"/>
      <c r="R99" s="94"/>
      <c r="S99" s="94"/>
      <c r="T99" s="94"/>
      <c r="U99" s="94"/>
      <c r="V99" s="94"/>
      <c r="W99" s="94"/>
      <c r="X99" s="94"/>
      <c r="Y99" s="94"/>
      <c r="Z99" s="94"/>
      <c r="AA99" s="94"/>
      <c r="AB99" s="94"/>
      <c r="AC99" s="61"/>
      <c r="AD99" s="61"/>
    </row>
    <row r="101" spans="1:30">
      <c r="C101" s="127" t="s">
        <v>984</v>
      </c>
      <c r="D101"/>
      <c r="E101"/>
      <c r="F101" s="127" t="s">
        <v>985</v>
      </c>
      <c r="G101"/>
      <c r="H101"/>
      <c r="I101" s="127" t="s">
        <v>986</v>
      </c>
      <c r="J101"/>
      <c r="K101"/>
      <c r="L101" s="127" t="s">
        <v>987</v>
      </c>
      <c r="M101"/>
      <c r="N101"/>
      <c r="O101" s="127" t="s">
        <v>988</v>
      </c>
      <c r="P101"/>
      <c r="Q101"/>
      <c r="R101"/>
      <c r="S101"/>
      <c r="T101" s="127" t="s">
        <v>989</v>
      </c>
      <c r="U101"/>
      <c r="V101"/>
      <c r="W101"/>
      <c r="X101"/>
      <c r="Y101"/>
      <c r="Z101"/>
    </row>
    <row r="102" spans="1:30">
      <c r="C102" s="128" t="s">
        <v>990</v>
      </c>
      <c r="D102" s="129" t="s">
        <v>991</v>
      </c>
      <c r="E102"/>
      <c r="F102" s="130" t="s">
        <v>992</v>
      </c>
      <c r="G102" s="130" t="s">
        <v>993</v>
      </c>
      <c r="H102"/>
      <c r="I102" s="130" t="s">
        <v>994</v>
      </c>
      <c r="J102" s="130" t="s">
        <v>995</v>
      </c>
      <c r="K102" s="131"/>
      <c r="L102" s="130" t="s">
        <v>996</v>
      </c>
      <c r="M102" s="130" t="s">
        <v>997</v>
      </c>
      <c r="N102" s="131"/>
      <c r="O102" s="131"/>
      <c r="P102" s="130"/>
      <c r="Q102" s="130"/>
      <c r="R102" s="131"/>
      <c r="S102" s="131"/>
      <c r="T102" s="130" t="s">
        <v>998</v>
      </c>
      <c r="U102" s="130" t="s">
        <v>999</v>
      </c>
      <c r="V102" s="131"/>
      <c r="W102" s="131"/>
      <c r="X102" s="131"/>
      <c r="Y102" s="130" t="s">
        <v>1122</v>
      </c>
      <c r="Z102" s="130" t="s">
        <v>441</v>
      </c>
    </row>
    <row r="103" spans="1:30">
      <c r="C103" s="128" t="s">
        <v>1000</v>
      </c>
      <c r="D103" s="129" t="s">
        <v>1001</v>
      </c>
      <c r="E103"/>
      <c r="F103" s="130" t="s">
        <v>1002</v>
      </c>
      <c r="G103" s="130" t="s">
        <v>1003</v>
      </c>
      <c r="H103"/>
      <c r="I103" s="130" t="s">
        <v>1004</v>
      </c>
      <c r="J103" s="130" t="s">
        <v>1005</v>
      </c>
      <c r="K103" s="131"/>
      <c r="L103" s="130" t="s">
        <v>1006</v>
      </c>
      <c r="M103" s="130" t="s">
        <v>1007</v>
      </c>
      <c r="N103" s="131"/>
      <c r="O103" s="130" t="s">
        <v>1008</v>
      </c>
      <c r="P103" s="130"/>
      <c r="Q103" s="130"/>
      <c r="R103" s="131"/>
      <c r="S103" s="131"/>
      <c r="T103" s="130" t="s">
        <v>1009</v>
      </c>
      <c r="U103" s="130" t="s">
        <v>1010</v>
      </c>
      <c r="V103" s="131"/>
      <c r="W103" s="131"/>
      <c r="X103" s="131"/>
      <c r="Y103" s="130" t="s">
        <v>1004</v>
      </c>
      <c r="Z103" s="130" t="s">
        <v>1124</v>
      </c>
    </row>
    <row r="104" spans="1:30">
      <c r="C104" s="128" t="s">
        <v>1011</v>
      </c>
      <c r="D104" s="129" t="s">
        <v>1012</v>
      </c>
      <c r="E104"/>
      <c r="F104" s="130" t="s">
        <v>1013</v>
      </c>
      <c r="G104" s="130" t="s">
        <v>1014</v>
      </c>
      <c r="H104"/>
      <c r="I104" s="130" t="s">
        <v>1015</v>
      </c>
      <c r="J104" s="130" t="s">
        <v>1016</v>
      </c>
      <c r="K104" s="131"/>
      <c r="L104" s="130" t="s">
        <v>1017</v>
      </c>
      <c r="M104" s="130" t="s">
        <v>1018</v>
      </c>
      <c r="N104" s="131"/>
      <c r="O104" s="130" t="s">
        <v>1019</v>
      </c>
      <c r="P104" s="130" t="s">
        <v>1020</v>
      </c>
      <c r="Q104" s="130"/>
      <c r="R104" s="131"/>
      <c r="S104" s="131"/>
      <c r="T104" s="130" t="s">
        <v>1021</v>
      </c>
      <c r="U104" s="130" t="s">
        <v>1022</v>
      </c>
      <c r="V104" s="131"/>
      <c r="W104" s="131"/>
      <c r="X104" s="131"/>
      <c r="Y104" s="130" t="s">
        <v>1091</v>
      </c>
      <c r="Z104" s="130" t="s">
        <v>1125</v>
      </c>
    </row>
    <row r="105" spans="1:30">
      <c r="C105" s="128" t="s">
        <v>1023</v>
      </c>
      <c r="D105" s="129" t="s">
        <v>1024</v>
      </c>
      <c r="E105"/>
      <c r="F105" s="130" t="s">
        <v>1025</v>
      </c>
      <c r="G105" s="130" t="s">
        <v>1026</v>
      </c>
      <c r="H105"/>
      <c r="I105" s="130" t="s">
        <v>1027</v>
      </c>
      <c r="J105" s="130" t="s">
        <v>1028</v>
      </c>
      <c r="K105" s="131"/>
      <c r="L105" s="130" t="s">
        <v>1029</v>
      </c>
      <c r="M105" s="130" t="s">
        <v>1030</v>
      </c>
      <c r="N105" s="131"/>
      <c r="O105" s="130" t="s">
        <v>1015</v>
      </c>
      <c r="P105" s="130" t="s">
        <v>1031</v>
      </c>
      <c r="Q105" s="130"/>
      <c r="R105" s="131"/>
      <c r="S105" s="131"/>
      <c r="T105" s="130" t="s">
        <v>1032</v>
      </c>
      <c r="U105" s="130" t="s">
        <v>1033</v>
      </c>
      <c r="V105" s="131"/>
      <c r="W105" s="131"/>
      <c r="X105" s="131"/>
      <c r="Y105" s="130" t="s">
        <v>994</v>
      </c>
      <c r="Z105" s="130" t="s">
        <v>1126</v>
      </c>
    </row>
    <row r="106" spans="1:30">
      <c r="C106"/>
      <c r="D106" s="132"/>
      <c r="E106"/>
      <c r="F106" s="130" t="s">
        <v>1034</v>
      </c>
      <c r="G106" s="130" t="s">
        <v>1035</v>
      </c>
      <c r="H106"/>
      <c r="I106" s="130" t="s">
        <v>1036</v>
      </c>
      <c r="J106" s="130" t="s">
        <v>1037</v>
      </c>
      <c r="K106" s="131"/>
      <c r="L106" s="130" t="s">
        <v>1038</v>
      </c>
      <c r="M106" s="130" t="s">
        <v>1039</v>
      </c>
      <c r="N106" s="131"/>
      <c r="O106" s="131"/>
      <c r="P106" s="131"/>
      <c r="Q106" s="131"/>
      <c r="R106" s="131"/>
      <c r="S106" s="131"/>
      <c r="T106" s="130" t="s">
        <v>1040</v>
      </c>
      <c r="U106" s="130" t="s">
        <v>1041</v>
      </c>
      <c r="V106" s="131"/>
      <c r="W106" s="131"/>
      <c r="X106" s="131"/>
      <c r="Y106" s="130" t="s">
        <v>1052</v>
      </c>
      <c r="Z106" s="130" t="s">
        <v>1068</v>
      </c>
    </row>
    <row r="107" spans="1:30">
      <c r="C107" s="133" t="s">
        <v>1042</v>
      </c>
      <c r="D107" s="132"/>
      <c r="E107"/>
      <c r="F107" s="130" t="s">
        <v>1021</v>
      </c>
      <c r="G107" s="130" t="s">
        <v>1043</v>
      </c>
      <c r="H107"/>
      <c r="I107" s="130" t="s">
        <v>1044</v>
      </c>
      <c r="J107" s="130" t="s">
        <v>1045</v>
      </c>
      <c r="K107" s="131"/>
      <c r="L107" s="130" t="s">
        <v>1046</v>
      </c>
      <c r="M107" s="130" t="s">
        <v>1047</v>
      </c>
      <c r="N107" s="131"/>
      <c r="O107" s="130" t="s">
        <v>1048</v>
      </c>
      <c r="P107" s="130"/>
      <c r="Q107" s="130"/>
      <c r="R107" s="131"/>
      <c r="S107" s="131"/>
      <c r="T107" s="130" t="s">
        <v>1027</v>
      </c>
      <c r="U107" s="130" t="s">
        <v>1049</v>
      </c>
      <c r="V107" s="131"/>
      <c r="W107" s="131"/>
      <c r="X107" s="131"/>
      <c r="Y107" s="131"/>
      <c r="Z107" s="131"/>
    </row>
    <row r="108" spans="1:30">
      <c r="C108" s="128" t="s">
        <v>1050</v>
      </c>
      <c r="D108" s="134" t="s">
        <v>1051</v>
      </c>
      <c r="E108" s="135"/>
      <c r="F108" s="130" t="s">
        <v>1052</v>
      </c>
      <c r="G108" s="130" t="s">
        <v>1053</v>
      </c>
      <c r="H108"/>
      <c r="I108" s="130" t="s">
        <v>1054</v>
      </c>
      <c r="J108" s="130" t="s">
        <v>1055</v>
      </c>
      <c r="K108" s="131"/>
      <c r="L108" s="130" t="s">
        <v>1056</v>
      </c>
      <c r="M108" s="130" t="s">
        <v>1057</v>
      </c>
      <c r="N108" s="131"/>
      <c r="O108" s="130" t="s">
        <v>1058</v>
      </c>
      <c r="P108" s="130" t="s">
        <v>1059</v>
      </c>
      <c r="Q108" s="130"/>
      <c r="R108" s="131"/>
      <c r="S108" s="131"/>
      <c r="T108" s="130" t="s">
        <v>1060</v>
      </c>
      <c r="U108" s="130" t="s">
        <v>1061</v>
      </c>
      <c r="V108" s="131"/>
      <c r="W108" s="131"/>
      <c r="X108" s="131"/>
      <c r="Y108" s="131"/>
      <c r="Z108" s="131"/>
    </row>
    <row r="109" spans="1:30">
      <c r="C109" s="128" t="s">
        <v>1062</v>
      </c>
      <c r="D109" s="134" t="s">
        <v>1063</v>
      </c>
      <c r="E109" s="135"/>
      <c r="F109" s="130" t="s">
        <v>1064</v>
      </c>
      <c r="G109" s="130" t="s">
        <v>1065</v>
      </c>
      <c r="H109"/>
      <c r="I109" s="130"/>
      <c r="J109" s="130" t="s">
        <v>1066</v>
      </c>
      <c r="K109" s="131"/>
      <c r="L109" s="130" t="s">
        <v>1067</v>
      </c>
      <c r="M109" s="130" t="s">
        <v>1068</v>
      </c>
      <c r="N109" s="131"/>
      <c r="O109" s="130" t="s">
        <v>1069</v>
      </c>
      <c r="P109" s="130" t="s">
        <v>1031</v>
      </c>
      <c r="Q109" s="130"/>
      <c r="R109" s="131"/>
      <c r="S109" s="131"/>
      <c r="T109" s="130" t="s">
        <v>1069</v>
      </c>
      <c r="U109" s="130" t="s">
        <v>1070</v>
      </c>
      <c r="V109" s="131"/>
      <c r="W109" s="131"/>
      <c r="X109" s="131"/>
      <c r="Y109" s="131"/>
      <c r="Z109" s="131"/>
    </row>
    <row r="110" spans="1:30">
      <c r="C110" s="128" t="s">
        <v>1071</v>
      </c>
      <c r="D110" s="134" t="s">
        <v>1072</v>
      </c>
      <c r="E110" s="135"/>
      <c r="F110" s="130" t="s">
        <v>1069</v>
      </c>
      <c r="G110" s="130" t="s">
        <v>1073</v>
      </c>
      <c r="H110"/>
      <c r="I110" s="130" t="s">
        <v>1009</v>
      </c>
      <c r="J110" s="130" t="s">
        <v>1074</v>
      </c>
      <c r="K110" s="131"/>
      <c r="L110" s="131"/>
      <c r="M110" s="131"/>
      <c r="N110" s="131"/>
      <c r="O110" s="130" t="s">
        <v>1009</v>
      </c>
      <c r="P110" s="130" t="s">
        <v>1075</v>
      </c>
      <c r="Q110" s="130"/>
      <c r="R110" s="131"/>
      <c r="S110" s="131"/>
      <c r="T110" s="130" t="s">
        <v>1015</v>
      </c>
      <c r="U110" s="130" t="s">
        <v>1076</v>
      </c>
      <c r="V110" s="131"/>
      <c r="W110" s="131"/>
      <c r="X110" s="131"/>
      <c r="Y110" s="131"/>
      <c r="Z110" s="131"/>
    </row>
    <row r="111" spans="1:30">
      <c r="C111" s="128" t="s">
        <v>1077</v>
      </c>
      <c r="D111" s="134" t="s">
        <v>1090</v>
      </c>
      <c r="E111" s="135"/>
      <c r="F111" s="130" t="s">
        <v>1091</v>
      </c>
      <c r="G111" s="130" t="s">
        <v>1092</v>
      </c>
      <c r="H111"/>
      <c r="I111" s="130" t="s">
        <v>1093</v>
      </c>
      <c r="J111" s="130" t="s">
        <v>1094</v>
      </c>
      <c r="K111" s="131"/>
      <c r="L111" s="130"/>
      <c r="M111" s="130"/>
      <c r="N111" s="131"/>
      <c r="O111" s="130" t="s">
        <v>1027</v>
      </c>
      <c r="P111" s="130" t="s">
        <v>1095</v>
      </c>
      <c r="Q111" s="130"/>
      <c r="R111" s="131"/>
      <c r="S111" s="131"/>
      <c r="T111" s="130" t="s">
        <v>1054</v>
      </c>
      <c r="U111" s="130" t="s">
        <v>1096</v>
      </c>
      <c r="V111" s="131"/>
      <c r="W111" s="131"/>
      <c r="X111" s="131"/>
      <c r="Y111" s="131"/>
      <c r="Z111" s="131"/>
    </row>
    <row r="112" spans="1:30">
      <c r="C112" s="128" t="s">
        <v>1097</v>
      </c>
      <c r="D112" s="134" t="s">
        <v>1098</v>
      </c>
      <c r="E112" s="135"/>
      <c r="F112" s="130" t="s">
        <v>1009</v>
      </c>
      <c r="G112" s="130" t="s">
        <v>1099</v>
      </c>
      <c r="H112"/>
      <c r="I112" s="130" t="s">
        <v>1069</v>
      </c>
      <c r="J112" s="130" t="s">
        <v>1005</v>
      </c>
      <c r="K112" s="131"/>
      <c r="L112" s="131"/>
      <c r="M112" s="131"/>
      <c r="N112" s="131"/>
      <c r="O112" s="130" t="s">
        <v>1060</v>
      </c>
      <c r="P112" s="130" t="s">
        <v>1100</v>
      </c>
      <c r="Q112" s="130"/>
      <c r="R112" s="131"/>
      <c r="S112" s="131"/>
      <c r="T112" s="130" t="s">
        <v>1101</v>
      </c>
      <c r="U112" s="130" t="s">
        <v>1102</v>
      </c>
      <c r="V112" s="131"/>
      <c r="W112" s="131"/>
      <c r="X112" s="131"/>
      <c r="Y112" s="131"/>
      <c r="Z112" s="131"/>
    </row>
    <row r="113" spans="3:26">
      <c r="C113" s="128" t="s">
        <v>1103</v>
      </c>
      <c r="D113" s="134" t="s">
        <v>1104</v>
      </c>
      <c r="E113" s="135"/>
      <c r="F113" s="130" t="s">
        <v>1105</v>
      </c>
      <c r="G113" s="130" t="s">
        <v>1106</v>
      </c>
      <c r="H113"/>
      <c r="I113" s="130"/>
      <c r="J113" s="130" t="s">
        <v>1094</v>
      </c>
      <c r="K113" s="131"/>
      <c r="L113" s="130"/>
      <c r="M113" s="130"/>
      <c r="N113" s="131"/>
      <c r="O113" s="130" t="s">
        <v>1052</v>
      </c>
      <c r="P113" s="130" t="s">
        <v>1107</v>
      </c>
      <c r="Q113" s="130"/>
      <c r="R113" s="131"/>
      <c r="S113" s="131"/>
      <c r="T113" s="130" t="s">
        <v>1044</v>
      </c>
      <c r="U113" s="130" t="s">
        <v>1108</v>
      </c>
      <c r="V113" s="131"/>
      <c r="W113" s="131"/>
      <c r="X113" s="131"/>
      <c r="Y113" s="131"/>
      <c r="Z113" s="131"/>
    </row>
    <row r="114" spans="3:26">
      <c r="C114" s="133"/>
      <c r="D114" s="136"/>
      <c r="E114" s="137"/>
      <c r="F114" s="130" t="s">
        <v>1109</v>
      </c>
      <c r="G114" s="130" t="s">
        <v>1110</v>
      </c>
      <c r="H114"/>
      <c r="I114" s="130" t="s">
        <v>1060</v>
      </c>
      <c r="J114" s="130" t="s">
        <v>1005</v>
      </c>
      <c r="K114" s="131"/>
      <c r="L114" s="131"/>
      <c r="M114" s="131"/>
      <c r="N114" s="131"/>
      <c r="O114" s="131"/>
      <c r="P114" s="131"/>
      <c r="Q114" s="131"/>
      <c r="R114" s="131"/>
      <c r="S114" s="131"/>
      <c r="T114" s="130" t="s">
        <v>1064</v>
      </c>
      <c r="U114" s="130" t="s">
        <v>1111</v>
      </c>
      <c r="V114" s="131"/>
      <c r="W114" s="131"/>
      <c r="X114" s="131"/>
      <c r="Y114" s="131"/>
      <c r="Z114" s="131"/>
    </row>
    <row r="115" spans="3:26">
      <c r="C115" s="137"/>
      <c r="D115" s="136"/>
      <c r="E115" s="137"/>
      <c r="F115" s="130" t="s">
        <v>1112</v>
      </c>
      <c r="G115" s="130" t="s">
        <v>1113</v>
      </c>
      <c r="H115"/>
      <c r="I115" s="130"/>
      <c r="J115" s="130" t="s">
        <v>1114</v>
      </c>
      <c r="K115" s="131"/>
      <c r="L115" s="130"/>
      <c r="M115" s="130"/>
      <c r="N115" s="131"/>
      <c r="O115" s="130"/>
      <c r="P115" s="130"/>
      <c r="Q115" s="130"/>
      <c r="R115" s="131"/>
      <c r="S115" s="131"/>
      <c r="T115" s="130" t="s">
        <v>1115</v>
      </c>
      <c r="U115" s="130" t="s">
        <v>1116</v>
      </c>
      <c r="V115" s="131"/>
      <c r="W115" s="131"/>
      <c r="X115" s="131"/>
      <c r="Y115" s="131"/>
      <c r="Z115" s="131"/>
    </row>
    <row r="116" spans="3:26">
      <c r="C116"/>
      <c r="D116" s="132"/>
      <c r="E116"/>
      <c r="F116" s="130" t="s">
        <v>1054</v>
      </c>
      <c r="G116" s="130" t="s">
        <v>1068</v>
      </c>
      <c r="H116"/>
      <c r="I116" s="130" t="s">
        <v>1091</v>
      </c>
      <c r="J116" s="130" t="s">
        <v>1074</v>
      </c>
      <c r="K116" s="131"/>
      <c r="L116" s="131"/>
      <c r="M116" s="131"/>
      <c r="N116" s="131"/>
      <c r="O116" s="131"/>
      <c r="P116" s="131"/>
      <c r="Q116" s="131"/>
      <c r="R116" s="131"/>
      <c r="S116" s="131"/>
      <c r="T116" s="130" t="s">
        <v>1117</v>
      </c>
      <c r="U116" s="130" t="s">
        <v>1118</v>
      </c>
      <c r="V116" s="131"/>
      <c r="W116" s="131"/>
      <c r="X116" s="131"/>
      <c r="Y116" s="131"/>
      <c r="Z116" s="131"/>
    </row>
    <row r="117" spans="3:26">
      <c r="C117"/>
      <c r="D117" s="132"/>
      <c r="E117"/>
      <c r="F117" s="133"/>
      <c r="G117" s="133"/>
      <c r="H117"/>
      <c r="I117" s="130"/>
      <c r="J117" s="130" t="s">
        <v>1119</v>
      </c>
      <c r="K117" s="131"/>
      <c r="L117" s="131"/>
      <c r="M117" s="131"/>
      <c r="N117" s="131"/>
      <c r="O117" s="130"/>
      <c r="P117" s="130"/>
      <c r="Q117" s="130"/>
      <c r="R117" s="131"/>
      <c r="S117" s="131"/>
      <c r="T117" s="130" t="s">
        <v>1120</v>
      </c>
      <c r="U117" s="130" t="s">
        <v>1121</v>
      </c>
      <c r="V117" s="131"/>
      <c r="W117" s="131"/>
      <c r="X117" s="131"/>
      <c r="Y117" s="131"/>
      <c r="Z117" s="131"/>
    </row>
    <row r="118" spans="3:26">
      <c r="C118"/>
      <c r="D118" s="132"/>
      <c r="E118"/>
      <c r="F118"/>
      <c r="G118"/>
      <c r="H118"/>
      <c r="I118" s="131"/>
      <c r="J118" s="131"/>
      <c r="K118" s="131"/>
      <c r="L118" s="131"/>
      <c r="M118" s="131"/>
      <c r="N118" s="131"/>
      <c r="O118" s="131"/>
      <c r="P118" s="131"/>
      <c r="Q118" s="131"/>
      <c r="R118" s="131"/>
      <c r="S118" s="131"/>
      <c r="V118" s="131"/>
      <c r="W118" s="131"/>
      <c r="X118" s="131"/>
      <c r="Y118" s="131"/>
      <c r="Z118" s="131"/>
    </row>
    <row r="119" spans="3:26">
      <c r="C119"/>
      <c r="D119" s="132"/>
      <c r="E119"/>
      <c r="F119"/>
      <c r="G119"/>
      <c r="H119"/>
      <c r="I119" s="131"/>
      <c r="J119" s="131"/>
      <c r="K119" s="131"/>
      <c r="L119" s="131"/>
      <c r="M119" s="131"/>
      <c r="N119" s="131"/>
      <c r="O119" s="130"/>
      <c r="P119" s="130"/>
      <c r="Q119" s="130"/>
      <c r="R119" s="131"/>
      <c r="S119" s="131"/>
      <c r="V119" s="131"/>
      <c r="W119" s="131"/>
      <c r="X119" s="131"/>
      <c r="Y119" s="131"/>
      <c r="Z119" s="131"/>
    </row>
    <row r="120" spans="3:26">
      <c r="C120"/>
      <c r="D120" s="132"/>
      <c r="E120"/>
      <c r="F120"/>
      <c r="G120"/>
      <c r="H120"/>
      <c r="I120" s="131"/>
      <c r="J120" s="131"/>
      <c r="K120" s="131"/>
      <c r="L120" s="131"/>
      <c r="M120" s="131"/>
      <c r="N120" s="131"/>
      <c r="O120" s="131"/>
      <c r="P120" s="131"/>
      <c r="Q120" s="131"/>
      <c r="R120" s="131"/>
      <c r="S120" s="131"/>
      <c r="V120" s="131"/>
      <c r="W120" s="131"/>
      <c r="X120" s="131"/>
      <c r="Y120" s="131"/>
      <c r="Z120" s="131"/>
    </row>
    <row r="121" spans="3:26">
      <c r="C121"/>
      <c r="D121" s="132"/>
      <c r="E121"/>
      <c r="F121"/>
      <c r="G121"/>
      <c r="H121"/>
      <c r="I121" s="131"/>
      <c r="J121" s="131"/>
      <c r="K121" s="131"/>
      <c r="L121" s="131"/>
      <c r="M121" s="131"/>
      <c r="N121" s="131"/>
      <c r="O121" s="130"/>
      <c r="P121" s="130"/>
      <c r="Q121" s="130"/>
      <c r="R121" s="131"/>
      <c r="S121" s="131"/>
      <c r="V121" s="131"/>
      <c r="W121" s="131"/>
      <c r="X121" s="131"/>
      <c r="Y121" s="131"/>
      <c r="Z121" s="131"/>
    </row>
    <row r="122" spans="3:26">
      <c r="C122"/>
      <c r="D122" s="132"/>
      <c r="E122"/>
      <c r="F122"/>
      <c r="G122"/>
      <c r="H122"/>
      <c r="I122" s="131"/>
      <c r="J122" s="131"/>
      <c r="K122" s="131"/>
      <c r="L122" s="131"/>
      <c r="M122" s="131"/>
      <c r="N122" s="131"/>
      <c r="O122" s="131"/>
      <c r="P122" s="131"/>
      <c r="Q122" s="131"/>
      <c r="R122" s="131"/>
      <c r="S122" s="131"/>
      <c r="V122" s="131"/>
      <c r="W122" s="131"/>
      <c r="X122" s="131"/>
      <c r="Y122" s="131"/>
      <c r="Z122" s="131"/>
    </row>
    <row r="123" spans="3:26">
      <c r="C123"/>
      <c r="D123" s="132"/>
      <c r="E123"/>
      <c r="F123"/>
      <c r="G123"/>
      <c r="H123"/>
      <c r="I123" s="131"/>
      <c r="J123" s="131"/>
      <c r="K123" s="131"/>
      <c r="L123" s="131"/>
      <c r="M123" s="131"/>
      <c r="N123" s="131"/>
      <c r="O123" s="131"/>
      <c r="P123" s="131"/>
      <c r="Q123" s="131"/>
      <c r="R123" s="131"/>
      <c r="S123" s="131"/>
      <c r="V123" s="131"/>
      <c r="W123" s="131"/>
      <c r="X123" s="131"/>
      <c r="Y123" s="131"/>
      <c r="Z123" s="131"/>
    </row>
  </sheetData>
  <mergeCells count="66">
    <mergeCell ref="C1:AB1"/>
    <mergeCell ref="C6:C9"/>
    <mergeCell ref="D6:D9"/>
    <mergeCell ref="E6:E9"/>
    <mergeCell ref="F6:F8"/>
    <mergeCell ref="O6:AB6"/>
    <mergeCell ref="N7:N8"/>
    <mergeCell ref="O7:R7"/>
    <mergeCell ref="S7:T7"/>
    <mergeCell ref="U7:V7"/>
    <mergeCell ref="K7:K8"/>
    <mergeCell ref="L7:M7"/>
    <mergeCell ref="G6:G8"/>
    <mergeCell ref="A82:A84"/>
    <mergeCell ref="C44:C46"/>
    <mergeCell ref="H6:H8"/>
    <mergeCell ref="W7:Y7"/>
    <mergeCell ref="Z7:AB7"/>
    <mergeCell ref="E12:E14"/>
    <mergeCell ref="C12:C14"/>
    <mergeCell ref="E20:E22"/>
    <mergeCell ref="C20:C22"/>
    <mergeCell ref="D20:D22"/>
    <mergeCell ref="D12:D14"/>
    <mergeCell ref="I6:I8"/>
    <mergeCell ref="J6:J8"/>
    <mergeCell ref="K6:N6"/>
    <mergeCell ref="A12:A14"/>
    <mergeCell ref="A20:A22"/>
    <mergeCell ref="A96:A98"/>
    <mergeCell ref="D96:D98"/>
    <mergeCell ref="E96:E98"/>
    <mergeCell ref="C96:C98"/>
    <mergeCell ref="A88:A90"/>
    <mergeCell ref="C88:C90"/>
    <mergeCell ref="D88:D90"/>
    <mergeCell ref="E88:E90"/>
    <mergeCell ref="A26:A30"/>
    <mergeCell ref="D26:D30"/>
    <mergeCell ref="E44:E46"/>
    <mergeCell ref="A56:A58"/>
    <mergeCell ref="E26:E30"/>
    <mergeCell ref="C26:C30"/>
    <mergeCell ref="A44:A46"/>
    <mergeCell ref="D44:D46"/>
    <mergeCell ref="C56:C58"/>
    <mergeCell ref="A72:A78"/>
    <mergeCell ref="C50:C52"/>
    <mergeCell ref="D56:D58"/>
    <mergeCell ref="E56:E58"/>
    <mergeCell ref="E66:E70"/>
    <mergeCell ref="A60:A64"/>
    <mergeCell ref="C72:C78"/>
    <mergeCell ref="C66:C70"/>
    <mergeCell ref="C60:C64"/>
    <mergeCell ref="D50:D52"/>
    <mergeCell ref="A66:A70"/>
    <mergeCell ref="D66:D70"/>
    <mergeCell ref="E50:E52"/>
    <mergeCell ref="D60:D64"/>
    <mergeCell ref="E60:E64"/>
    <mergeCell ref="C82:C84"/>
    <mergeCell ref="D82:D84"/>
    <mergeCell ref="E82:E84"/>
    <mergeCell ref="D72:D78"/>
    <mergeCell ref="E72:E78"/>
  </mergeCells>
  <phoneticPr fontId="1" type="noConversion"/>
  <printOptions horizontalCentered="1"/>
  <pageMargins left="1.08" right="0.56999999999999995" top="0.78740157480314998" bottom="0.39370078740157499" header="0.31496062992126" footer="0.31496062992126"/>
  <pageSetup paperSize="8" scale="71" orientation="landscape" r:id="rId1"/>
  <headerFooter alignWithMargins="0"/>
  <rowBreaks count="1" manualBreakCount="1">
    <brk id="70" min="2" max="27"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3">
    <tabColor indexed="11"/>
  </sheetPr>
  <dimension ref="A1:AE123"/>
  <sheetViews>
    <sheetView view="pageBreakPreview" topLeftCell="F37" zoomScale="75" zoomScaleNormal="25" zoomScaleSheetLayoutView="25" workbookViewId="0">
      <selection activeCell="H64" sqref="H64"/>
    </sheetView>
  </sheetViews>
  <sheetFormatPr defaultColWidth="9" defaultRowHeight="15"/>
  <cols>
    <col min="1" max="1" width="9" style="67"/>
    <col min="2" max="2" width="9" style="83"/>
    <col min="3" max="3" width="10" style="67" customWidth="1"/>
    <col min="4" max="4" width="11.85546875" style="105" customWidth="1"/>
    <col min="5" max="5" width="24.7109375" style="67" customWidth="1"/>
    <col min="6" max="6" width="9.140625" style="83" bestFit="1" customWidth="1"/>
    <col min="7" max="7" width="30.7109375" style="83" customWidth="1"/>
    <col min="8" max="8" width="27.42578125" style="67" customWidth="1"/>
    <col min="9" max="9" width="8.85546875" style="107" bestFit="1" customWidth="1"/>
    <col min="10" max="10" width="10.42578125" style="67" customWidth="1"/>
    <col min="11" max="11" width="9.28515625" style="83" customWidth="1"/>
    <col min="12" max="12" width="6.7109375" style="83" customWidth="1"/>
    <col min="13" max="13" width="6.42578125" style="83" customWidth="1"/>
    <col min="14" max="14" width="9.140625" style="83" customWidth="1"/>
    <col min="15" max="15" width="6" style="83" customWidth="1"/>
    <col min="16" max="16" width="6.7109375" style="83" customWidth="1"/>
    <col min="17" max="17" width="5.140625" style="83" customWidth="1"/>
    <col min="18" max="18" width="6.28515625" style="83" customWidth="1"/>
    <col min="19" max="19" width="7.140625" style="83" customWidth="1"/>
    <col min="20" max="20" width="6" style="83" customWidth="1"/>
    <col min="21" max="21" width="6.85546875" style="83" customWidth="1"/>
    <col min="22" max="22" width="6.28515625" style="83" customWidth="1"/>
    <col min="23" max="23" width="5.5703125" style="83" customWidth="1"/>
    <col min="24" max="24" width="7" style="83" customWidth="1"/>
    <col min="25" max="25" width="6.28515625" style="83" customWidth="1"/>
    <col min="26" max="26" width="5.7109375" style="83" customWidth="1"/>
    <col min="27" max="27" width="6.85546875" style="83" customWidth="1"/>
    <col min="28" max="28" width="6.28515625" style="83" customWidth="1"/>
    <col min="29" max="29" width="10.5703125" style="67" hidden="1" customWidth="1"/>
    <col min="30" max="30" width="11.5703125" style="67" hidden="1" customWidth="1"/>
    <col min="31" max="31" width="0" style="67" hidden="1" customWidth="1"/>
    <col min="32" max="16384" width="9" style="67"/>
  </cols>
  <sheetData>
    <row r="1" spans="1:31" ht="21">
      <c r="C1" s="609" t="s">
        <v>1690</v>
      </c>
      <c r="D1" s="609"/>
      <c r="E1" s="609"/>
      <c r="F1" s="609"/>
      <c r="G1" s="609"/>
      <c r="H1" s="609"/>
      <c r="I1" s="609"/>
      <c r="J1" s="609"/>
      <c r="K1" s="609"/>
      <c r="L1" s="609"/>
      <c r="M1" s="609"/>
      <c r="N1" s="609"/>
      <c r="O1" s="609"/>
      <c r="P1" s="609"/>
      <c r="Q1" s="609"/>
      <c r="R1" s="609"/>
      <c r="S1" s="609"/>
      <c r="T1" s="609"/>
      <c r="U1" s="609"/>
      <c r="V1" s="609"/>
      <c r="W1" s="609"/>
      <c r="X1" s="609"/>
      <c r="Y1" s="609"/>
      <c r="Z1" s="609"/>
      <c r="AA1" s="609"/>
      <c r="AB1" s="609"/>
    </row>
    <row r="2" spans="1:31">
      <c r="C2" s="68" t="s">
        <v>1691</v>
      </c>
      <c r="D2" s="69"/>
      <c r="E2" s="114" t="s">
        <v>1695</v>
      </c>
      <c r="F2" s="71"/>
      <c r="G2" s="71"/>
      <c r="H2" s="71"/>
      <c r="I2" s="106"/>
      <c r="J2" s="71"/>
      <c r="K2" s="71"/>
      <c r="L2" s="71"/>
      <c r="M2" s="71"/>
      <c r="N2" s="71"/>
      <c r="O2" s="71"/>
      <c r="P2" s="71"/>
      <c r="Q2" s="71"/>
      <c r="R2" s="71"/>
      <c r="S2" s="71"/>
      <c r="T2" s="71"/>
      <c r="U2" s="71"/>
      <c r="V2" s="71"/>
      <c r="W2" s="71"/>
      <c r="X2" s="71"/>
      <c r="Y2" s="71"/>
      <c r="Z2" s="71"/>
      <c r="AA2" s="71"/>
      <c r="AB2" s="71"/>
    </row>
    <row r="3" spans="1:31">
      <c r="C3" s="68" t="s">
        <v>1692</v>
      </c>
      <c r="D3" s="69"/>
      <c r="E3" s="114" t="s">
        <v>325</v>
      </c>
      <c r="F3" s="71"/>
      <c r="G3" s="71"/>
      <c r="H3" s="71"/>
      <c r="I3" s="106"/>
      <c r="J3" s="71"/>
      <c r="K3" s="71"/>
      <c r="L3" s="71"/>
      <c r="M3" s="71"/>
      <c r="N3" s="71"/>
      <c r="O3" s="71"/>
      <c r="P3" s="71"/>
      <c r="Q3" s="71"/>
      <c r="R3" s="71"/>
      <c r="S3" s="71"/>
      <c r="T3" s="71"/>
      <c r="U3" s="71"/>
      <c r="V3" s="71"/>
      <c r="W3" s="71"/>
      <c r="X3" s="71"/>
      <c r="Y3" s="71"/>
      <c r="Z3" s="71"/>
      <c r="AA3" s="71"/>
      <c r="AB3" s="71"/>
    </row>
    <row r="4" spans="1:31">
      <c r="C4" s="68" t="s">
        <v>86</v>
      </c>
      <c r="D4" s="69"/>
      <c r="E4" s="114" t="s">
        <v>453</v>
      </c>
      <c r="F4" s="71"/>
      <c r="G4" s="71"/>
      <c r="H4" s="71"/>
      <c r="I4" s="106"/>
      <c r="J4" s="71"/>
      <c r="K4" s="71"/>
      <c r="L4" s="71"/>
      <c r="M4" s="71"/>
      <c r="N4" s="71"/>
      <c r="O4" s="71"/>
      <c r="P4" s="71"/>
      <c r="Q4" s="71"/>
      <c r="R4" s="71"/>
      <c r="S4" s="71"/>
      <c r="T4" s="71"/>
      <c r="U4" s="71"/>
      <c r="V4" s="71"/>
      <c r="W4" s="71"/>
      <c r="X4" s="71"/>
      <c r="Y4" s="71"/>
      <c r="Z4" s="71"/>
      <c r="AA4" s="71"/>
      <c r="AB4" s="71"/>
    </row>
    <row r="5" spans="1:31" ht="15.75" thickBot="1">
      <c r="C5" s="73"/>
      <c r="D5" s="74"/>
      <c r="E5" s="115"/>
      <c r="F5" s="71"/>
      <c r="G5" s="71"/>
      <c r="H5" s="71"/>
      <c r="I5" s="106"/>
      <c r="J5" s="71"/>
      <c r="K5" s="71"/>
      <c r="L5" s="71"/>
      <c r="M5" s="71"/>
      <c r="N5" s="71"/>
      <c r="O5" s="71"/>
      <c r="P5" s="71"/>
      <c r="Q5" s="71"/>
      <c r="R5" s="71"/>
      <c r="S5" s="71"/>
      <c r="T5" s="71"/>
      <c r="U5" s="71"/>
      <c r="V5" s="71"/>
      <c r="W5" s="71"/>
      <c r="X5" s="71"/>
      <c r="Y5" s="71"/>
      <c r="Z5" s="71"/>
      <c r="AA5" s="71"/>
      <c r="AB5" s="71"/>
    </row>
    <row r="6" spans="1:31" ht="15" customHeight="1">
      <c r="C6" s="610" t="s">
        <v>1693</v>
      </c>
      <c r="D6" s="613" t="s">
        <v>106</v>
      </c>
      <c r="E6" s="605" t="s">
        <v>1689</v>
      </c>
      <c r="F6" s="614" t="s">
        <v>1667</v>
      </c>
      <c r="G6" s="605" t="s">
        <v>1725</v>
      </c>
      <c r="H6" s="614" t="s">
        <v>1668</v>
      </c>
      <c r="I6" s="616" t="s">
        <v>1669</v>
      </c>
      <c r="J6" s="614" t="s">
        <v>87</v>
      </c>
      <c r="K6" s="614" t="s">
        <v>1671</v>
      </c>
      <c r="L6" s="614"/>
      <c r="M6" s="614"/>
      <c r="N6" s="614"/>
      <c r="O6" s="614" t="s">
        <v>1677</v>
      </c>
      <c r="P6" s="614"/>
      <c r="Q6" s="614"/>
      <c r="R6" s="614"/>
      <c r="S6" s="614"/>
      <c r="T6" s="614"/>
      <c r="U6" s="614"/>
      <c r="V6" s="614"/>
      <c r="W6" s="614"/>
      <c r="X6" s="614"/>
      <c r="Y6" s="614"/>
      <c r="Z6" s="614"/>
      <c r="AA6" s="614"/>
      <c r="AB6" s="618"/>
    </row>
    <row r="7" spans="1:31" ht="15" customHeight="1">
      <c r="C7" s="611"/>
      <c r="D7" s="585"/>
      <c r="E7" s="602"/>
      <c r="F7" s="599"/>
      <c r="G7" s="602"/>
      <c r="H7" s="599"/>
      <c r="I7" s="617"/>
      <c r="J7" s="599"/>
      <c r="K7" s="599" t="s">
        <v>1672</v>
      </c>
      <c r="L7" s="599" t="s">
        <v>1673</v>
      </c>
      <c r="M7" s="599"/>
      <c r="N7" s="599" t="s">
        <v>1676</v>
      </c>
      <c r="O7" s="599" t="s">
        <v>1678</v>
      </c>
      <c r="P7" s="599"/>
      <c r="Q7" s="599"/>
      <c r="R7" s="599"/>
      <c r="S7" s="599" t="s">
        <v>1684</v>
      </c>
      <c r="T7" s="599"/>
      <c r="U7" s="599" t="s">
        <v>1685</v>
      </c>
      <c r="V7" s="599"/>
      <c r="W7" s="599" t="s">
        <v>1686</v>
      </c>
      <c r="X7" s="599"/>
      <c r="Y7" s="599"/>
      <c r="Z7" s="599" t="s">
        <v>1687</v>
      </c>
      <c r="AA7" s="599"/>
      <c r="AB7" s="600"/>
    </row>
    <row r="8" spans="1:31">
      <c r="B8" s="83" t="s">
        <v>578</v>
      </c>
      <c r="C8" s="611"/>
      <c r="D8" s="585"/>
      <c r="E8" s="602"/>
      <c r="F8" s="599"/>
      <c r="G8" s="603"/>
      <c r="H8" s="599"/>
      <c r="I8" s="617"/>
      <c r="J8" s="599"/>
      <c r="K8" s="599"/>
      <c r="L8" s="64" t="s">
        <v>1674</v>
      </c>
      <c r="M8" s="64" t="s">
        <v>1675</v>
      </c>
      <c r="N8" s="599"/>
      <c r="O8" s="64" t="s">
        <v>1679</v>
      </c>
      <c r="P8" s="64" t="s">
        <v>1680</v>
      </c>
      <c r="Q8" s="64" t="s">
        <v>1681</v>
      </c>
      <c r="R8" s="64" t="s">
        <v>1682</v>
      </c>
      <c r="S8" s="64" t="s">
        <v>1680</v>
      </c>
      <c r="T8" s="64" t="s">
        <v>1682</v>
      </c>
      <c r="U8" s="64" t="s">
        <v>1680</v>
      </c>
      <c r="V8" s="64" t="s">
        <v>1682</v>
      </c>
      <c r="W8" s="64" t="s">
        <v>1679</v>
      </c>
      <c r="X8" s="64" t="s">
        <v>1680</v>
      </c>
      <c r="Y8" s="64" t="s">
        <v>1682</v>
      </c>
      <c r="Z8" s="64" t="s">
        <v>1679</v>
      </c>
      <c r="AA8" s="64" t="s">
        <v>1680</v>
      </c>
      <c r="AB8" s="65" t="s">
        <v>1682</v>
      </c>
    </row>
    <row r="9" spans="1:31" s="104" customFormat="1" ht="15.75" thickBot="1">
      <c r="B9" s="83"/>
      <c r="C9" s="612"/>
      <c r="D9" s="592"/>
      <c r="E9" s="627"/>
      <c r="F9" s="81">
        <v>1</v>
      </c>
      <c r="G9" s="81"/>
      <c r="H9" s="81">
        <v>2</v>
      </c>
      <c r="I9" s="80">
        <v>3</v>
      </c>
      <c r="J9" s="81">
        <v>4</v>
      </c>
      <c r="K9" s="81">
        <v>5</v>
      </c>
      <c r="L9" s="81">
        <v>6.1</v>
      </c>
      <c r="M9" s="81">
        <v>6.2</v>
      </c>
      <c r="N9" s="81">
        <v>7</v>
      </c>
      <c r="O9" s="81">
        <v>8</v>
      </c>
      <c r="P9" s="81">
        <v>9</v>
      </c>
      <c r="Q9" s="81">
        <v>10</v>
      </c>
      <c r="R9" s="81">
        <v>11</v>
      </c>
      <c r="S9" s="81">
        <v>12</v>
      </c>
      <c r="T9" s="81">
        <v>13</v>
      </c>
      <c r="U9" s="81">
        <v>14</v>
      </c>
      <c r="V9" s="81">
        <v>15</v>
      </c>
      <c r="W9" s="81">
        <v>16</v>
      </c>
      <c r="X9" s="81">
        <v>17</v>
      </c>
      <c r="Y9" s="81">
        <v>18</v>
      </c>
      <c r="Z9" s="81">
        <v>19</v>
      </c>
      <c r="AA9" s="81">
        <v>20</v>
      </c>
      <c r="AB9" s="82">
        <v>21</v>
      </c>
    </row>
    <row r="10" spans="1:31" ht="16.5" customHeight="1">
      <c r="A10" s="156">
        <v>9199</v>
      </c>
      <c r="B10" s="199">
        <v>261</v>
      </c>
      <c r="C10" s="194" t="s">
        <v>1518</v>
      </c>
      <c r="D10" s="75">
        <v>1.6</v>
      </c>
      <c r="E10" s="151" t="s">
        <v>1519</v>
      </c>
      <c r="F10" s="76">
        <v>1</v>
      </c>
      <c r="G10" s="117" t="s">
        <v>1520</v>
      </c>
      <c r="H10" s="93" t="s">
        <v>1521</v>
      </c>
      <c r="I10" s="79">
        <v>1</v>
      </c>
      <c r="J10" s="76" t="s">
        <v>1700</v>
      </c>
      <c r="K10" s="79">
        <v>6</v>
      </c>
      <c r="L10" s="79">
        <v>3</v>
      </c>
      <c r="M10" s="79">
        <v>3</v>
      </c>
      <c r="N10" s="76">
        <v>1</v>
      </c>
      <c r="O10" s="76" t="s">
        <v>1705</v>
      </c>
      <c r="P10" s="76" t="s">
        <v>1705</v>
      </c>
      <c r="Q10" s="76"/>
      <c r="R10" s="76">
        <v>0</v>
      </c>
      <c r="S10" s="76" t="s">
        <v>1701</v>
      </c>
      <c r="T10" s="76">
        <v>0</v>
      </c>
      <c r="U10" s="76" t="s">
        <v>1708</v>
      </c>
      <c r="V10" s="76">
        <v>-1</v>
      </c>
      <c r="W10" s="76" t="s">
        <v>114</v>
      </c>
      <c r="X10" s="76" t="s">
        <v>1703</v>
      </c>
      <c r="Y10" s="76">
        <v>0</v>
      </c>
      <c r="Z10" s="76" t="s">
        <v>1699</v>
      </c>
      <c r="AA10" s="76" t="s">
        <v>1703</v>
      </c>
      <c r="AB10" s="77">
        <v>0</v>
      </c>
    </row>
    <row r="11" spans="1:31" ht="16.5" customHeight="1">
      <c r="A11" s="238"/>
      <c r="B11" s="239"/>
      <c r="C11" s="218"/>
      <c r="D11" s="98"/>
      <c r="E11" s="96"/>
      <c r="F11" s="95"/>
      <c r="G11" s="118"/>
      <c r="H11" s="99"/>
      <c r="I11" s="100"/>
      <c r="J11" s="95"/>
      <c r="K11" s="100"/>
      <c r="L11" s="100"/>
      <c r="M11" s="100"/>
      <c r="N11" s="95"/>
      <c r="O11" s="95"/>
      <c r="P11" s="95"/>
      <c r="Q11" s="95"/>
      <c r="R11" s="95"/>
      <c r="S11" s="95"/>
      <c r="T11" s="95"/>
      <c r="U11" s="95"/>
      <c r="V11" s="95"/>
      <c r="W11" s="95"/>
      <c r="X11" s="95"/>
      <c r="Y11" s="95"/>
      <c r="Z11" s="95"/>
      <c r="AA11" s="95"/>
      <c r="AB11" s="101"/>
    </row>
    <row r="12" spans="1:31" s="66" customFormat="1" ht="15" customHeight="1">
      <c r="A12" s="586">
        <v>4037</v>
      </c>
      <c r="B12" s="158">
        <v>275</v>
      </c>
      <c r="C12" s="586" t="s">
        <v>1522</v>
      </c>
      <c r="D12" s="585">
        <v>10.199999999999999</v>
      </c>
      <c r="E12" s="624" t="s">
        <v>1523</v>
      </c>
      <c r="F12" s="64">
        <v>3</v>
      </c>
      <c r="G12" s="116" t="s">
        <v>1524</v>
      </c>
      <c r="H12" s="60" t="s">
        <v>275</v>
      </c>
      <c r="I12" s="59">
        <v>9.6999999999999993</v>
      </c>
      <c r="J12" s="64" t="s">
        <v>1700</v>
      </c>
      <c r="K12" s="59">
        <v>8.6</v>
      </c>
      <c r="L12" s="59">
        <v>4.5999999999999996</v>
      </c>
      <c r="M12" s="59">
        <v>5</v>
      </c>
      <c r="N12" s="64">
        <v>2</v>
      </c>
      <c r="O12" s="64" t="s">
        <v>1706</v>
      </c>
      <c r="P12" s="64" t="s">
        <v>1703</v>
      </c>
      <c r="Q12" s="64"/>
      <c r="R12" s="64">
        <v>0</v>
      </c>
      <c r="S12" s="64" t="s">
        <v>1701</v>
      </c>
      <c r="T12" s="64">
        <v>0</v>
      </c>
      <c r="U12" s="64" t="s">
        <v>1703</v>
      </c>
      <c r="V12" s="64">
        <v>0</v>
      </c>
      <c r="W12" s="64" t="s">
        <v>1704</v>
      </c>
      <c r="X12" s="64" t="s">
        <v>1703</v>
      </c>
      <c r="Y12" s="64">
        <v>0</v>
      </c>
      <c r="Z12" s="64" t="s">
        <v>1699</v>
      </c>
      <c r="AA12" s="64" t="s">
        <v>1703</v>
      </c>
      <c r="AB12" s="65">
        <v>0</v>
      </c>
      <c r="AC12" s="61">
        <f>'[3]nganjuk (3)'!$L$75</f>
        <v>38</v>
      </c>
      <c r="AD12" s="61">
        <f>I12-AC12</f>
        <v>-28.3</v>
      </c>
      <c r="AE12" s="66">
        <v>9.6999999999999993</v>
      </c>
    </row>
    <row r="13" spans="1:31" s="66" customFormat="1" ht="15" customHeight="1">
      <c r="A13" s="586"/>
      <c r="B13" s="158"/>
      <c r="C13" s="586"/>
      <c r="D13" s="585"/>
      <c r="E13" s="624"/>
      <c r="F13" s="64"/>
      <c r="G13" s="116"/>
      <c r="H13" s="60"/>
      <c r="I13" s="59"/>
      <c r="J13" s="64"/>
      <c r="K13" s="59"/>
      <c r="L13" s="59"/>
      <c r="M13" s="59"/>
      <c r="N13" s="64"/>
      <c r="O13" s="64"/>
      <c r="P13" s="64"/>
      <c r="Q13" s="64"/>
      <c r="R13" s="64"/>
      <c r="S13" s="64"/>
      <c r="T13" s="64"/>
      <c r="U13" s="64"/>
      <c r="V13" s="64"/>
      <c r="W13" s="64"/>
      <c r="X13" s="64"/>
      <c r="Y13" s="64"/>
      <c r="Z13" s="64"/>
      <c r="AA13" s="64"/>
      <c r="AB13" s="65"/>
      <c r="AC13" s="61"/>
      <c r="AD13" s="61"/>
    </row>
    <row r="14" spans="1:31" s="66" customFormat="1" ht="15" customHeight="1">
      <c r="A14" s="586"/>
      <c r="B14" s="158">
        <v>276</v>
      </c>
      <c r="C14" s="586"/>
      <c r="D14" s="585"/>
      <c r="E14" s="624"/>
      <c r="F14" s="64">
        <v>4</v>
      </c>
      <c r="G14" s="116" t="s">
        <v>1525</v>
      </c>
      <c r="H14" s="60" t="s">
        <v>288</v>
      </c>
      <c r="I14" s="59">
        <v>10.8</v>
      </c>
      <c r="J14" s="64" t="s">
        <v>1700</v>
      </c>
      <c r="K14" s="59">
        <v>3.6</v>
      </c>
      <c r="L14" s="59">
        <v>8.5</v>
      </c>
      <c r="M14" s="59">
        <v>8.9</v>
      </c>
      <c r="N14" s="64">
        <v>1</v>
      </c>
      <c r="O14" s="64" t="s">
        <v>1703</v>
      </c>
      <c r="P14" s="64" t="s">
        <v>1701</v>
      </c>
      <c r="Q14" s="64"/>
      <c r="R14" s="64">
        <v>0</v>
      </c>
      <c r="S14" s="64" t="s">
        <v>1701</v>
      </c>
      <c r="T14" s="64">
        <v>0</v>
      </c>
      <c r="U14" s="64" t="s">
        <v>1708</v>
      </c>
      <c r="V14" s="64">
        <v>0</v>
      </c>
      <c r="W14" s="64" t="s">
        <v>1704</v>
      </c>
      <c r="X14" s="64" t="s">
        <v>1703</v>
      </c>
      <c r="Y14" s="64">
        <v>0</v>
      </c>
      <c r="Z14" s="64" t="s">
        <v>1699</v>
      </c>
      <c r="AA14" s="64" t="s">
        <v>1703</v>
      </c>
      <c r="AB14" s="65">
        <v>0</v>
      </c>
      <c r="AC14" s="61">
        <f>'[3]nganjuk (3)'!$L$75</f>
        <v>38</v>
      </c>
      <c r="AD14" s="61">
        <f>I14-AC14</f>
        <v>-27.2</v>
      </c>
      <c r="AE14" s="66">
        <v>10.8</v>
      </c>
    </row>
    <row r="15" spans="1:31" s="66" customFormat="1" ht="15" customHeight="1">
      <c r="A15" s="586"/>
      <c r="B15" s="158"/>
      <c r="C15" s="586"/>
      <c r="D15" s="585"/>
      <c r="E15" s="624"/>
      <c r="F15" s="64"/>
      <c r="G15" s="116"/>
      <c r="H15" s="60"/>
      <c r="I15" s="59"/>
      <c r="J15" s="64"/>
      <c r="K15" s="59"/>
      <c r="L15" s="59"/>
      <c r="M15" s="59"/>
      <c r="N15" s="64"/>
      <c r="O15" s="64"/>
      <c r="P15" s="64"/>
      <c r="Q15" s="64"/>
      <c r="R15" s="64"/>
      <c r="S15" s="64"/>
      <c r="T15" s="64"/>
      <c r="U15" s="64"/>
      <c r="V15" s="64"/>
      <c r="W15" s="64"/>
      <c r="X15" s="64"/>
      <c r="Y15" s="64"/>
      <c r="Z15" s="64"/>
      <c r="AA15" s="64"/>
      <c r="AB15" s="65"/>
      <c r="AC15" s="61"/>
      <c r="AD15" s="61"/>
    </row>
    <row r="16" spans="1:31" s="66" customFormat="1" ht="15" customHeight="1">
      <c r="A16" s="586"/>
      <c r="B16" s="158">
        <v>277</v>
      </c>
      <c r="C16" s="586"/>
      <c r="D16" s="585"/>
      <c r="E16" s="624"/>
      <c r="F16" s="64">
        <v>5</v>
      </c>
      <c r="G16" s="116" t="s">
        <v>1526</v>
      </c>
      <c r="H16" s="60" t="s">
        <v>289</v>
      </c>
      <c r="I16" s="59">
        <v>12.5</v>
      </c>
      <c r="J16" s="64" t="s">
        <v>1700</v>
      </c>
      <c r="K16" s="59">
        <v>2.5</v>
      </c>
      <c r="L16" s="59">
        <v>4.7</v>
      </c>
      <c r="M16" s="59">
        <v>6.7</v>
      </c>
      <c r="N16" s="64">
        <v>1</v>
      </c>
      <c r="O16" s="64" t="s">
        <v>1703</v>
      </c>
      <c r="P16" s="64" t="s">
        <v>1701</v>
      </c>
      <c r="Q16" s="64"/>
      <c r="R16" s="64">
        <v>0</v>
      </c>
      <c r="S16" s="64" t="s">
        <v>1701</v>
      </c>
      <c r="T16" s="64">
        <v>0</v>
      </c>
      <c r="U16" s="64" t="s">
        <v>1708</v>
      </c>
      <c r="V16" s="64">
        <v>0</v>
      </c>
      <c r="W16" s="64" t="s">
        <v>1704</v>
      </c>
      <c r="X16" s="64" t="s">
        <v>1703</v>
      </c>
      <c r="Y16" s="64">
        <v>0</v>
      </c>
      <c r="Z16" s="64" t="s">
        <v>1699</v>
      </c>
      <c r="AA16" s="64" t="s">
        <v>1703</v>
      </c>
      <c r="AB16" s="65">
        <v>0</v>
      </c>
      <c r="AC16" s="61">
        <f>'[3]nganjuk (3)'!$L$75</f>
        <v>38</v>
      </c>
      <c r="AD16" s="61">
        <f>I16-AC16</f>
        <v>-25.5</v>
      </c>
      <c r="AE16" s="66">
        <v>12.5</v>
      </c>
    </row>
    <row r="17" spans="1:31" s="66" customFormat="1" ht="15" customHeight="1">
      <c r="A17" s="586"/>
      <c r="B17" s="158"/>
      <c r="C17" s="586"/>
      <c r="D17" s="585"/>
      <c r="E17" s="624"/>
      <c r="F17" s="64"/>
      <c r="G17" s="116"/>
      <c r="H17" s="60"/>
      <c r="I17" s="59"/>
      <c r="J17" s="64"/>
      <c r="K17" s="59"/>
      <c r="L17" s="59"/>
      <c r="M17" s="59"/>
      <c r="N17" s="64"/>
      <c r="O17" s="64"/>
      <c r="P17" s="64"/>
      <c r="Q17" s="64"/>
      <c r="R17" s="64"/>
      <c r="S17" s="64"/>
      <c r="T17" s="64"/>
      <c r="U17" s="64"/>
      <c r="V17" s="64"/>
      <c r="W17" s="64"/>
      <c r="X17" s="64"/>
      <c r="Y17" s="64"/>
      <c r="Z17" s="64"/>
      <c r="AA17" s="64"/>
      <c r="AB17" s="65"/>
      <c r="AC17" s="61"/>
      <c r="AD17" s="61"/>
    </row>
    <row r="18" spans="1:31" s="66" customFormat="1" ht="15" customHeight="1">
      <c r="A18" s="586"/>
      <c r="B18" s="158">
        <v>278</v>
      </c>
      <c r="C18" s="586"/>
      <c r="D18" s="585"/>
      <c r="E18" s="624"/>
      <c r="F18" s="64">
        <v>6</v>
      </c>
      <c r="G18" s="116" t="s">
        <v>1527</v>
      </c>
      <c r="H18" s="60" t="s">
        <v>290</v>
      </c>
      <c r="I18" s="59">
        <v>12.6</v>
      </c>
      <c r="J18" s="64" t="s">
        <v>1700</v>
      </c>
      <c r="K18" s="59">
        <v>3.5</v>
      </c>
      <c r="L18" s="59">
        <v>4.5</v>
      </c>
      <c r="M18" s="59">
        <v>4.5</v>
      </c>
      <c r="N18" s="64">
        <v>1</v>
      </c>
      <c r="O18" s="64" t="s">
        <v>1706</v>
      </c>
      <c r="P18" s="64" t="s">
        <v>1700</v>
      </c>
      <c r="Q18" s="64"/>
      <c r="R18" s="64">
        <v>0</v>
      </c>
      <c r="S18" s="64" t="s">
        <v>1701</v>
      </c>
      <c r="T18" s="64">
        <v>0</v>
      </c>
      <c r="U18" s="64" t="s">
        <v>1700</v>
      </c>
      <c r="V18" s="64">
        <v>0</v>
      </c>
      <c r="W18" s="64" t="s">
        <v>1704</v>
      </c>
      <c r="X18" s="64" t="s">
        <v>1703</v>
      </c>
      <c r="Y18" s="64">
        <v>0</v>
      </c>
      <c r="Z18" s="64" t="s">
        <v>1699</v>
      </c>
      <c r="AA18" s="64" t="s">
        <v>1700</v>
      </c>
      <c r="AB18" s="65">
        <v>0</v>
      </c>
      <c r="AC18" s="61">
        <f>'[3]nganjuk (3)'!$L$75</f>
        <v>38</v>
      </c>
      <c r="AD18" s="61">
        <f>I18-AC18</f>
        <v>-25.4</v>
      </c>
      <c r="AE18" s="66">
        <v>12.6</v>
      </c>
    </row>
    <row r="19" spans="1:31" s="66" customFormat="1" ht="15" customHeight="1">
      <c r="A19" s="586"/>
      <c r="B19" s="158"/>
      <c r="C19" s="586"/>
      <c r="D19" s="585"/>
      <c r="E19" s="624"/>
      <c r="F19" s="64"/>
      <c r="G19" s="116"/>
      <c r="H19" s="60"/>
      <c r="I19" s="59"/>
      <c r="J19" s="64"/>
      <c r="K19" s="59"/>
      <c r="L19" s="59"/>
      <c r="M19" s="59"/>
      <c r="N19" s="64"/>
      <c r="O19" s="64"/>
      <c r="P19" s="64"/>
      <c r="Q19" s="64"/>
      <c r="R19" s="64"/>
      <c r="S19" s="64"/>
      <c r="T19" s="64"/>
      <c r="U19" s="64"/>
      <c r="V19" s="64"/>
      <c r="W19" s="64"/>
      <c r="X19" s="64"/>
      <c r="Y19" s="64"/>
      <c r="Z19" s="64"/>
      <c r="AA19" s="64"/>
      <c r="AB19" s="65"/>
      <c r="AC19" s="61"/>
      <c r="AD19" s="61"/>
    </row>
    <row r="20" spans="1:31" s="66" customFormat="1" ht="15" customHeight="1">
      <c r="A20" s="586"/>
      <c r="B20" s="158">
        <v>279</v>
      </c>
      <c r="C20" s="586"/>
      <c r="D20" s="585"/>
      <c r="E20" s="624"/>
      <c r="F20" s="64">
        <v>7</v>
      </c>
      <c r="G20" s="116" t="s">
        <v>1528</v>
      </c>
      <c r="H20" s="60" t="s">
        <v>300</v>
      </c>
      <c r="I20" s="59">
        <v>13.4</v>
      </c>
      <c r="J20" s="64" t="s">
        <v>1700</v>
      </c>
      <c r="K20" s="59">
        <v>4.5</v>
      </c>
      <c r="L20" s="59">
        <v>6.2</v>
      </c>
      <c r="M20" s="59">
        <v>6.2</v>
      </c>
      <c r="N20" s="64">
        <v>1</v>
      </c>
      <c r="O20" s="64" t="s">
        <v>1707</v>
      </c>
      <c r="P20" s="64" t="s">
        <v>1701</v>
      </c>
      <c r="Q20" s="64"/>
      <c r="R20" s="64">
        <v>0</v>
      </c>
      <c r="S20" s="64" t="s">
        <v>1701</v>
      </c>
      <c r="T20" s="64">
        <v>0</v>
      </c>
      <c r="U20" s="64" t="s">
        <v>1703</v>
      </c>
      <c r="V20" s="64">
        <v>0</v>
      </c>
      <c r="W20" s="64" t="s">
        <v>1704</v>
      </c>
      <c r="X20" s="64" t="s">
        <v>1703</v>
      </c>
      <c r="Y20" s="64">
        <v>0</v>
      </c>
      <c r="Z20" s="64" t="s">
        <v>1699</v>
      </c>
      <c r="AA20" s="64" t="s">
        <v>1703</v>
      </c>
      <c r="AB20" s="65">
        <v>0</v>
      </c>
      <c r="AC20" s="61">
        <f>'[3]nganjuk (3)'!$L$75</f>
        <v>38</v>
      </c>
      <c r="AD20" s="61">
        <f>I20-AC20</f>
        <v>-24.6</v>
      </c>
      <c r="AE20" s="66">
        <v>13.4</v>
      </c>
    </row>
    <row r="21" spans="1:31" s="66" customFormat="1" ht="15" customHeight="1">
      <c r="A21" s="586"/>
      <c r="B21" s="158"/>
      <c r="C21" s="586"/>
      <c r="D21" s="585"/>
      <c r="E21" s="624"/>
      <c r="F21" s="64"/>
      <c r="G21" s="116"/>
      <c r="H21" s="60"/>
      <c r="I21" s="59"/>
      <c r="J21" s="64"/>
      <c r="K21" s="59"/>
      <c r="L21" s="59"/>
      <c r="M21" s="59"/>
      <c r="N21" s="64"/>
      <c r="O21" s="64"/>
      <c r="P21" s="64"/>
      <c r="Q21" s="64"/>
      <c r="R21" s="64"/>
      <c r="S21" s="64"/>
      <c r="T21" s="64"/>
      <c r="U21" s="64"/>
      <c r="V21" s="64"/>
      <c r="W21" s="64"/>
      <c r="X21" s="64"/>
      <c r="Y21" s="64"/>
      <c r="Z21" s="64"/>
      <c r="AA21" s="64"/>
      <c r="AB21" s="65"/>
      <c r="AC21" s="61"/>
      <c r="AD21" s="61"/>
    </row>
    <row r="22" spans="1:31" s="66" customFormat="1" ht="15" customHeight="1">
      <c r="A22" s="586"/>
      <c r="B22" s="158">
        <v>280</v>
      </c>
      <c r="C22" s="586"/>
      <c r="D22" s="585"/>
      <c r="E22" s="624"/>
      <c r="F22" s="64">
        <v>8</v>
      </c>
      <c r="G22" s="116" t="s">
        <v>1529</v>
      </c>
      <c r="H22" s="60" t="s">
        <v>291</v>
      </c>
      <c r="I22" s="59">
        <v>14.2</v>
      </c>
      <c r="J22" s="64" t="s">
        <v>1700</v>
      </c>
      <c r="K22" s="59">
        <v>4.9000000000000004</v>
      </c>
      <c r="L22" s="59">
        <v>3.5</v>
      </c>
      <c r="M22" s="59">
        <v>3.5</v>
      </c>
      <c r="N22" s="64">
        <v>2</v>
      </c>
      <c r="O22" s="64" t="s">
        <v>1707</v>
      </c>
      <c r="P22" s="64" t="s">
        <v>1701</v>
      </c>
      <c r="Q22" s="64"/>
      <c r="R22" s="64">
        <v>0</v>
      </c>
      <c r="S22" s="64" t="s">
        <v>1701</v>
      </c>
      <c r="T22" s="64">
        <v>0</v>
      </c>
      <c r="U22" s="64" t="s">
        <v>1703</v>
      </c>
      <c r="V22" s="64">
        <v>0</v>
      </c>
      <c r="W22" s="64" t="s">
        <v>1704</v>
      </c>
      <c r="X22" s="64" t="s">
        <v>1703</v>
      </c>
      <c r="Y22" s="64">
        <v>0</v>
      </c>
      <c r="Z22" s="64" t="s">
        <v>1699</v>
      </c>
      <c r="AA22" s="64" t="s">
        <v>1703</v>
      </c>
      <c r="AB22" s="65">
        <v>0</v>
      </c>
      <c r="AC22" s="61">
        <f>'[3]nganjuk (3)'!$L$75</f>
        <v>38</v>
      </c>
      <c r="AD22" s="61">
        <f>I22-AC22</f>
        <v>-23.8</v>
      </c>
      <c r="AE22" s="66">
        <v>14.2</v>
      </c>
    </row>
    <row r="23" spans="1:31" s="66" customFormat="1" ht="15" customHeight="1">
      <c r="A23" s="586"/>
      <c r="B23" s="158"/>
      <c r="C23" s="586"/>
      <c r="D23" s="585"/>
      <c r="E23" s="624"/>
      <c r="F23" s="64"/>
      <c r="G23" s="116"/>
      <c r="H23" s="60"/>
      <c r="I23" s="59"/>
      <c r="J23" s="64"/>
      <c r="K23" s="59"/>
      <c r="L23" s="59"/>
      <c r="M23" s="59"/>
      <c r="N23" s="64"/>
      <c r="O23" s="64"/>
      <c r="P23" s="64"/>
      <c r="Q23" s="64"/>
      <c r="R23" s="64"/>
      <c r="S23" s="64"/>
      <c r="T23" s="64"/>
      <c r="U23" s="64"/>
      <c r="V23" s="64"/>
      <c r="W23" s="64"/>
      <c r="X23" s="64"/>
      <c r="Y23" s="64"/>
      <c r="Z23" s="64"/>
      <c r="AA23" s="64"/>
      <c r="AB23" s="65"/>
      <c r="AC23" s="61"/>
      <c r="AD23" s="61"/>
    </row>
    <row r="24" spans="1:31" s="66" customFormat="1" ht="15" customHeight="1">
      <c r="A24" s="586"/>
      <c r="B24" s="158">
        <v>281</v>
      </c>
      <c r="C24" s="586"/>
      <c r="D24" s="585"/>
      <c r="E24" s="624"/>
      <c r="F24" s="64">
        <v>9</v>
      </c>
      <c r="G24" s="116" t="s">
        <v>1530</v>
      </c>
      <c r="H24" s="60" t="s">
        <v>292</v>
      </c>
      <c r="I24" s="59">
        <v>15.6</v>
      </c>
      <c r="J24" s="64" t="s">
        <v>1700</v>
      </c>
      <c r="K24" s="59">
        <v>3.4</v>
      </c>
      <c r="L24" s="59">
        <v>5</v>
      </c>
      <c r="M24" s="59">
        <v>5</v>
      </c>
      <c r="N24" s="64">
        <v>1</v>
      </c>
      <c r="O24" s="64" t="s">
        <v>1703</v>
      </c>
      <c r="P24" s="64" t="s">
        <v>1701</v>
      </c>
      <c r="Q24" s="64"/>
      <c r="R24" s="64">
        <v>0</v>
      </c>
      <c r="S24" s="64" t="s">
        <v>1701</v>
      </c>
      <c r="T24" s="64">
        <v>0</v>
      </c>
      <c r="U24" s="64" t="s">
        <v>1708</v>
      </c>
      <c r="V24" s="64">
        <v>0</v>
      </c>
      <c r="W24" s="64" t="s">
        <v>1704</v>
      </c>
      <c r="X24" s="64" t="s">
        <v>1703</v>
      </c>
      <c r="Y24" s="64">
        <v>0</v>
      </c>
      <c r="Z24" s="64" t="s">
        <v>1699</v>
      </c>
      <c r="AA24" s="64" t="s">
        <v>1703</v>
      </c>
      <c r="AB24" s="65">
        <v>0</v>
      </c>
      <c r="AC24" s="61">
        <f>'[3]nganjuk (3)'!$L$75</f>
        <v>38</v>
      </c>
      <c r="AD24" s="61">
        <f>I24-AC24</f>
        <v>-22.4</v>
      </c>
      <c r="AE24" s="66">
        <v>15.6</v>
      </c>
    </row>
    <row r="25" spans="1:31" s="66" customFormat="1" ht="15" customHeight="1">
      <c r="A25" s="62"/>
      <c r="B25" s="158"/>
      <c r="C25" s="62"/>
      <c r="D25" s="63"/>
      <c r="E25" s="78"/>
      <c r="F25" s="64"/>
      <c r="G25" s="116"/>
      <c r="H25" s="60"/>
      <c r="I25" s="59"/>
      <c r="J25" s="64"/>
      <c r="K25" s="59"/>
      <c r="L25" s="59"/>
      <c r="M25" s="59"/>
      <c r="N25" s="64"/>
      <c r="O25" s="64"/>
      <c r="P25" s="64"/>
      <c r="Q25" s="64"/>
      <c r="R25" s="64"/>
      <c r="S25" s="64"/>
      <c r="T25" s="64"/>
      <c r="U25" s="64"/>
      <c r="V25" s="64"/>
      <c r="W25" s="64"/>
      <c r="X25" s="64"/>
      <c r="Y25" s="64"/>
      <c r="Z25" s="64"/>
      <c r="AA25" s="64"/>
      <c r="AB25" s="65"/>
      <c r="AC25" s="61"/>
      <c r="AD25" s="61"/>
    </row>
    <row r="26" spans="1:31" s="66" customFormat="1" ht="15" customHeight="1">
      <c r="A26" s="586">
        <v>4001</v>
      </c>
      <c r="B26" s="158">
        <v>294</v>
      </c>
      <c r="C26" s="586" t="s">
        <v>62</v>
      </c>
      <c r="D26" s="585">
        <v>5.98</v>
      </c>
      <c r="E26" s="633" t="s">
        <v>1531</v>
      </c>
      <c r="F26" s="64">
        <v>2</v>
      </c>
      <c r="G26" s="116" t="s">
        <v>1532</v>
      </c>
      <c r="H26" s="60" t="s">
        <v>309</v>
      </c>
      <c r="I26" s="59">
        <v>3.5</v>
      </c>
      <c r="J26" s="64" t="s">
        <v>1700</v>
      </c>
      <c r="K26" s="59">
        <v>3</v>
      </c>
      <c r="L26" s="59">
        <v>4.0999999999999996</v>
      </c>
      <c r="M26" s="59"/>
      <c r="N26" s="64">
        <v>1</v>
      </c>
      <c r="O26" s="64" t="s">
        <v>1703</v>
      </c>
      <c r="P26" s="64" t="s">
        <v>1701</v>
      </c>
      <c r="Q26" s="64"/>
      <c r="R26" s="64">
        <v>0</v>
      </c>
      <c r="S26" s="64" t="s">
        <v>1701</v>
      </c>
      <c r="T26" s="64">
        <v>0</v>
      </c>
      <c r="U26" s="64" t="s">
        <v>1708</v>
      </c>
      <c r="V26" s="64">
        <v>2</v>
      </c>
      <c r="W26" s="64" t="s">
        <v>1704</v>
      </c>
      <c r="X26" s="64" t="s">
        <v>1703</v>
      </c>
      <c r="Y26" s="64">
        <v>0</v>
      </c>
      <c r="Z26" s="64" t="s">
        <v>1699</v>
      </c>
      <c r="AA26" s="64" t="s">
        <v>1703</v>
      </c>
      <c r="AB26" s="65">
        <v>0</v>
      </c>
      <c r="AC26" s="61">
        <f>'[2]nganjuk (2)'!$L$58</f>
        <v>94.4</v>
      </c>
      <c r="AD26" s="61">
        <f>I26-AC26</f>
        <v>-90.9</v>
      </c>
    </row>
    <row r="27" spans="1:31" s="66" customFormat="1" ht="15" customHeight="1">
      <c r="A27" s="586"/>
      <c r="B27" s="158"/>
      <c r="C27" s="586"/>
      <c r="D27" s="585"/>
      <c r="E27" s="633"/>
      <c r="F27" s="64"/>
      <c r="G27" s="116"/>
      <c r="H27" s="60"/>
      <c r="I27" s="59"/>
      <c r="J27" s="64"/>
      <c r="K27" s="59"/>
      <c r="L27" s="59"/>
      <c r="M27" s="59"/>
      <c r="N27" s="64"/>
      <c r="O27" s="64"/>
      <c r="P27" s="64"/>
      <c r="Q27" s="64"/>
      <c r="R27" s="64"/>
      <c r="S27" s="64"/>
      <c r="T27" s="64"/>
      <c r="U27" s="64"/>
      <c r="V27" s="64"/>
      <c r="W27" s="64"/>
      <c r="X27" s="64"/>
      <c r="Y27" s="64"/>
      <c r="Z27" s="64"/>
      <c r="AA27" s="64"/>
      <c r="AB27" s="65"/>
      <c r="AC27" s="61"/>
      <c r="AD27" s="61"/>
    </row>
    <row r="28" spans="1:31" s="66" customFormat="1" ht="15" customHeight="1">
      <c r="A28" s="586"/>
      <c r="B28" s="158">
        <v>295</v>
      </c>
      <c r="C28" s="586"/>
      <c r="D28" s="585"/>
      <c r="E28" s="633"/>
      <c r="F28" s="64">
        <v>3</v>
      </c>
      <c r="G28" s="116" t="s">
        <v>1533</v>
      </c>
      <c r="H28" s="60" t="s">
        <v>310</v>
      </c>
      <c r="I28" s="59">
        <v>4.3999999999999915</v>
      </c>
      <c r="J28" s="64" t="s">
        <v>1700</v>
      </c>
      <c r="K28" s="59">
        <v>7</v>
      </c>
      <c r="L28" s="59">
        <v>5.2</v>
      </c>
      <c r="M28" s="59"/>
      <c r="N28" s="64">
        <v>2</v>
      </c>
      <c r="O28" s="64" t="s">
        <v>1703</v>
      </c>
      <c r="P28" s="64" t="s">
        <v>1701</v>
      </c>
      <c r="Q28" s="64"/>
      <c r="R28" s="64">
        <v>0</v>
      </c>
      <c r="S28" s="64" t="s">
        <v>1701</v>
      </c>
      <c r="T28" s="64">
        <v>0</v>
      </c>
      <c r="U28" s="64" t="s">
        <v>1700</v>
      </c>
      <c r="V28" s="64">
        <v>0</v>
      </c>
      <c r="W28" s="64" t="s">
        <v>1704</v>
      </c>
      <c r="X28" s="64" t="s">
        <v>1703</v>
      </c>
      <c r="Y28" s="64">
        <v>0</v>
      </c>
      <c r="Z28" s="64" t="s">
        <v>1699</v>
      </c>
      <c r="AA28" s="64" t="s">
        <v>1703</v>
      </c>
      <c r="AB28" s="65">
        <v>0</v>
      </c>
      <c r="AC28" s="61">
        <f>'[2]nganjuk (2)'!$L$58</f>
        <v>94.4</v>
      </c>
      <c r="AD28" s="61">
        <f>I28-AC28</f>
        <v>-90.000000000000014</v>
      </c>
    </row>
    <row r="29" spans="1:31" s="66" customFormat="1" ht="15" customHeight="1">
      <c r="A29" s="586"/>
      <c r="B29" s="158"/>
      <c r="C29" s="586"/>
      <c r="D29" s="585"/>
      <c r="E29" s="633"/>
      <c r="F29" s="64"/>
      <c r="G29" s="116"/>
      <c r="H29" s="60"/>
      <c r="I29" s="59"/>
      <c r="J29" s="64"/>
      <c r="K29" s="59"/>
      <c r="L29" s="59"/>
      <c r="M29" s="59"/>
      <c r="N29" s="64"/>
      <c r="O29" s="64"/>
      <c r="P29" s="64"/>
      <c r="Q29" s="64"/>
      <c r="R29" s="64"/>
      <c r="S29" s="64"/>
      <c r="T29" s="64"/>
      <c r="U29" s="64"/>
      <c r="V29" s="64"/>
      <c r="W29" s="64"/>
      <c r="X29" s="64"/>
      <c r="Y29" s="64"/>
      <c r="Z29" s="64"/>
      <c r="AA29" s="64"/>
      <c r="AB29" s="65"/>
      <c r="AC29" s="61"/>
      <c r="AD29" s="61"/>
    </row>
    <row r="30" spans="1:31" s="66" customFormat="1" ht="15" customHeight="1">
      <c r="A30" s="586"/>
      <c r="B30" s="158">
        <v>296</v>
      </c>
      <c r="C30" s="586"/>
      <c r="D30" s="585"/>
      <c r="E30" s="633"/>
      <c r="F30" s="64">
        <v>4</v>
      </c>
      <c r="G30" s="116" t="s">
        <v>1534</v>
      </c>
      <c r="H30" s="60" t="s">
        <v>311</v>
      </c>
      <c r="I30" s="59">
        <v>5.8999999999999915</v>
      </c>
      <c r="J30" s="64" t="s">
        <v>1700</v>
      </c>
      <c r="K30" s="59">
        <v>3.8</v>
      </c>
      <c r="L30" s="59">
        <v>5.5</v>
      </c>
      <c r="M30" s="59"/>
      <c r="N30" s="64">
        <v>1</v>
      </c>
      <c r="O30" s="64" t="s">
        <v>1703</v>
      </c>
      <c r="P30" s="64" t="s">
        <v>1701</v>
      </c>
      <c r="Q30" s="64"/>
      <c r="R30" s="64">
        <v>0</v>
      </c>
      <c r="S30" s="64" t="s">
        <v>1701</v>
      </c>
      <c r="T30" s="64">
        <v>0</v>
      </c>
      <c r="U30" s="64" t="s">
        <v>1708</v>
      </c>
      <c r="V30" s="64">
        <v>0</v>
      </c>
      <c r="W30" s="64" t="s">
        <v>1704</v>
      </c>
      <c r="X30" s="64" t="s">
        <v>1703</v>
      </c>
      <c r="Y30" s="64">
        <v>0</v>
      </c>
      <c r="Z30" s="64" t="s">
        <v>1699</v>
      </c>
      <c r="AA30" s="64" t="s">
        <v>1703</v>
      </c>
      <c r="AB30" s="65">
        <v>0</v>
      </c>
      <c r="AC30" s="61">
        <f>'[2]nganjuk (2)'!$L$58</f>
        <v>94.4</v>
      </c>
      <c r="AD30" s="61">
        <f>I30-AC30</f>
        <v>-88.500000000000014</v>
      </c>
    </row>
    <row r="31" spans="1:31" s="66" customFormat="1" ht="15" customHeight="1">
      <c r="A31" s="586"/>
      <c r="B31" s="158"/>
      <c r="C31" s="586"/>
      <c r="D31" s="585"/>
      <c r="E31" s="633"/>
      <c r="F31" s="64"/>
      <c r="G31" s="116"/>
      <c r="H31" s="60"/>
      <c r="I31" s="59"/>
      <c r="J31" s="64"/>
      <c r="K31" s="59"/>
      <c r="L31" s="59"/>
      <c r="M31" s="59"/>
      <c r="N31" s="64"/>
      <c r="O31" s="64"/>
      <c r="P31" s="64"/>
      <c r="Q31" s="64"/>
      <c r="R31" s="64"/>
      <c r="S31" s="64"/>
      <c r="T31" s="64"/>
      <c r="U31" s="64"/>
      <c r="V31" s="64"/>
      <c r="W31" s="64"/>
      <c r="X31" s="64"/>
      <c r="Y31" s="64"/>
      <c r="Z31" s="64"/>
      <c r="AA31" s="64"/>
      <c r="AB31" s="65"/>
      <c r="AC31" s="61"/>
      <c r="AD31" s="61"/>
    </row>
    <row r="32" spans="1:31" s="66" customFormat="1" ht="15" customHeight="1">
      <c r="A32" s="586"/>
      <c r="B32" s="158">
        <v>297</v>
      </c>
      <c r="C32" s="586"/>
      <c r="D32" s="585"/>
      <c r="E32" s="633"/>
      <c r="F32" s="64">
        <v>5</v>
      </c>
      <c r="G32" s="116" t="s">
        <v>1535</v>
      </c>
      <c r="H32" s="60" t="s">
        <v>312</v>
      </c>
      <c r="I32" s="59">
        <v>6.75</v>
      </c>
      <c r="J32" s="64" t="s">
        <v>1700</v>
      </c>
      <c r="K32" s="59">
        <v>8.4</v>
      </c>
      <c r="L32" s="59">
        <v>5.9</v>
      </c>
      <c r="M32" s="59"/>
      <c r="N32" s="64">
        <v>1</v>
      </c>
      <c r="O32" s="64" t="s">
        <v>1703</v>
      </c>
      <c r="P32" s="64" t="s">
        <v>1701</v>
      </c>
      <c r="Q32" s="64"/>
      <c r="R32" s="64">
        <v>0</v>
      </c>
      <c r="S32" s="64" t="s">
        <v>1701</v>
      </c>
      <c r="T32" s="64">
        <v>0</v>
      </c>
      <c r="U32" s="64" t="s">
        <v>1708</v>
      </c>
      <c r="V32" s="64">
        <v>0</v>
      </c>
      <c r="W32" s="64" t="s">
        <v>1704</v>
      </c>
      <c r="X32" s="64" t="s">
        <v>1703</v>
      </c>
      <c r="Y32" s="64">
        <v>0</v>
      </c>
      <c r="Z32" s="64" t="s">
        <v>1699</v>
      </c>
      <c r="AA32" s="64" t="s">
        <v>1703</v>
      </c>
      <c r="AB32" s="65">
        <v>0</v>
      </c>
      <c r="AC32" s="61">
        <f>'[2]nganjuk (2)'!$L$58</f>
        <v>94.4</v>
      </c>
      <c r="AD32" s="61">
        <f>I32-AC32</f>
        <v>-87.65</v>
      </c>
    </row>
    <row r="33" spans="1:31" s="66" customFormat="1" ht="15" customHeight="1">
      <c r="A33" s="586"/>
      <c r="B33" s="158"/>
      <c r="C33" s="586"/>
      <c r="D33" s="585"/>
      <c r="E33" s="633"/>
      <c r="F33" s="64"/>
      <c r="G33" s="116"/>
      <c r="H33" s="60"/>
      <c r="I33" s="59"/>
      <c r="J33" s="64"/>
      <c r="K33" s="59"/>
      <c r="L33" s="59"/>
      <c r="M33" s="59"/>
      <c r="N33" s="64"/>
      <c r="O33" s="64"/>
      <c r="P33" s="64"/>
      <c r="Q33" s="64"/>
      <c r="R33" s="64"/>
      <c r="S33" s="64"/>
      <c r="T33" s="64"/>
      <c r="U33" s="64"/>
      <c r="V33" s="64"/>
      <c r="W33" s="64"/>
      <c r="X33" s="64"/>
      <c r="Y33" s="64"/>
      <c r="Z33" s="64"/>
      <c r="AA33" s="64"/>
      <c r="AB33" s="65"/>
      <c r="AC33" s="61"/>
      <c r="AD33" s="61"/>
    </row>
    <row r="34" spans="1:31" s="66" customFormat="1" ht="15" customHeight="1">
      <c r="A34" s="586"/>
      <c r="B34" s="158">
        <v>298</v>
      </c>
      <c r="C34" s="586"/>
      <c r="D34" s="585"/>
      <c r="E34" s="633"/>
      <c r="F34" s="64">
        <v>6</v>
      </c>
      <c r="G34" s="116" t="s">
        <v>1536</v>
      </c>
      <c r="H34" s="60" t="s">
        <v>313</v>
      </c>
      <c r="I34" s="59">
        <v>8.6299999999999955</v>
      </c>
      <c r="J34" s="64" t="s">
        <v>1700</v>
      </c>
      <c r="K34" s="59">
        <v>6</v>
      </c>
      <c r="L34" s="59">
        <v>6.5</v>
      </c>
      <c r="M34" s="59"/>
      <c r="N34" s="64">
        <v>2</v>
      </c>
      <c r="O34" s="64" t="s">
        <v>1703</v>
      </c>
      <c r="P34" s="64" t="s">
        <v>1701</v>
      </c>
      <c r="Q34" s="64"/>
      <c r="R34" s="64">
        <v>0</v>
      </c>
      <c r="S34" s="64" t="s">
        <v>1701</v>
      </c>
      <c r="T34" s="64">
        <v>0</v>
      </c>
      <c r="U34" s="64" t="s">
        <v>1708</v>
      </c>
      <c r="V34" s="64">
        <v>0</v>
      </c>
      <c r="W34" s="64" t="s">
        <v>1704</v>
      </c>
      <c r="X34" s="64" t="s">
        <v>1703</v>
      </c>
      <c r="Y34" s="64">
        <v>0</v>
      </c>
      <c r="Z34" s="64" t="s">
        <v>1767</v>
      </c>
      <c r="AA34" s="64" t="s">
        <v>1701</v>
      </c>
      <c r="AB34" s="65">
        <v>0</v>
      </c>
      <c r="AC34" s="61">
        <f>'[2]nganjuk (2)'!$L$58</f>
        <v>94.4</v>
      </c>
      <c r="AD34" s="61">
        <f>I34-AC34</f>
        <v>-85.77000000000001</v>
      </c>
    </row>
    <row r="35" spans="1:31" s="66" customFormat="1" ht="15" customHeight="1">
      <c r="A35" s="62"/>
      <c r="B35" s="158"/>
      <c r="C35" s="62"/>
      <c r="D35" s="63"/>
      <c r="E35" s="125"/>
      <c r="F35" s="64"/>
      <c r="G35" s="116"/>
      <c r="H35" s="60"/>
      <c r="I35" s="59"/>
      <c r="J35" s="64"/>
      <c r="K35" s="59"/>
      <c r="L35" s="59"/>
      <c r="M35" s="59"/>
      <c r="N35" s="64"/>
      <c r="O35" s="64"/>
      <c r="P35" s="64"/>
      <c r="Q35" s="64"/>
      <c r="R35" s="64"/>
      <c r="S35" s="64"/>
      <c r="T35" s="64"/>
      <c r="U35" s="64"/>
      <c r="V35" s="64"/>
      <c r="W35" s="64"/>
      <c r="X35" s="64"/>
      <c r="Y35" s="64"/>
      <c r="Z35" s="64"/>
      <c r="AA35" s="64"/>
      <c r="AB35" s="65"/>
      <c r="AC35" s="61"/>
      <c r="AD35" s="61"/>
    </row>
    <row r="36" spans="1:31" s="66" customFormat="1" ht="30" customHeight="1">
      <c r="A36" s="62">
        <v>9213</v>
      </c>
      <c r="B36" s="158">
        <v>299</v>
      </c>
      <c r="C36" s="62">
        <v>262</v>
      </c>
      <c r="D36" s="63">
        <v>4.3499999999999996</v>
      </c>
      <c r="E36" s="78" t="s">
        <v>1537</v>
      </c>
      <c r="F36" s="64">
        <v>1</v>
      </c>
      <c r="G36" s="116" t="s">
        <v>1538</v>
      </c>
      <c r="H36" s="60" t="s">
        <v>323</v>
      </c>
      <c r="I36" s="59">
        <v>2.8500000000000014</v>
      </c>
      <c r="J36" s="64" t="s">
        <v>1700</v>
      </c>
      <c r="K36" s="59">
        <v>9.8000000000000007</v>
      </c>
      <c r="L36" s="59">
        <v>6.7</v>
      </c>
      <c r="M36" s="59"/>
      <c r="N36" s="64">
        <v>2</v>
      </c>
      <c r="O36" s="64" t="s">
        <v>1706</v>
      </c>
      <c r="P36" s="64" t="s">
        <v>1700</v>
      </c>
      <c r="Q36" s="64"/>
      <c r="R36" s="64">
        <v>0</v>
      </c>
      <c r="S36" s="64" t="s">
        <v>1700</v>
      </c>
      <c r="T36" s="64">
        <v>0</v>
      </c>
      <c r="U36" s="64" t="s">
        <v>1700</v>
      </c>
      <c r="V36" s="64">
        <v>0</v>
      </c>
      <c r="W36" s="64" t="s">
        <v>1704</v>
      </c>
      <c r="X36" s="64" t="s">
        <v>1703</v>
      </c>
      <c r="Y36" s="64">
        <v>0</v>
      </c>
      <c r="Z36" s="64" t="s">
        <v>1699</v>
      </c>
      <c r="AA36" s="64" t="s">
        <v>1700</v>
      </c>
      <c r="AB36" s="65">
        <v>0</v>
      </c>
      <c r="AC36" s="61">
        <f>'[2]nganjuk (3)'!$L$69</f>
        <v>56.35</v>
      </c>
      <c r="AD36" s="61">
        <f>I36-AC36</f>
        <v>-53.5</v>
      </c>
    </row>
    <row r="37" spans="1:31" s="66" customFormat="1" ht="30" customHeight="1">
      <c r="A37" s="62"/>
      <c r="B37" s="158"/>
      <c r="C37" s="62"/>
      <c r="D37" s="63"/>
      <c r="E37" s="78"/>
      <c r="F37" s="64"/>
      <c r="G37" s="116"/>
      <c r="H37" s="60"/>
      <c r="I37" s="59"/>
      <c r="J37" s="64"/>
      <c r="K37" s="59"/>
      <c r="L37" s="59"/>
      <c r="M37" s="59"/>
      <c r="N37" s="64"/>
      <c r="O37" s="64"/>
      <c r="P37" s="64"/>
      <c r="Q37" s="64"/>
      <c r="R37" s="64"/>
      <c r="S37" s="64"/>
      <c r="T37" s="64"/>
      <c r="U37" s="64"/>
      <c r="V37" s="64"/>
      <c r="W37" s="64"/>
      <c r="X37" s="64"/>
      <c r="Y37" s="64"/>
      <c r="Z37" s="64"/>
      <c r="AA37" s="64"/>
      <c r="AB37" s="65"/>
      <c r="AC37" s="61"/>
      <c r="AD37" s="61"/>
    </row>
    <row r="38" spans="1:31" s="66" customFormat="1" ht="15" customHeight="1">
      <c r="A38" s="586">
        <v>9212</v>
      </c>
      <c r="B38" s="158">
        <v>300</v>
      </c>
      <c r="C38" s="586">
        <v>263</v>
      </c>
      <c r="D38" s="585">
        <v>1.35</v>
      </c>
      <c r="E38" s="624" t="s">
        <v>1539</v>
      </c>
      <c r="F38" s="64">
        <v>1</v>
      </c>
      <c r="G38" s="116" t="s">
        <v>1540</v>
      </c>
      <c r="H38" s="60" t="s">
        <v>321</v>
      </c>
      <c r="I38" s="59">
        <v>0</v>
      </c>
      <c r="J38" s="64" t="s">
        <v>1700</v>
      </c>
      <c r="K38" s="59">
        <v>5</v>
      </c>
      <c r="L38" s="59">
        <v>3</v>
      </c>
      <c r="M38" s="59"/>
      <c r="N38" s="64">
        <v>1</v>
      </c>
      <c r="O38" s="64" t="s">
        <v>1703</v>
      </c>
      <c r="P38" s="64" t="s">
        <v>1701</v>
      </c>
      <c r="Q38" s="64"/>
      <c r="R38" s="64">
        <v>0</v>
      </c>
      <c r="S38" s="64" t="s">
        <v>1701</v>
      </c>
      <c r="T38" s="64">
        <v>0</v>
      </c>
      <c r="U38" s="64" t="s">
        <v>1708</v>
      </c>
      <c r="V38" s="64">
        <v>1</v>
      </c>
      <c r="W38" s="64" t="s">
        <v>1704</v>
      </c>
      <c r="X38" s="64" t="s">
        <v>1703</v>
      </c>
      <c r="Y38" s="64">
        <v>0</v>
      </c>
      <c r="Z38" s="64" t="s">
        <v>1699</v>
      </c>
      <c r="AA38" s="64" t="s">
        <v>1703</v>
      </c>
      <c r="AB38" s="65">
        <v>0</v>
      </c>
      <c r="AC38" s="61">
        <f>'[2]nganjuk (3)'!$L$68</f>
        <v>52.7</v>
      </c>
      <c r="AD38" s="61">
        <f>I38-AC38</f>
        <v>-52.7</v>
      </c>
    </row>
    <row r="39" spans="1:31" s="66" customFormat="1" ht="15" customHeight="1">
      <c r="A39" s="586"/>
      <c r="B39" s="158"/>
      <c r="C39" s="586"/>
      <c r="D39" s="585"/>
      <c r="E39" s="624"/>
      <c r="F39" s="64"/>
      <c r="G39" s="116"/>
      <c r="H39" s="60"/>
      <c r="I39" s="59"/>
      <c r="J39" s="64"/>
      <c r="K39" s="59"/>
      <c r="L39" s="59"/>
      <c r="M39" s="59"/>
      <c r="N39" s="64"/>
      <c r="O39" s="64"/>
      <c r="P39" s="64"/>
      <c r="Q39" s="64"/>
      <c r="R39" s="64"/>
      <c r="S39" s="64"/>
      <c r="T39" s="64"/>
      <c r="U39" s="64"/>
      <c r="V39" s="64"/>
      <c r="W39" s="64"/>
      <c r="X39" s="64"/>
      <c r="Y39" s="64"/>
      <c r="Z39" s="64"/>
      <c r="AA39" s="64"/>
      <c r="AB39" s="65"/>
      <c r="AC39" s="61"/>
      <c r="AD39" s="61"/>
    </row>
    <row r="40" spans="1:31" s="66" customFormat="1" ht="15" customHeight="1">
      <c r="A40" s="586"/>
      <c r="B40" s="158">
        <v>301</v>
      </c>
      <c r="C40" s="586"/>
      <c r="D40" s="585"/>
      <c r="E40" s="624"/>
      <c r="F40" s="64">
        <v>2</v>
      </c>
      <c r="G40" s="116" t="s">
        <v>1541</v>
      </c>
      <c r="H40" s="60" t="s">
        <v>322</v>
      </c>
      <c r="I40" s="59">
        <v>1</v>
      </c>
      <c r="J40" s="64" t="s">
        <v>1700</v>
      </c>
      <c r="K40" s="59">
        <v>8.3000000000000007</v>
      </c>
      <c r="L40" s="59">
        <v>3.2</v>
      </c>
      <c r="M40" s="59"/>
      <c r="N40" s="64">
        <v>2</v>
      </c>
      <c r="O40" s="64" t="s">
        <v>1706</v>
      </c>
      <c r="P40" s="64" t="s">
        <v>1700</v>
      </c>
      <c r="Q40" s="64"/>
      <c r="R40" s="64">
        <v>0</v>
      </c>
      <c r="S40" s="64" t="s">
        <v>1700</v>
      </c>
      <c r="T40" s="64">
        <v>0</v>
      </c>
      <c r="U40" s="64" t="s">
        <v>1700</v>
      </c>
      <c r="V40" s="64">
        <v>0</v>
      </c>
      <c r="W40" s="64" t="s">
        <v>1704</v>
      </c>
      <c r="X40" s="64" t="s">
        <v>1703</v>
      </c>
      <c r="Y40" s="64">
        <v>0</v>
      </c>
      <c r="Z40" s="64" t="s">
        <v>1699</v>
      </c>
      <c r="AA40" s="64" t="s">
        <v>1700</v>
      </c>
      <c r="AB40" s="65">
        <v>0</v>
      </c>
      <c r="AC40" s="61">
        <f>'[2]nganjuk (3)'!$L$68</f>
        <v>52.7</v>
      </c>
      <c r="AD40" s="61">
        <f>I40-AC40</f>
        <v>-51.7</v>
      </c>
    </row>
    <row r="41" spans="1:31" s="66" customFormat="1" ht="15" customHeight="1">
      <c r="A41" s="62"/>
      <c r="B41" s="158"/>
      <c r="C41" s="62"/>
      <c r="D41" s="63"/>
      <c r="E41" s="78"/>
      <c r="F41" s="64"/>
      <c r="G41" s="116"/>
      <c r="H41" s="60"/>
      <c r="I41" s="59"/>
      <c r="J41" s="64"/>
      <c r="K41" s="59"/>
      <c r="L41" s="59"/>
      <c r="M41" s="59"/>
      <c r="N41" s="64"/>
      <c r="O41" s="64"/>
      <c r="P41" s="64"/>
      <c r="Q41" s="64"/>
      <c r="R41" s="64"/>
      <c r="S41" s="64"/>
      <c r="T41" s="64"/>
      <c r="U41" s="64"/>
      <c r="V41" s="64"/>
      <c r="W41" s="64"/>
      <c r="X41" s="64"/>
      <c r="Y41" s="64"/>
      <c r="Z41" s="64"/>
      <c r="AA41" s="64"/>
      <c r="AB41" s="65"/>
      <c r="AC41" s="61"/>
      <c r="AD41" s="61"/>
    </row>
    <row r="42" spans="1:31" s="66" customFormat="1" ht="15" customHeight="1">
      <c r="A42" s="586">
        <v>9215</v>
      </c>
      <c r="B42" s="158">
        <v>302</v>
      </c>
      <c r="C42" s="586">
        <v>264</v>
      </c>
      <c r="D42" s="585">
        <v>2.6</v>
      </c>
      <c r="E42" s="624" t="s">
        <v>1542</v>
      </c>
      <c r="F42" s="64">
        <v>1</v>
      </c>
      <c r="G42" s="116" t="s">
        <v>1543</v>
      </c>
      <c r="H42" s="60" t="s">
        <v>275</v>
      </c>
      <c r="I42" s="59">
        <v>0</v>
      </c>
      <c r="J42" s="64" t="s">
        <v>1700</v>
      </c>
      <c r="K42" s="59">
        <v>4.4000000000000004</v>
      </c>
      <c r="L42" s="59">
        <v>3</v>
      </c>
      <c r="M42" s="59"/>
      <c r="N42" s="64">
        <v>2</v>
      </c>
      <c r="O42" s="64" t="s">
        <v>1703</v>
      </c>
      <c r="P42" s="64" t="s">
        <v>1701</v>
      </c>
      <c r="Q42" s="64"/>
      <c r="R42" s="64">
        <v>0</v>
      </c>
      <c r="S42" s="64" t="s">
        <v>1701</v>
      </c>
      <c r="T42" s="64">
        <v>0</v>
      </c>
      <c r="U42" s="64" t="s">
        <v>1708</v>
      </c>
      <c r="V42" s="64">
        <v>0</v>
      </c>
      <c r="W42" s="64" t="s">
        <v>1704</v>
      </c>
      <c r="X42" s="64" t="s">
        <v>1703</v>
      </c>
      <c r="Y42" s="64">
        <v>0</v>
      </c>
      <c r="Z42" s="64" t="s">
        <v>1699</v>
      </c>
      <c r="AA42" s="64" t="s">
        <v>1703</v>
      </c>
      <c r="AB42" s="65">
        <v>0</v>
      </c>
      <c r="AC42" s="61">
        <f>'[3]nganjuk (3)'!$L$72</f>
        <v>65.8</v>
      </c>
      <c r="AD42" s="61">
        <f>I42-AC42</f>
        <v>-65.8</v>
      </c>
      <c r="AE42" s="66">
        <v>0</v>
      </c>
    </row>
    <row r="43" spans="1:31" s="66" customFormat="1" ht="15" customHeight="1">
      <c r="A43" s="586"/>
      <c r="B43" s="158"/>
      <c r="C43" s="586"/>
      <c r="D43" s="585"/>
      <c r="E43" s="624"/>
      <c r="F43" s="64"/>
      <c r="G43" s="116"/>
      <c r="H43" s="60"/>
      <c r="I43" s="59"/>
      <c r="J43" s="64"/>
      <c r="K43" s="59"/>
      <c r="L43" s="59"/>
      <c r="M43" s="59"/>
      <c r="N43" s="64"/>
      <c r="O43" s="64"/>
      <c r="P43" s="64"/>
      <c r="Q43" s="64"/>
      <c r="R43" s="64"/>
      <c r="S43" s="64"/>
      <c r="T43" s="64"/>
      <c r="U43" s="64"/>
      <c r="V43" s="64"/>
      <c r="W43" s="64"/>
      <c r="X43" s="64"/>
      <c r="Y43" s="64"/>
      <c r="Z43" s="64"/>
      <c r="AA43" s="64"/>
      <c r="AB43" s="65"/>
      <c r="AC43" s="61"/>
      <c r="AD43" s="61"/>
    </row>
    <row r="44" spans="1:31" s="66" customFormat="1" ht="15" customHeight="1">
      <c r="A44" s="586"/>
      <c r="B44" s="158">
        <v>303</v>
      </c>
      <c r="C44" s="586"/>
      <c r="D44" s="585"/>
      <c r="E44" s="624"/>
      <c r="F44" s="64">
        <v>2</v>
      </c>
      <c r="G44" s="116" t="s">
        <v>1544</v>
      </c>
      <c r="H44" s="60" t="s">
        <v>288</v>
      </c>
      <c r="I44" s="59">
        <v>0.90000000000000568</v>
      </c>
      <c r="J44" s="64" t="s">
        <v>1700</v>
      </c>
      <c r="K44" s="59">
        <v>5</v>
      </c>
      <c r="L44" s="59">
        <v>3.2</v>
      </c>
      <c r="M44" s="59"/>
      <c r="N44" s="64">
        <v>1</v>
      </c>
      <c r="O44" s="64" t="s">
        <v>1703</v>
      </c>
      <c r="P44" s="64" t="s">
        <v>1701</v>
      </c>
      <c r="Q44" s="64"/>
      <c r="R44" s="64">
        <v>0</v>
      </c>
      <c r="S44" s="64" t="s">
        <v>1701</v>
      </c>
      <c r="T44" s="64">
        <v>0</v>
      </c>
      <c r="U44" s="64" t="s">
        <v>1708</v>
      </c>
      <c r="V44" s="64">
        <v>0</v>
      </c>
      <c r="W44" s="64" t="s">
        <v>1704</v>
      </c>
      <c r="X44" s="64" t="s">
        <v>1703</v>
      </c>
      <c r="Y44" s="64">
        <v>0</v>
      </c>
      <c r="Z44" s="64" t="s">
        <v>1699</v>
      </c>
      <c r="AA44" s="64" t="s">
        <v>1703</v>
      </c>
      <c r="AB44" s="65">
        <v>0</v>
      </c>
      <c r="AC44" s="61">
        <f>'[3]nganjuk (3)'!$L$72</f>
        <v>65.8</v>
      </c>
      <c r="AD44" s="61">
        <f>I44-AC44</f>
        <v>-64.899999999999991</v>
      </c>
      <c r="AE44" s="66">
        <v>0.90000000000000568</v>
      </c>
    </row>
    <row r="45" spans="1:31" s="66" customFormat="1" ht="15" customHeight="1">
      <c r="A45" s="586"/>
      <c r="B45" s="158"/>
      <c r="C45" s="586"/>
      <c r="D45" s="585"/>
      <c r="E45" s="624"/>
      <c r="F45" s="64"/>
      <c r="G45" s="116"/>
      <c r="H45" s="60"/>
      <c r="I45" s="59"/>
      <c r="J45" s="64"/>
      <c r="K45" s="59"/>
      <c r="L45" s="59"/>
      <c r="M45" s="59"/>
      <c r="N45" s="64"/>
      <c r="O45" s="64"/>
      <c r="P45" s="64"/>
      <c r="Q45" s="64"/>
      <c r="R45" s="64"/>
      <c r="S45" s="64"/>
      <c r="T45" s="64"/>
      <c r="U45" s="64"/>
      <c r="V45" s="64"/>
      <c r="W45" s="64"/>
      <c r="X45" s="64"/>
      <c r="Y45" s="64"/>
      <c r="Z45" s="64"/>
      <c r="AA45" s="64"/>
      <c r="AB45" s="65"/>
      <c r="AC45" s="61"/>
      <c r="AD45" s="61"/>
    </row>
    <row r="46" spans="1:31" s="66" customFormat="1" ht="15" customHeight="1">
      <c r="A46" s="586"/>
      <c r="B46" s="158">
        <v>304</v>
      </c>
      <c r="C46" s="586"/>
      <c r="D46" s="585"/>
      <c r="E46" s="624"/>
      <c r="F46" s="64">
        <v>3</v>
      </c>
      <c r="G46" s="116" t="s">
        <v>1545</v>
      </c>
      <c r="H46" s="60" t="s">
        <v>287</v>
      </c>
      <c r="I46" s="59">
        <v>2.5</v>
      </c>
      <c r="J46" s="64" t="s">
        <v>1700</v>
      </c>
      <c r="K46" s="59">
        <v>4.5</v>
      </c>
      <c r="L46" s="59">
        <v>3</v>
      </c>
      <c r="M46" s="59"/>
      <c r="N46" s="64">
        <v>1</v>
      </c>
      <c r="O46" s="64" t="s">
        <v>1706</v>
      </c>
      <c r="P46" s="64" t="s">
        <v>1700</v>
      </c>
      <c r="Q46" s="64"/>
      <c r="R46" s="64">
        <v>0</v>
      </c>
      <c r="S46" s="64" t="s">
        <v>1702</v>
      </c>
      <c r="T46" s="64">
        <v>0</v>
      </c>
      <c r="U46" s="64" t="s">
        <v>1700</v>
      </c>
      <c r="V46" s="64">
        <v>0</v>
      </c>
      <c r="W46" s="64" t="s">
        <v>1704</v>
      </c>
      <c r="X46" s="64" t="s">
        <v>1703</v>
      </c>
      <c r="Y46" s="64">
        <v>0</v>
      </c>
      <c r="Z46" s="64" t="s">
        <v>1699</v>
      </c>
      <c r="AA46" s="64" t="s">
        <v>1700</v>
      </c>
      <c r="AB46" s="65">
        <v>0</v>
      </c>
      <c r="AC46" s="61">
        <f>'[3]nganjuk (3)'!$L$72</f>
        <v>65.8</v>
      </c>
      <c r="AD46" s="61">
        <f>I46-AC46</f>
        <v>-63.3</v>
      </c>
      <c r="AE46" s="66">
        <v>2.5</v>
      </c>
    </row>
    <row r="47" spans="1:31" s="66" customFormat="1" ht="15" customHeight="1">
      <c r="A47" s="62"/>
      <c r="B47" s="158"/>
      <c r="C47" s="62"/>
      <c r="D47" s="63"/>
      <c r="E47" s="78"/>
      <c r="F47" s="64"/>
      <c r="G47" s="116"/>
      <c r="H47" s="60"/>
      <c r="I47" s="59"/>
      <c r="J47" s="64"/>
      <c r="K47" s="59"/>
      <c r="L47" s="59"/>
      <c r="M47" s="59"/>
      <c r="N47" s="64"/>
      <c r="O47" s="64"/>
      <c r="P47" s="64"/>
      <c r="Q47" s="64"/>
      <c r="R47" s="64"/>
      <c r="S47" s="64"/>
      <c r="T47" s="64"/>
      <c r="U47" s="64"/>
      <c r="V47" s="64"/>
      <c r="W47" s="64"/>
      <c r="X47" s="64"/>
      <c r="Y47" s="64"/>
      <c r="Z47" s="64"/>
      <c r="AA47" s="64"/>
      <c r="AB47" s="65"/>
      <c r="AC47" s="61"/>
      <c r="AD47" s="61"/>
    </row>
    <row r="48" spans="1:31" s="66" customFormat="1" ht="15" customHeight="1">
      <c r="A48" s="62">
        <v>9221</v>
      </c>
      <c r="B48" s="158">
        <v>305</v>
      </c>
      <c r="C48" s="62">
        <v>266</v>
      </c>
      <c r="D48" s="63">
        <v>1.35</v>
      </c>
      <c r="E48" s="78" t="s">
        <v>1546</v>
      </c>
      <c r="F48" s="64">
        <v>1</v>
      </c>
      <c r="G48" s="116" t="s">
        <v>1547</v>
      </c>
      <c r="H48" s="60" t="s">
        <v>275</v>
      </c>
      <c r="I48" s="59">
        <v>0.54999999999999716</v>
      </c>
      <c r="J48" s="64" t="s">
        <v>1700</v>
      </c>
      <c r="K48" s="59">
        <v>3.2</v>
      </c>
      <c r="L48" s="59">
        <v>4</v>
      </c>
      <c r="M48" s="59"/>
      <c r="N48" s="64">
        <v>1</v>
      </c>
      <c r="O48" s="64" t="s">
        <v>1703</v>
      </c>
      <c r="P48" s="64" t="s">
        <v>1701</v>
      </c>
      <c r="Q48" s="64"/>
      <c r="R48" s="64">
        <v>0</v>
      </c>
      <c r="S48" s="64" t="s">
        <v>1701</v>
      </c>
      <c r="T48" s="64">
        <v>0</v>
      </c>
      <c r="U48" s="64" t="s">
        <v>1708</v>
      </c>
      <c r="V48" s="64">
        <v>0</v>
      </c>
      <c r="W48" s="64" t="s">
        <v>1704</v>
      </c>
      <c r="X48" s="64" t="s">
        <v>1703</v>
      </c>
      <c r="Y48" s="64">
        <v>0</v>
      </c>
      <c r="Z48" s="64" t="s">
        <v>1699</v>
      </c>
      <c r="AA48" s="64" t="s">
        <v>1703</v>
      </c>
      <c r="AB48" s="65">
        <v>0</v>
      </c>
      <c r="AC48" s="61">
        <f>'[3]nganjuk (3)'!$L$80</f>
        <v>59.35</v>
      </c>
      <c r="AD48" s="61">
        <f>I48-AC48</f>
        <v>-58.800000000000004</v>
      </c>
      <c r="AE48" s="66">
        <v>0.54999999999999716</v>
      </c>
    </row>
    <row r="49" spans="1:31" s="66" customFormat="1" ht="15" customHeight="1">
      <c r="A49" s="62"/>
      <c r="B49" s="158"/>
      <c r="C49" s="62"/>
      <c r="D49" s="63"/>
      <c r="E49" s="78"/>
      <c r="F49" s="64"/>
      <c r="G49" s="116"/>
      <c r="H49" s="60"/>
      <c r="I49" s="59"/>
      <c r="J49" s="64"/>
      <c r="K49" s="59"/>
      <c r="L49" s="59"/>
      <c r="M49" s="59"/>
      <c r="N49" s="64"/>
      <c r="O49" s="64"/>
      <c r="P49" s="64"/>
      <c r="Q49" s="64"/>
      <c r="R49" s="64"/>
      <c r="S49" s="64"/>
      <c r="T49" s="64"/>
      <c r="U49" s="64"/>
      <c r="V49" s="64"/>
      <c r="W49" s="64"/>
      <c r="X49" s="64"/>
      <c r="Y49" s="64"/>
      <c r="Z49" s="64"/>
      <c r="AA49" s="64"/>
      <c r="AB49" s="65"/>
      <c r="AC49" s="61"/>
      <c r="AD49" s="61"/>
    </row>
    <row r="50" spans="1:31" s="66" customFormat="1" ht="15" customHeight="1">
      <c r="A50" s="62">
        <v>9224</v>
      </c>
      <c r="B50" s="158">
        <v>306</v>
      </c>
      <c r="C50" s="62">
        <v>270</v>
      </c>
      <c r="D50" s="63">
        <v>2</v>
      </c>
      <c r="E50" s="78" t="s">
        <v>1548</v>
      </c>
      <c r="F50" s="64">
        <v>1</v>
      </c>
      <c r="G50" s="116" t="s">
        <v>1549</v>
      </c>
      <c r="H50" s="60" t="s">
        <v>287</v>
      </c>
      <c r="I50" s="59">
        <v>4.9999999999997158E-2</v>
      </c>
      <c r="J50" s="64" t="s">
        <v>1700</v>
      </c>
      <c r="K50" s="59">
        <v>7</v>
      </c>
      <c r="L50" s="59">
        <v>3</v>
      </c>
      <c r="M50" s="59">
        <v>5</v>
      </c>
      <c r="N50" s="64">
        <v>1</v>
      </c>
      <c r="O50" s="64" t="s">
        <v>1706</v>
      </c>
      <c r="P50" s="64" t="s">
        <v>1703</v>
      </c>
      <c r="Q50" s="64"/>
      <c r="R50" s="64">
        <v>0</v>
      </c>
      <c r="S50" s="64" t="s">
        <v>1702</v>
      </c>
      <c r="T50" s="64">
        <v>0</v>
      </c>
      <c r="U50" s="64" t="s">
        <v>1700</v>
      </c>
      <c r="V50" s="64">
        <v>1</v>
      </c>
      <c r="W50" s="64" t="s">
        <v>1704</v>
      </c>
      <c r="X50" s="64" t="s">
        <v>1703</v>
      </c>
      <c r="Y50" s="64">
        <v>0</v>
      </c>
      <c r="Z50" s="64" t="s">
        <v>1699</v>
      </c>
      <c r="AA50" s="64" t="s">
        <v>1700</v>
      </c>
      <c r="AB50" s="65">
        <v>0</v>
      </c>
      <c r="AC50" s="61">
        <f>'[2]nganjuk (2)'!$L$114</f>
        <v>74</v>
      </c>
      <c r="AD50" s="61">
        <f>I50-AC50</f>
        <v>-73.95</v>
      </c>
    </row>
    <row r="51" spans="1:31" s="66" customFormat="1" ht="15" customHeight="1">
      <c r="A51" s="62"/>
      <c r="B51" s="158"/>
      <c r="C51" s="62"/>
      <c r="D51" s="63"/>
      <c r="E51" s="78"/>
      <c r="F51" s="64"/>
      <c r="G51" s="116"/>
      <c r="H51" s="60"/>
      <c r="I51" s="59"/>
      <c r="J51" s="64"/>
      <c r="K51" s="59"/>
      <c r="L51" s="59"/>
      <c r="M51" s="59"/>
      <c r="N51" s="64"/>
      <c r="O51" s="64"/>
      <c r="P51" s="64"/>
      <c r="Q51" s="64"/>
      <c r="R51" s="64"/>
      <c r="S51" s="64"/>
      <c r="T51" s="64"/>
      <c r="U51" s="64"/>
      <c r="V51" s="64"/>
      <c r="W51" s="64"/>
      <c r="X51" s="64"/>
      <c r="Y51" s="64"/>
      <c r="Z51" s="64"/>
      <c r="AA51" s="64"/>
      <c r="AB51" s="65"/>
      <c r="AC51" s="61"/>
      <c r="AD51" s="61"/>
    </row>
    <row r="52" spans="1:31" s="66" customFormat="1" ht="15" customHeight="1">
      <c r="A52" s="586">
        <v>9223</v>
      </c>
      <c r="B52" s="158">
        <v>307</v>
      </c>
      <c r="C52" s="586">
        <v>271</v>
      </c>
      <c r="D52" s="585">
        <v>4.05</v>
      </c>
      <c r="E52" s="624" t="s">
        <v>1550</v>
      </c>
      <c r="F52" s="64">
        <v>1</v>
      </c>
      <c r="G52" s="116" t="s">
        <v>1551</v>
      </c>
      <c r="H52" s="60" t="s">
        <v>291</v>
      </c>
      <c r="I52" s="59">
        <v>0.65000000000000568</v>
      </c>
      <c r="J52" s="64" t="s">
        <v>1700</v>
      </c>
      <c r="K52" s="59">
        <v>3</v>
      </c>
      <c r="L52" s="59">
        <v>4</v>
      </c>
      <c r="M52" s="59">
        <v>5</v>
      </c>
      <c r="N52" s="64">
        <v>1</v>
      </c>
      <c r="O52" s="64" t="s">
        <v>1706</v>
      </c>
      <c r="P52" s="64" t="s">
        <v>1703</v>
      </c>
      <c r="Q52" s="64"/>
      <c r="R52" s="64">
        <v>0</v>
      </c>
      <c r="S52" s="64" t="s">
        <v>1701</v>
      </c>
      <c r="T52" s="64">
        <v>0</v>
      </c>
      <c r="U52" s="64" t="s">
        <v>1708</v>
      </c>
      <c r="V52" s="64">
        <v>1</v>
      </c>
      <c r="W52" s="64" t="s">
        <v>1704</v>
      </c>
      <c r="X52" s="64" t="s">
        <v>1703</v>
      </c>
      <c r="Y52" s="64">
        <v>0</v>
      </c>
      <c r="Z52" s="64" t="s">
        <v>1699</v>
      </c>
      <c r="AA52" s="64" t="s">
        <v>1703</v>
      </c>
      <c r="AB52" s="65">
        <v>0</v>
      </c>
      <c r="AC52" s="66">
        <f>'[3]nganjuk (3)'!$L$83</f>
        <v>68.599999999999994</v>
      </c>
      <c r="AD52" s="61">
        <f>I52-AC52</f>
        <v>-67.949999999999989</v>
      </c>
      <c r="AE52" s="66">
        <v>0.65000000000000568</v>
      </c>
    </row>
    <row r="53" spans="1:31" s="66" customFormat="1" ht="15" customHeight="1">
      <c r="A53" s="586"/>
      <c r="B53" s="158"/>
      <c r="C53" s="586"/>
      <c r="D53" s="585"/>
      <c r="E53" s="624"/>
      <c r="F53" s="64"/>
      <c r="G53" s="116"/>
      <c r="H53" s="60"/>
      <c r="I53" s="59"/>
      <c r="J53" s="64"/>
      <c r="K53" s="59"/>
      <c r="L53" s="59"/>
      <c r="M53" s="59"/>
      <c r="N53" s="64"/>
      <c r="O53" s="64"/>
      <c r="P53" s="64"/>
      <c r="Q53" s="64"/>
      <c r="R53" s="64"/>
      <c r="S53" s="64"/>
      <c r="T53" s="64"/>
      <c r="U53" s="64"/>
      <c r="V53" s="64"/>
      <c r="W53" s="64"/>
      <c r="X53" s="64"/>
      <c r="Y53" s="64"/>
      <c r="Z53" s="64"/>
      <c r="AA53" s="64"/>
      <c r="AB53" s="65"/>
      <c r="AD53" s="61"/>
    </row>
    <row r="54" spans="1:31" s="66" customFormat="1" ht="15" customHeight="1">
      <c r="A54" s="586"/>
      <c r="B54" s="158">
        <v>308</v>
      </c>
      <c r="C54" s="586"/>
      <c r="D54" s="585"/>
      <c r="E54" s="624"/>
      <c r="F54" s="64">
        <v>2</v>
      </c>
      <c r="G54" s="116" t="s">
        <v>1552</v>
      </c>
      <c r="H54" s="60" t="s">
        <v>295</v>
      </c>
      <c r="I54" s="59">
        <v>3.3000000000000114</v>
      </c>
      <c r="J54" s="64" t="s">
        <v>1700</v>
      </c>
      <c r="K54" s="59">
        <v>3.3</v>
      </c>
      <c r="L54" s="59">
        <v>4</v>
      </c>
      <c r="M54" s="59">
        <v>6</v>
      </c>
      <c r="N54" s="64">
        <v>1</v>
      </c>
      <c r="O54" s="64" t="s">
        <v>1703</v>
      </c>
      <c r="P54" s="64" t="s">
        <v>1701</v>
      </c>
      <c r="Q54" s="64"/>
      <c r="R54" s="64">
        <v>0</v>
      </c>
      <c r="S54" s="64" t="s">
        <v>1701</v>
      </c>
      <c r="T54" s="64">
        <v>0</v>
      </c>
      <c r="U54" s="64" t="s">
        <v>1708</v>
      </c>
      <c r="V54" s="64">
        <v>0</v>
      </c>
      <c r="W54" s="64" t="s">
        <v>1704</v>
      </c>
      <c r="X54" s="64" t="s">
        <v>1703</v>
      </c>
      <c r="Y54" s="64">
        <v>0</v>
      </c>
      <c r="Z54" s="64" t="s">
        <v>1699</v>
      </c>
      <c r="AA54" s="64" t="s">
        <v>1703</v>
      </c>
      <c r="AB54" s="65">
        <v>0</v>
      </c>
      <c r="AC54" s="66">
        <f>'[3]nganjuk (3)'!$L$83</f>
        <v>68.599999999999994</v>
      </c>
      <c r="AD54" s="61">
        <f>I54-AC54</f>
        <v>-65.299999999999983</v>
      </c>
      <c r="AE54" s="66">
        <v>3.3000000000000114</v>
      </c>
    </row>
    <row r="55" spans="1:31" s="66" customFormat="1" ht="15" customHeight="1">
      <c r="A55" s="62"/>
      <c r="B55" s="158"/>
      <c r="C55" s="62"/>
      <c r="D55" s="63"/>
      <c r="E55" s="78"/>
      <c r="F55" s="64"/>
      <c r="G55" s="116"/>
      <c r="H55" s="60"/>
      <c r="I55" s="59"/>
      <c r="J55" s="64"/>
      <c r="K55" s="59"/>
      <c r="L55" s="59"/>
      <c r="M55" s="59"/>
      <c r="N55" s="64"/>
      <c r="O55" s="64"/>
      <c r="P55" s="64"/>
      <c r="Q55" s="64"/>
      <c r="R55" s="64"/>
      <c r="S55" s="64"/>
      <c r="T55" s="64"/>
      <c r="U55" s="64"/>
      <c r="V55" s="64"/>
      <c r="W55" s="64"/>
      <c r="X55" s="64"/>
      <c r="Y55" s="64"/>
      <c r="Z55" s="64"/>
      <c r="AA55" s="64"/>
      <c r="AB55" s="65"/>
      <c r="AD55" s="61"/>
    </row>
    <row r="56" spans="1:31" s="66" customFormat="1" ht="15" customHeight="1">
      <c r="A56" s="62">
        <v>9194</v>
      </c>
      <c r="B56" s="158">
        <v>309</v>
      </c>
      <c r="C56" s="62">
        <v>275</v>
      </c>
      <c r="D56" s="63">
        <v>1.9</v>
      </c>
      <c r="E56" s="78" t="s">
        <v>1553</v>
      </c>
      <c r="F56" s="64">
        <v>1</v>
      </c>
      <c r="G56" s="116" t="s">
        <v>1554</v>
      </c>
      <c r="H56" s="60" t="s">
        <v>275</v>
      </c>
      <c r="I56" s="59">
        <v>1.5</v>
      </c>
      <c r="J56" s="64" t="s">
        <v>1700</v>
      </c>
      <c r="K56" s="59">
        <v>6</v>
      </c>
      <c r="L56" s="59">
        <v>6</v>
      </c>
      <c r="M56" s="59"/>
      <c r="N56" s="64">
        <v>2</v>
      </c>
      <c r="O56" s="64" t="s">
        <v>1703</v>
      </c>
      <c r="P56" s="64" t="s">
        <v>1701</v>
      </c>
      <c r="Q56" s="64"/>
      <c r="R56" s="64">
        <v>0</v>
      </c>
      <c r="S56" s="64" t="s">
        <v>1701</v>
      </c>
      <c r="T56" s="64">
        <v>0</v>
      </c>
      <c r="U56" s="64" t="s">
        <v>1708</v>
      </c>
      <c r="V56" s="64">
        <v>0</v>
      </c>
      <c r="W56" s="64" t="s">
        <v>1704</v>
      </c>
      <c r="X56" s="64" t="s">
        <v>1703</v>
      </c>
      <c r="Y56" s="64">
        <v>0</v>
      </c>
      <c r="Z56" s="64" t="s">
        <v>1699</v>
      </c>
      <c r="AA56" s="64" t="s">
        <v>1703</v>
      </c>
      <c r="AB56" s="65">
        <v>0</v>
      </c>
      <c r="AC56" s="61">
        <f>'[2]nganjuk (2)'!$L$52</f>
        <v>26.7</v>
      </c>
      <c r="AD56" s="61">
        <f>I56-AC56</f>
        <v>-25.2</v>
      </c>
    </row>
    <row r="57" spans="1:31" s="66" customFormat="1" ht="15" customHeight="1">
      <c r="A57" s="62"/>
      <c r="B57" s="158"/>
      <c r="C57" s="62"/>
      <c r="D57" s="63"/>
      <c r="E57" s="78"/>
      <c r="F57" s="64"/>
      <c r="G57" s="116"/>
      <c r="H57" s="60"/>
      <c r="I57" s="59"/>
      <c r="J57" s="64"/>
      <c r="K57" s="59"/>
      <c r="L57" s="59"/>
      <c r="M57" s="59"/>
      <c r="N57" s="64"/>
      <c r="O57" s="64"/>
      <c r="P57" s="64"/>
      <c r="Q57" s="64"/>
      <c r="R57" s="64"/>
      <c r="S57" s="64"/>
      <c r="T57" s="64"/>
      <c r="U57" s="64"/>
      <c r="V57" s="64"/>
      <c r="W57" s="64"/>
      <c r="X57" s="64"/>
      <c r="Y57" s="64"/>
      <c r="Z57" s="64"/>
      <c r="AA57" s="64"/>
      <c r="AB57" s="65"/>
      <c r="AC57" s="61"/>
      <c r="AD57" s="61"/>
    </row>
    <row r="58" spans="1:31" s="66" customFormat="1" ht="15" customHeight="1">
      <c r="A58" s="586">
        <v>9230</v>
      </c>
      <c r="B58" s="158">
        <v>310</v>
      </c>
      <c r="C58" s="586">
        <v>276</v>
      </c>
      <c r="D58" s="585">
        <v>2.25</v>
      </c>
      <c r="E58" s="624" t="s">
        <v>1555</v>
      </c>
      <c r="F58" s="64">
        <v>1</v>
      </c>
      <c r="G58" s="116" t="s">
        <v>1556</v>
      </c>
      <c r="H58" s="60" t="s">
        <v>298</v>
      </c>
      <c r="I58" s="59">
        <v>1.3</v>
      </c>
      <c r="J58" s="64" t="s">
        <v>1700</v>
      </c>
      <c r="K58" s="59">
        <v>3.4</v>
      </c>
      <c r="L58" s="59">
        <v>3.3</v>
      </c>
      <c r="M58" s="59"/>
      <c r="N58" s="64">
        <v>1</v>
      </c>
      <c r="O58" s="64" t="s">
        <v>1703</v>
      </c>
      <c r="P58" s="64" t="s">
        <v>1701</v>
      </c>
      <c r="Q58" s="64"/>
      <c r="R58" s="64">
        <v>1</v>
      </c>
      <c r="S58" s="64" t="s">
        <v>1701</v>
      </c>
      <c r="T58" s="64">
        <v>1</v>
      </c>
      <c r="U58" s="64" t="s">
        <v>1701</v>
      </c>
      <c r="V58" s="64">
        <v>2</v>
      </c>
      <c r="W58" s="64" t="s">
        <v>1704</v>
      </c>
      <c r="X58" s="64" t="s">
        <v>1703</v>
      </c>
      <c r="Y58" s="64">
        <v>1</v>
      </c>
      <c r="Z58" s="64" t="s">
        <v>1699</v>
      </c>
      <c r="AA58" s="64" t="s">
        <v>1703</v>
      </c>
      <c r="AB58" s="65">
        <v>0</v>
      </c>
      <c r="AC58" s="61">
        <f>'[2]nganjuk (2)'!$L$124</f>
        <v>99.4</v>
      </c>
      <c r="AD58" s="61">
        <f>I58-AC58</f>
        <v>-98.100000000000009</v>
      </c>
    </row>
    <row r="59" spans="1:31" s="66" customFormat="1" ht="15" customHeight="1">
      <c r="A59" s="586"/>
      <c r="B59" s="158"/>
      <c r="C59" s="586"/>
      <c r="D59" s="585"/>
      <c r="E59" s="624"/>
      <c r="F59" s="64"/>
      <c r="G59" s="116"/>
      <c r="H59" s="60"/>
      <c r="I59" s="59"/>
      <c r="J59" s="64"/>
      <c r="K59" s="59"/>
      <c r="L59" s="59"/>
      <c r="M59" s="59"/>
      <c r="N59" s="64"/>
      <c r="O59" s="64"/>
      <c r="P59" s="64"/>
      <c r="Q59" s="64"/>
      <c r="R59" s="64"/>
      <c r="S59" s="64"/>
      <c r="T59" s="64"/>
      <c r="U59" s="64"/>
      <c r="V59" s="64"/>
      <c r="W59" s="64"/>
      <c r="X59" s="64"/>
      <c r="Y59" s="64"/>
      <c r="Z59" s="64"/>
      <c r="AA59" s="64"/>
      <c r="AB59" s="65"/>
      <c r="AC59" s="61"/>
      <c r="AD59" s="61"/>
    </row>
    <row r="60" spans="1:31" s="66" customFormat="1" ht="15" customHeight="1">
      <c r="A60" s="586"/>
      <c r="B60" s="158">
        <v>311</v>
      </c>
      <c r="C60" s="586"/>
      <c r="D60" s="585"/>
      <c r="E60" s="624"/>
      <c r="F60" s="64">
        <v>2</v>
      </c>
      <c r="G60" s="116" t="s">
        <v>1557</v>
      </c>
      <c r="H60" s="60" t="s">
        <v>299</v>
      </c>
      <c r="I60" s="59">
        <v>2.1999999999999886</v>
      </c>
      <c r="J60" s="64" t="s">
        <v>1700</v>
      </c>
      <c r="K60" s="59">
        <v>4.7</v>
      </c>
      <c r="L60" s="59">
        <v>3</v>
      </c>
      <c r="M60" s="59"/>
      <c r="N60" s="64">
        <v>1</v>
      </c>
      <c r="O60" s="64" t="s">
        <v>1706</v>
      </c>
      <c r="P60" s="64" t="s">
        <v>1699</v>
      </c>
      <c r="Q60" s="64"/>
      <c r="R60" s="64">
        <v>2</v>
      </c>
      <c r="S60" s="64" t="s">
        <v>1701</v>
      </c>
      <c r="T60" s="64">
        <v>2</v>
      </c>
      <c r="U60" s="64" t="s">
        <v>1699</v>
      </c>
      <c r="V60" s="64">
        <v>2</v>
      </c>
      <c r="W60" s="64" t="s">
        <v>1704</v>
      </c>
      <c r="X60" s="64" t="s">
        <v>1703</v>
      </c>
      <c r="Y60" s="64">
        <v>1</v>
      </c>
      <c r="Z60" s="64" t="s">
        <v>1699</v>
      </c>
      <c r="AA60" s="64" t="s">
        <v>1703</v>
      </c>
      <c r="AB60" s="65">
        <v>0</v>
      </c>
      <c r="AC60" s="61">
        <f>'[2]nganjuk (2)'!$L$124</f>
        <v>99.4</v>
      </c>
      <c r="AD60" s="61">
        <f>I60-AC60</f>
        <v>-97.200000000000017</v>
      </c>
    </row>
    <row r="61" spans="1:31" s="66" customFormat="1" ht="15" customHeight="1">
      <c r="A61" s="62"/>
      <c r="B61" s="158"/>
      <c r="C61" s="62"/>
      <c r="D61" s="63"/>
      <c r="E61" s="78"/>
      <c r="F61" s="64"/>
      <c r="G61" s="116"/>
      <c r="H61" s="60"/>
      <c r="I61" s="59"/>
      <c r="J61" s="64"/>
      <c r="K61" s="59"/>
      <c r="L61" s="59"/>
      <c r="M61" s="59"/>
      <c r="N61" s="64"/>
      <c r="O61" s="64"/>
      <c r="P61" s="64"/>
      <c r="Q61" s="64"/>
      <c r="R61" s="64"/>
      <c r="S61" s="64"/>
      <c r="T61" s="64"/>
      <c r="U61" s="64"/>
      <c r="V61" s="64"/>
      <c r="W61" s="64"/>
      <c r="X61" s="64"/>
      <c r="Y61" s="64"/>
      <c r="Z61" s="64"/>
      <c r="AA61" s="64"/>
      <c r="AB61" s="65"/>
      <c r="AC61" s="61"/>
      <c r="AD61" s="61"/>
    </row>
    <row r="62" spans="1:31" s="66" customFormat="1" ht="15" customHeight="1">
      <c r="A62" s="62">
        <v>9227</v>
      </c>
      <c r="B62" s="158">
        <v>312</v>
      </c>
      <c r="C62" s="62">
        <v>278</v>
      </c>
      <c r="D62" s="63">
        <v>2.6</v>
      </c>
      <c r="E62" s="78" t="s">
        <v>1558</v>
      </c>
      <c r="F62" s="64">
        <v>1</v>
      </c>
      <c r="G62" s="116" t="s">
        <v>1559</v>
      </c>
      <c r="H62" s="60" t="s">
        <v>272</v>
      </c>
      <c r="I62" s="59">
        <v>2.5999999999999943</v>
      </c>
      <c r="J62" s="64" t="s">
        <v>1700</v>
      </c>
      <c r="K62" s="59">
        <v>4.4000000000000004</v>
      </c>
      <c r="L62" s="59">
        <v>4</v>
      </c>
      <c r="M62" s="59">
        <v>5</v>
      </c>
      <c r="N62" s="64">
        <v>1</v>
      </c>
      <c r="O62" s="64" t="s">
        <v>1703</v>
      </c>
      <c r="P62" s="64" t="s">
        <v>1701</v>
      </c>
      <c r="Q62" s="64"/>
      <c r="R62" s="64">
        <v>0</v>
      </c>
      <c r="S62" s="64" t="s">
        <v>1701</v>
      </c>
      <c r="T62" s="64">
        <v>0</v>
      </c>
      <c r="U62" s="64" t="s">
        <v>1708</v>
      </c>
      <c r="V62" s="64">
        <v>0</v>
      </c>
      <c r="W62" s="64" t="s">
        <v>1704</v>
      </c>
      <c r="X62" s="64" t="s">
        <v>1703</v>
      </c>
      <c r="Y62" s="64">
        <v>0</v>
      </c>
      <c r="Z62" s="64" t="s">
        <v>1699</v>
      </c>
      <c r="AA62" s="64" t="s">
        <v>1703</v>
      </c>
      <c r="AB62" s="65">
        <v>0</v>
      </c>
      <c r="AC62" s="61">
        <f>'[2]nganjuk (2)'!$L$121</f>
        <v>87.4</v>
      </c>
      <c r="AD62" s="61">
        <f>I62-AC62</f>
        <v>-84.800000000000011</v>
      </c>
    </row>
    <row r="63" spans="1:31" s="66" customFormat="1" ht="15" customHeight="1">
      <c r="A63" s="62"/>
      <c r="B63" s="158"/>
      <c r="C63" s="62"/>
      <c r="D63" s="63"/>
      <c r="E63" s="78"/>
      <c r="F63" s="64"/>
      <c r="G63" s="116"/>
      <c r="H63" s="60"/>
      <c r="I63" s="59"/>
      <c r="J63" s="64"/>
      <c r="K63" s="59"/>
      <c r="L63" s="59"/>
      <c r="M63" s="59"/>
      <c r="N63" s="64"/>
      <c r="O63" s="64"/>
      <c r="P63" s="64"/>
      <c r="Q63" s="64"/>
      <c r="R63" s="64"/>
      <c r="S63" s="64"/>
      <c r="T63" s="64"/>
      <c r="U63" s="64"/>
      <c r="V63" s="64"/>
      <c r="W63" s="64"/>
      <c r="X63" s="64"/>
      <c r="Y63" s="64"/>
      <c r="Z63" s="64"/>
      <c r="AA63" s="64"/>
      <c r="AB63" s="65"/>
      <c r="AC63" s="61"/>
      <c r="AD63" s="61"/>
    </row>
    <row r="64" spans="1:31" s="66" customFormat="1" ht="15" customHeight="1">
      <c r="A64" s="586">
        <v>9195</v>
      </c>
      <c r="B64" s="158">
        <v>313</v>
      </c>
      <c r="C64" s="586" t="s">
        <v>1560</v>
      </c>
      <c r="D64" s="585">
        <v>5.55</v>
      </c>
      <c r="E64" s="624" t="s">
        <v>1561</v>
      </c>
      <c r="F64" s="64">
        <v>1</v>
      </c>
      <c r="G64" s="116" t="s">
        <v>1562</v>
      </c>
      <c r="H64" s="60" t="s">
        <v>276</v>
      </c>
      <c r="I64" s="59">
        <v>0.69999999999999929</v>
      </c>
      <c r="J64" s="64" t="s">
        <v>1700</v>
      </c>
      <c r="K64" s="59">
        <v>3</v>
      </c>
      <c r="L64" s="59">
        <v>5.7</v>
      </c>
      <c r="M64" s="59"/>
      <c r="N64" s="64">
        <v>2</v>
      </c>
      <c r="O64" s="64" t="s">
        <v>1703</v>
      </c>
      <c r="P64" s="64" t="s">
        <v>1701</v>
      </c>
      <c r="Q64" s="64"/>
      <c r="R64" s="64">
        <v>0</v>
      </c>
      <c r="S64" s="64" t="s">
        <v>1701</v>
      </c>
      <c r="T64" s="64">
        <v>0</v>
      </c>
      <c r="U64" s="64" t="s">
        <v>1700</v>
      </c>
      <c r="V64" s="64">
        <v>0</v>
      </c>
      <c r="W64" s="64" t="s">
        <v>1704</v>
      </c>
      <c r="X64" s="64" t="s">
        <v>1703</v>
      </c>
      <c r="Y64" s="64">
        <v>0</v>
      </c>
      <c r="Z64" s="64" t="s">
        <v>1699</v>
      </c>
      <c r="AA64" s="64" t="s">
        <v>1703</v>
      </c>
      <c r="AB64" s="65">
        <v>0</v>
      </c>
      <c r="AC64" s="61">
        <f>'[2]nganjuk (2)'!$L$53</f>
        <v>31.3</v>
      </c>
      <c r="AD64" s="61">
        <f>I64-AC64</f>
        <v>-30.6</v>
      </c>
    </row>
    <row r="65" spans="1:31" s="66" customFormat="1" ht="15" customHeight="1">
      <c r="A65" s="586"/>
      <c r="B65" s="158"/>
      <c r="C65" s="586"/>
      <c r="D65" s="585"/>
      <c r="E65" s="624"/>
      <c r="F65" s="64"/>
      <c r="G65" s="116"/>
      <c r="H65" s="60"/>
      <c r="I65" s="59"/>
      <c r="J65" s="64"/>
      <c r="K65" s="59"/>
      <c r="L65" s="59"/>
      <c r="M65" s="59"/>
      <c r="N65" s="64"/>
      <c r="O65" s="64"/>
      <c r="P65" s="64"/>
      <c r="Q65" s="64"/>
      <c r="R65" s="64"/>
      <c r="S65" s="64"/>
      <c r="T65" s="64"/>
      <c r="U65" s="64"/>
      <c r="V65" s="64"/>
      <c r="W65" s="64"/>
      <c r="X65" s="64"/>
      <c r="Y65" s="64"/>
      <c r="Z65" s="64"/>
      <c r="AA65" s="64"/>
      <c r="AB65" s="65"/>
      <c r="AC65" s="61"/>
      <c r="AD65" s="61"/>
    </row>
    <row r="66" spans="1:31" s="66" customFormat="1" ht="15" customHeight="1">
      <c r="A66" s="586"/>
      <c r="B66" s="158">
        <v>314</v>
      </c>
      <c r="C66" s="586"/>
      <c r="D66" s="585"/>
      <c r="E66" s="624"/>
      <c r="F66" s="64">
        <v>2</v>
      </c>
      <c r="G66" s="116" t="s">
        <v>1563</v>
      </c>
      <c r="H66" s="60" t="s">
        <v>277</v>
      </c>
      <c r="I66" s="59">
        <v>0.80000000000000071</v>
      </c>
      <c r="J66" s="64" t="s">
        <v>1700</v>
      </c>
      <c r="K66" s="59">
        <v>5.0999999999999996</v>
      </c>
      <c r="L66" s="59">
        <v>5.8</v>
      </c>
      <c r="M66" s="59"/>
      <c r="N66" s="64">
        <v>1</v>
      </c>
      <c r="O66" s="64" t="s">
        <v>1703</v>
      </c>
      <c r="P66" s="64" t="s">
        <v>1701</v>
      </c>
      <c r="Q66" s="64"/>
      <c r="R66" s="64">
        <v>0</v>
      </c>
      <c r="S66" s="64" t="s">
        <v>1701</v>
      </c>
      <c r="T66" s="64">
        <v>0</v>
      </c>
      <c r="U66" s="64" t="s">
        <v>1708</v>
      </c>
      <c r="V66" s="64">
        <v>0</v>
      </c>
      <c r="W66" s="64" t="s">
        <v>1704</v>
      </c>
      <c r="X66" s="64" t="s">
        <v>1703</v>
      </c>
      <c r="Y66" s="64">
        <v>0</v>
      </c>
      <c r="Z66" s="64" t="s">
        <v>1699</v>
      </c>
      <c r="AA66" s="64" t="s">
        <v>1703</v>
      </c>
      <c r="AB66" s="65">
        <v>0</v>
      </c>
      <c r="AC66" s="61">
        <f>'[2]nganjuk (2)'!$L$53</f>
        <v>31.3</v>
      </c>
      <c r="AD66" s="61">
        <f>I66-AC66</f>
        <v>-30.5</v>
      </c>
    </row>
    <row r="67" spans="1:31" s="66" customFormat="1" ht="15" customHeight="1">
      <c r="A67" s="586"/>
      <c r="B67" s="158"/>
      <c r="C67" s="586"/>
      <c r="D67" s="585"/>
      <c r="E67" s="624"/>
      <c r="F67" s="64"/>
      <c r="G67" s="116"/>
      <c r="H67" s="60"/>
      <c r="I67" s="59"/>
      <c r="J67" s="64"/>
      <c r="K67" s="59"/>
      <c r="L67" s="59"/>
      <c r="M67" s="59"/>
      <c r="N67" s="64"/>
      <c r="O67" s="64"/>
      <c r="P67" s="64"/>
      <c r="Q67" s="64"/>
      <c r="R67" s="64"/>
      <c r="S67" s="64"/>
      <c r="T67" s="64"/>
      <c r="U67" s="64"/>
      <c r="V67" s="64"/>
      <c r="W67" s="64"/>
      <c r="X67" s="64"/>
      <c r="Y67" s="64"/>
      <c r="Z67" s="64"/>
      <c r="AA67" s="64"/>
      <c r="AB67" s="65"/>
      <c r="AC67" s="61"/>
      <c r="AD67" s="61"/>
    </row>
    <row r="68" spans="1:31" s="66" customFormat="1" ht="15" customHeight="1">
      <c r="A68" s="586"/>
      <c r="B68" s="158">
        <v>315</v>
      </c>
      <c r="C68" s="586"/>
      <c r="D68" s="585"/>
      <c r="E68" s="624"/>
      <c r="F68" s="64">
        <v>3</v>
      </c>
      <c r="G68" s="116" t="s">
        <v>1564</v>
      </c>
      <c r="H68" s="60" t="s">
        <v>278</v>
      </c>
      <c r="I68" s="59">
        <v>1.8</v>
      </c>
      <c r="J68" s="64" t="s">
        <v>1700</v>
      </c>
      <c r="K68" s="59">
        <v>8.5</v>
      </c>
      <c r="L68" s="59">
        <v>7.2</v>
      </c>
      <c r="M68" s="59"/>
      <c r="N68" s="64">
        <v>1</v>
      </c>
      <c r="O68" s="64" t="s">
        <v>1703</v>
      </c>
      <c r="P68" s="64" t="s">
        <v>1701</v>
      </c>
      <c r="Q68" s="64"/>
      <c r="R68" s="64">
        <v>0</v>
      </c>
      <c r="S68" s="64" t="s">
        <v>1701</v>
      </c>
      <c r="T68" s="64">
        <v>0</v>
      </c>
      <c r="U68" s="64" t="s">
        <v>1708</v>
      </c>
      <c r="V68" s="64">
        <v>0</v>
      </c>
      <c r="W68" s="64" t="s">
        <v>1704</v>
      </c>
      <c r="X68" s="64" t="s">
        <v>1703</v>
      </c>
      <c r="Y68" s="64">
        <v>0</v>
      </c>
      <c r="Z68" s="64" t="s">
        <v>1699</v>
      </c>
      <c r="AA68" s="64" t="s">
        <v>1703</v>
      </c>
      <c r="AB68" s="65">
        <v>0</v>
      </c>
      <c r="AC68" s="61">
        <f>'[2]nganjuk (2)'!$L$53</f>
        <v>31.3</v>
      </c>
      <c r="AD68" s="61">
        <f>I68-AC68</f>
        <v>-29.5</v>
      </c>
    </row>
    <row r="69" spans="1:31" s="66" customFormat="1" ht="15" customHeight="1">
      <c r="A69" s="586"/>
      <c r="B69" s="158"/>
      <c r="C69" s="586"/>
      <c r="D69" s="585"/>
      <c r="E69" s="624"/>
      <c r="F69" s="64"/>
      <c r="G69" s="116"/>
      <c r="H69" s="60"/>
      <c r="I69" s="59"/>
      <c r="J69" s="64"/>
      <c r="K69" s="59"/>
      <c r="L69" s="59"/>
      <c r="M69" s="59"/>
      <c r="N69" s="64"/>
      <c r="O69" s="64"/>
      <c r="P69" s="64"/>
      <c r="Q69" s="64"/>
      <c r="R69" s="64"/>
      <c r="S69" s="64"/>
      <c r="T69" s="64"/>
      <c r="U69" s="64"/>
      <c r="V69" s="64"/>
      <c r="W69" s="64"/>
      <c r="X69" s="64"/>
      <c r="Y69" s="64"/>
      <c r="Z69" s="64"/>
      <c r="AA69" s="64"/>
      <c r="AB69" s="65"/>
      <c r="AC69" s="61"/>
      <c r="AD69" s="61"/>
    </row>
    <row r="70" spans="1:31" s="66" customFormat="1" ht="15" customHeight="1">
      <c r="A70" s="586"/>
      <c r="B70" s="158">
        <v>316</v>
      </c>
      <c r="C70" s="586"/>
      <c r="D70" s="585"/>
      <c r="E70" s="624"/>
      <c r="F70" s="64">
        <v>4</v>
      </c>
      <c r="G70" s="116" t="s">
        <v>1565</v>
      </c>
      <c r="H70" s="60" t="s">
        <v>273</v>
      </c>
      <c r="I70" s="59">
        <v>2.95</v>
      </c>
      <c r="J70" s="64" t="s">
        <v>1700</v>
      </c>
      <c r="K70" s="59">
        <v>3.4</v>
      </c>
      <c r="L70" s="59">
        <v>8.6</v>
      </c>
      <c r="M70" s="59"/>
      <c r="N70" s="64">
        <v>1</v>
      </c>
      <c r="O70" s="64" t="s">
        <v>1703</v>
      </c>
      <c r="P70" s="64" t="s">
        <v>1701</v>
      </c>
      <c r="Q70" s="64"/>
      <c r="R70" s="64">
        <v>0</v>
      </c>
      <c r="S70" s="64" t="s">
        <v>1701</v>
      </c>
      <c r="T70" s="64">
        <v>0</v>
      </c>
      <c r="U70" s="64" t="s">
        <v>1708</v>
      </c>
      <c r="V70" s="64">
        <v>0</v>
      </c>
      <c r="W70" s="64" t="s">
        <v>1704</v>
      </c>
      <c r="X70" s="64" t="s">
        <v>1703</v>
      </c>
      <c r="Y70" s="64">
        <v>0</v>
      </c>
      <c r="Z70" s="64" t="s">
        <v>1699</v>
      </c>
      <c r="AA70" s="64" t="s">
        <v>1703</v>
      </c>
      <c r="AB70" s="65">
        <v>0</v>
      </c>
      <c r="AC70" s="61">
        <f>'[2]nganjuk (2)'!$L$53</f>
        <v>31.3</v>
      </c>
      <c r="AD70" s="61">
        <f>I70-AC70</f>
        <v>-28.35</v>
      </c>
    </row>
    <row r="71" spans="1:31" s="66" customFormat="1" ht="15" customHeight="1">
      <c r="A71" s="586"/>
      <c r="B71" s="158"/>
      <c r="C71" s="586"/>
      <c r="D71" s="585"/>
      <c r="E71" s="624"/>
      <c r="F71" s="64"/>
      <c r="G71" s="116"/>
      <c r="H71" s="60"/>
      <c r="I71" s="59"/>
      <c r="J71" s="64"/>
      <c r="K71" s="59"/>
      <c r="L71" s="59"/>
      <c r="M71" s="59"/>
      <c r="N71" s="64"/>
      <c r="O71" s="64"/>
      <c r="P71" s="64"/>
      <c r="Q71" s="64"/>
      <c r="R71" s="64"/>
      <c r="S71" s="64"/>
      <c r="T71" s="64"/>
      <c r="U71" s="64"/>
      <c r="V71" s="64"/>
      <c r="W71" s="64"/>
      <c r="X71" s="64"/>
      <c r="Y71" s="64"/>
      <c r="Z71" s="64"/>
      <c r="AA71" s="64"/>
      <c r="AB71" s="65"/>
      <c r="AC71" s="61"/>
      <c r="AD71" s="61"/>
    </row>
    <row r="72" spans="1:31" s="66" customFormat="1" ht="15" customHeight="1">
      <c r="A72" s="586"/>
      <c r="B72" s="158">
        <v>317</v>
      </c>
      <c r="C72" s="586"/>
      <c r="D72" s="585"/>
      <c r="E72" s="624"/>
      <c r="F72" s="64">
        <v>5</v>
      </c>
      <c r="G72" s="116" t="s">
        <v>1566</v>
      </c>
      <c r="H72" s="60" t="s">
        <v>274</v>
      </c>
      <c r="I72" s="59">
        <v>3.6</v>
      </c>
      <c r="J72" s="64" t="s">
        <v>1700</v>
      </c>
      <c r="K72" s="59">
        <v>11.6</v>
      </c>
      <c r="L72" s="59">
        <v>7.1</v>
      </c>
      <c r="M72" s="59"/>
      <c r="N72" s="64">
        <v>1</v>
      </c>
      <c r="O72" s="64" t="s">
        <v>1703</v>
      </c>
      <c r="P72" s="64" t="s">
        <v>1701</v>
      </c>
      <c r="Q72" s="64"/>
      <c r="R72" s="64">
        <v>0</v>
      </c>
      <c r="S72" s="64" t="s">
        <v>1701</v>
      </c>
      <c r="T72" s="64">
        <v>0</v>
      </c>
      <c r="U72" s="64" t="s">
        <v>1708</v>
      </c>
      <c r="V72" s="64">
        <v>0</v>
      </c>
      <c r="W72" s="64" t="s">
        <v>1704</v>
      </c>
      <c r="X72" s="64" t="s">
        <v>1703</v>
      </c>
      <c r="Y72" s="64">
        <v>0</v>
      </c>
      <c r="Z72" s="64" t="s">
        <v>1699</v>
      </c>
      <c r="AA72" s="64" t="s">
        <v>1703</v>
      </c>
      <c r="AB72" s="65">
        <v>0</v>
      </c>
      <c r="AC72" s="61">
        <f>'[2]nganjuk (2)'!$L$53</f>
        <v>31.3</v>
      </c>
      <c r="AD72" s="61">
        <f>I72-AC72</f>
        <v>-27.7</v>
      </c>
    </row>
    <row r="73" spans="1:31" s="66" customFormat="1" ht="15" customHeight="1">
      <c r="A73" s="586"/>
      <c r="B73" s="158"/>
      <c r="C73" s="586"/>
      <c r="D73" s="585"/>
      <c r="E73" s="624"/>
      <c r="F73" s="64"/>
      <c r="G73" s="116"/>
      <c r="H73" s="60"/>
      <c r="I73" s="59"/>
      <c r="J73" s="64"/>
      <c r="K73" s="59"/>
      <c r="L73" s="59"/>
      <c r="M73" s="59"/>
      <c r="N73" s="64"/>
      <c r="O73" s="64"/>
      <c r="P73" s="64"/>
      <c r="Q73" s="64"/>
      <c r="R73" s="64"/>
      <c r="S73" s="64"/>
      <c r="T73" s="64"/>
      <c r="U73" s="64"/>
      <c r="V73" s="64"/>
      <c r="W73" s="64"/>
      <c r="X73" s="64"/>
      <c r="Y73" s="64"/>
      <c r="Z73" s="64"/>
      <c r="AA73" s="64"/>
      <c r="AB73" s="65"/>
      <c r="AC73" s="61"/>
      <c r="AD73" s="61"/>
    </row>
    <row r="74" spans="1:31" s="66" customFormat="1" ht="15" customHeight="1">
      <c r="A74" s="586"/>
      <c r="B74" s="158">
        <v>318</v>
      </c>
      <c r="C74" s="586"/>
      <c r="D74" s="585"/>
      <c r="E74" s="624"/>
      <c r="F74" s="64">
        <v>6</v>
      </c>
      <c r="G74" s="116" t="s">
        <v>1567</v>
      </c>
      <c r="H74" s="60" t="s">
        <v>268</v>
      </c>
      <c r="I74" s="59">
        <v>5.4</v>
      </c>
      <c r="J74" s="64" t="s">
        <v>1700</v>
      </c>
      <c r="K74" s="59">
        <v>4.5999999999999996</v>
      </c>
      <c r="L74" s="59">
        <v>7.2</v>
      </c>
      <c r="M74" s="59"/>
      <c r="N74" s="64">
        <v>1</v>
      </c>
      <c r="O74" s="64" t="s">
        <v>1703</v>
      </c>
      <c r="P74" s="64" t="s">
        <v>1701</v>
      </c>
      <c r="Q74" s="64"/>
      <c r="R74" s="64">
        <v>0</v>
      </c>
      <c r="S74" s="64" t="s">
        <v>1701</v>
      </c>
      <c r="T74" s="64">
        <v>0</v>
      </c>
      <c r="U74" s="64" t="s">
        <v>1708</v>
      </c>
      <c r="V74" s="64">
        <v>0</v>
      </c>
      <c r="W74" s="64" t="s">
        <v>1704</v>
      </c>
      <c r="X74" s="64" t="s">
        <v>1703</v>
      </c>
      <c r="Y74" s="64">
        <v>0</v>
      </c>
      <c r="Z74" s="64" t="s">
        <v>1699</v>
      </c>
      <c r="AA74" s="64" t="s">
        <v>1703</v>
      </c>
      <c r="AB74" s="65">
        <v>0</v>
      </c>
      <c r="AC74" s="61">
        <f>'[2]nganjuk (2)'!$L$53</f>
        <v>31.3</v>
      </c>
      <c r="AD74" s="61">
        <f>I74-AC74</f>
        <v>-25.9</v>
      </c>
    </row>
    <row r="75" spans="1:31" s="66" customFormat="1" ht="15" customHeight="1">
      <c r="A75" s="62"/>
      <c r="B75" s="158"/>
      <c r="C75" s="62"/>
      <c r="D75" s="63"/>
      <c r="E75" s="78"/>
      <c r="F75" s="64"/>
      <c r="G75" s="116"/>
      <c r="H75" s="60"/>
      <c r="I75" s="59"/>
      <c r="J75" s="64"/>
      <c r="K75" s="59"/>
      <c r="L75" s="59"/>
      <c r="M75" s="59"/>
      <c r="N75" s="64"/>
      <c r="O75" s="64"/>
      <c r="P75" s="64"/>
      <c r="Q75" s="64"/>
      <c r="R75" s="64"/>
      <c r="S75" s="64"/>
      <c r="T75" s="64"/>
      <c r="U75" s="64"/>
      <c r="V75" s="64"/>
      <c r="W75" s="64"/>
      <c r="X75" s="64"/>
      <c r="Y75" s="64"/>
      <c r="Z75" s="64"/>
      <c r="AA75" s="64"/>
      <c r="AB75" s="65"/>
      <c r="AC75" s="61"/>
      <c r="AD75" s="61"/>
    </row>
    <row r="76" spans="1:31" s="66" customFormat="1" ht="15" customHeight="1">
      <c r="A76" s="586">
        <v>9193</v>
      </c>
      <c r="B76" s="158">
        <v>319</v>
      </c>
      <c r="C76" s="586">
        <v>281</v>
      </c>
      <c r="D76" s="585">
        <v>3.95</v>
      </c>
      <c r="E76" s="624" t="s">
        <v>1568</v>
      </c>
      <c r="F76" s="64">
        <v>1</v>
      </c>
      <c r="G76" s="116" t="s">
        <v>1569</v>
      </c>
      <c r="H76" s="60" t="s">
        <v>273</v>
      </c>
      <c r="I76" s="59">
        <v>5.0000000000000711E-2</v>
      </c>
      <c r="J76" s="64" t="s">
        <v>1700</v>
      </c>
      <c r="K76" s="59">
        <v>2.8</v>
      </c>
      <c r="L76" s="59">
        <v>4.8</v>
      </c>
      <c r="M76" s="59"/>
      <c r="N76" s="64">
        <v>1</v>
      </c>
      <c r="O76" s="64" t="s">
        <v>1703</v>
      </c>
      <c r="P76" s="64" t="s">
        <v>1701</v>
      </c>
      <c r="Q76" s="64"/>
      <c r="R76" s="64">
        <v>0</v>
      </c>
      <c r="S76" s="64" t="s">
        <v>1701</v>
      </c>
      <c r="T76" s="64">
        <v>0</v>
      </c>
      <c r="U76" s="64" t="s">
        <v>1708</v>
      </c>
      <c r="V76" s="64">
        <v>1</v>
      </c>
      <c r="W76" s="64" t="s">
        <v>1704</v>
      </c>
      <c r="X76" s="64" t="s">
        <v>1703</v>
      </c>
      <c r="Y76" s="64">
        <v>0</v>
      </c>
      <c r="Z76" s="64" t="s">
        <v>1699</v>
      </c>
      <c r="AA76" s="64" t="s">
        <v>1703</v>
      </c>
      <c r="AB76" s="65">
        <v>0</v>
      </c>
      <c r="AC76" s="61">
        <f>'[2]nganjuk (2)'!$L$51</f>
        <v>22.75</v>
      </c>
      <c r="AD76" s="61">
        <f>I76-AC76</f>
        <v>-22.7</v>
      </c>
    </row>
    <row r="77" spans="1:31" s="66" customFormat="1" ht="15" customHeight="1">
      <c r="A77" s="586"/>
      <c r="B77" s="158"/>
      <c r="C77" s="586"/>
      <c r="D77" s="585"/>
      <c r="E77" s="624"/>
      <c r="F77" s="64"/>
      <c r="G77" s="116"/>
      <c r="H77" s="60"/>
      <c r="I77" s="59"/>
      <c r="J77" s="64"/>
      <c r="K77" s="59"/>
      <c r="L77" s="59"/>
      <c r="M77" s="59"/>
      <c r="N77" s="64"/>
      <c r="O77" s="64"/>
      <c r="P77" s="64"/>
      <c r="Q77" s="64"/>
      <c r="R77" s="64"/>
      <c r="S77" s="64"/>
      <c r="T77" s="64"/>
      <c r="U77" s="64"/>
      <c r="V77" s="64"/>
      <c r="W77" s="64"/>
      <c r="X77" s="64"/>
      <c r="Y77" s="64"/>
      <c r="Z77" s="64"/>
      <c r="AA77" s="64"/>
      <c r="AB77" s="65"/>
      <c r="AC77" s="61"/>
      <c r="AD77" s="61"/>
    </row>
    <row r="78" spans="1:31" s="66" customFormat="1" ht="15" customHeight="1">
      <c r="A78" s="586"/>
      <c r="B78" s="158">
        <v>320</v>
      </c>
      <c r="C78" s="586"/>
      <c r="D78" s="585"/>
      <c r="E78" s="624"/>
      <c r="F78" s="64">
        <v>2</v>
      </c>
      <c r="G78" s="116" t="s">
        <v>1570</v>
      </c>
      <c r="H78" s="60" t="s">
        <v>274</v>
      </c>
      <c r="I78" s="59">
        <v>0.85000000000000142</v>
      </c>
      <c r="J78" s="64" t="s">
        <v>1700</v>
      </c>
      <c r="K78" s="59">
        <v>4.9000000000000004</v>
      </c>
      <c r="L78" s="59">
        <v>3.5</v>
      </c>
      <c r="M78" s="59"/>
      <c r="N78" s="64">
        <v>1</v>
      </c>
      <c r="O78" s="64" t="s">
        <v>1703</v>
      </c>
      <c r="P78" s="64" t="s">
        <v>1701</v>
      </c>
      <c r="Q78" s="64"/>
      <c r="R78" s="64">
        <v>0</v>
      </c>
      <c r="S78" s="64" t="s">
        <v>1701</v>
      </c>
      <c r="T78" s="64">
        <v>0</v>
      </c>
      <c r="U78" s="64" t="s">
        <v>1708</v>
      </c>
      <c r="V78" s="64">
        <v>1</v>
      </c>
      <c r="W78" s="64" t="s">
        <v>1704</v>
      </c>
      <c r="X78" s="64" t="s">
        <v>1703</v>
      </c>
      <c r="Y78" s="64">
        <v>0</v>
      </c>
      <c r="Z78" s="64" t="s">
        <v>1699</v>
      </c>
      <c r="AA78" s="64" t="s">
        <v>1703</v>
      </c>
      <c r="AB78" s="65">
        <v>0</v>
      </c>
      <c r="AC78" s="61">
        <f>'[2]nganjuk (2)'!$L$51</f>
        <v>22.75</v>
      </c>
      <c r="AD78" s="61">
        <f>I78-AC78</f>
        <v>-21.9</v>
      </c>
    </row>
    <row r="79" spans="1:31" s="66" customFormat="1" ht="15" customHeight="1">
      <c r="A79" s="62"/>
      <c r="B79" s="158"/>
      <c r="C79" s="62"/>
      <c r="D79" s="63"/>
      <c r="E79" s="78"/>
      <c r="F79" s="64"/>
      <c r="G79" s="116"/>
      <c r="H79" s="60"/>
      <c r="I79" s="59"/>
      <c r="J79" s="64"/>
      <c r="K79" s="59"/>
      <c r="L79" s="59"/>
      <c r="M79" s="59"/>
      <c r="N79" s="64"/>
      <c r="O79" s="64"/>
      <c r="P79" s="64"/>
      <c r="Q79" s="64"/>
      <c r="R79" s="64"/>
      <c r="S79" s="64"/>
      <c r="T79" s="64"/>
      <c r="U79" s="64"/>
      <c r="V79" s="64"/>
      <c r="W79" s="64"/>
      <c r="X79" s="64"/>
      <c r="Y79" s="64"/>
      <c r="Z79" s="64"/>
      <c r="AA79" s="64"/>
      <c r="AB79" s="65"/>
      <c r="AC79" s="61"/>
      <c r="AD79" s="61"/>
    </row>
    <row r="80" spans="1:31" s="66" customFormat="1" ht="15" customHeight="1">
      <c r="A80" s="62">
        <v>9218</v>
      </c>
      <c r="B80" s="158">
        <v>321</v>
      </c>
      <c r="C80" s="62">
        <v>284</v>
      </c>
      <c r="D80" s="63">
        <v>2.65</v>
      </c>
      <c r="E80" s="78" t="s">
        <v>1571</v>
      </c>
      <c r="F80" s="64">
        <v>1</v>
      </c>
      <c r="G80" s="116" t="s">
        <v>1572</v>
      </c>
      <c r="H80" s="60" t="s">
        <v>294</v>
      </c>
      <c r="I80" s="59">
        <v>4.9999999999997158E-2</v>
      </c>
      <c r="J80" s="64" t="s">
        <v>1700</v>
      </c>
      <c r="K80" s="59">
        <v>12.5</v>
      </c>
      <c r="L80" s="59">
        <v>3.2</v>
      </c>
      <c r="M80" s="59"/>
      <c r="N80" s="64">
        <v>2</v>
      </c>
      <c r="O80" s="64" t="s">
        <v>1706</v>
      </c>
      <c r="P80" s="64" t="s">
        <v>1703</v>
      </c>
      <c r="Q80" s="64"/>
      <c r="R80" s="64">
        <v>0</v>
      </c>
      <c r="S80" s="64" t="s">
        <v>1701</v>
      </c>
      <c r="T80" s="64">
        <v>0</v>
      </c>
      <c r="U80" s="64" t="s">
        <v>1703</v>
      </c>
      <c r="V80" s="64">
        <v>0</v>
      </c>
      <c r="W80" s="64" t="s">
        <v>1704</v>
      </c>
      <c r="X80" s="64" t="s">
        <v>1703</v>
      </c>
      <c r="Y80" s="64">
        <v>0</v>
      </c>
      <c r="Z80" s="64" t="s">
        <v>1699</v>
      </c>
      <c r="AA80" s="64" t="s">
        <v>1703</v>
      </c>
      <c r="AB80" s="65">
        <v>0</v>
      </c>
      <c r="AC80" s="61">
        <f>'[3]nganjuk (3)'!$L$77</f>
        <v>44.85</v>
      </c>
      <c r="AD80" s="61">
        <f>I80-AC80</f>
        <v>-44.800000000000004</v>
      </c>
      <c r="AE80" s="66">
        <v>4.9999999999997158E-2</v>
      </c>
    </row>
    <row r="81" spans="1:31" s="66" customFormat="1" ht="15" customHeight="1">
      <c r="A81" s="62"/>
      <c r="B81" s="158"/>
      <c r="C81" s="62"/>
      <c r="D81" s="63"/>
      <c r="E81" s="78"/>
      <c r="F81" s="64"/>
      <c r="G81" s="116"/>
      <c r="H81" s="60"/>
      <c r="I81" s="59"/>
      <c r="J81" s="64"/>
      <c r="K81" s="59"/>
      <c r="L81" s="59"/>
      <c r="M81" s="59"/>
      <c r="N81" s="64"/>
      <c r="O81" s="64"/>
      <c r="P81" s="64"/>
      <c r="Q81" s="64"/>
      <c r="R81" s="64"/>
      <c r="S81" s="64"/>
      <c r="T81" s="64"/>
      <c r="U81" s="64"/>
      <c r="V81" s="64"/>
      <c r="W81" s="64"/>
      <c r="X81" s="64"/>
      <c r="Y81" s="64"/>
      <c r="Z81" s="64"/>
      <c r="AA81" s="64"/>
      <c r="AB81" s="65"/>
      <c r="AC81" s="61"/>
      <c r="AD81" s="61"/>
    </row>
    <row r="82" spans="1:31" s="66" customFormat="1" ht="15" customHeight="1">
      <c r="A82" s="62">
        <v>9190</v>
      </c>
      <c r="B82" s="158">
        <v>323</v>
      </c>
      <c r="C82" s="62">
        <v>288</v>
      </c>
      <c r="D82" s="63" t="s">
        <v>1574</v>
      </c>
      <c r="E82" s="78" t="s">
        <v>1573</v>
      </c>
      <c r="F82" s="64">
        <v>1</v>
      </c>
      <c r="G82" s="116" t="s">
        <v>1575</v>
      </c>
      <c r="H82" s="60" t="s">
        <v>273</v>
      </c>
      <c r="I82" s="59">
        <v>0.45000000000000284</v>
      </c>
      <c r="J82" s="64" t="s">
        <v>1700</v>
      </c>
      <c r="K82" s="59">
        <v>7.1</v>
      </c>
      <c r="L82" s="59">
        <v>3</v>
      </c>
      <c r="M82" s="59"/>
      <c r="N82" s="64">
        <v>1</v>
      </c>
      <c r="O82" s="64" t="s">
        <v>1706</v>
      </c>
      <c r="P82" s="64" t="s">
        <v>1700</v>
      </c>
      <c r="Q82" s="64"/>
      <c r="R82" s="64">
        <v>0</v>
      </c>
      <c r="S82" s="64" t="s">
        <v>1702</v>
      </c>
      <c r="T82" s="64">
        <v>0</v>
      </c>
      <c r="U82" s="64" t="s">
        <v>1700</v>
      </c>
      <c r="V82" s="64">
        <v>0</v>
      </c>
      <c r="W82" s="64" t="s">
        <v>1704</v>
      </c>
      <c r="X82" s="64" t="s">
        <v>1703</v>
      </c>
      <c r="Y82" s="64">
        <v>0</v>
      </c>
      <c r="Z82" s="64" t="s">
        <v>1699</v>
      </c>
      <c r="AA82" s="64" t="s">
        <v>1700</v>
      </c>
      <c r="AB82" s="65">
        <v>0</v>
      </c>
      <c r="AC82" s="61">
        <f>'[2]nganjuk (2)'!L263</f>
        <v>66.2</v>
      </c>
      <c r="AD82" s="61">
        <f>I82-AC82</f>
        <v>-65.75</v>
      </c>
    </row>
    <row r="83" spans="1:31" s="66" customFormat="1" ht="15" customHeight="1">
      <c r="A83" s="62"/>
      <c r="B83" s="158"/>
      <c r="C83" s="62"/>
      <c r="D83" s="63"/>
      <c r="E83" s="78"/>
      <c r="F83" s="64"/>
      <c r="G83" s="116"/>
      <c r="H83" s="60"/>
      <c r="I83" s="59"/>
      <c r="J83" s="64"/>
      <c r="K83" s="59"/>
      <c r="L83" s="59"/>
      <c r="M83" s="59"/>
      <c r="N83" s="64"/>
      <c r="O83" s="64"/>
      <c r="P83" s="64"/>
      <c r="Q83" s="64"/>
      <c r="R83" s="64"/>
      <c r="S83" s="64"/>
      <c r="T83" s="64"/>
      <c r="U83" s="64"/>
      <c r="V83" s="64"/>
      <c r="W83" s="64"/>
      <c r="X83" s="64"/>
      <c r="Y83" s="64"/>
      <c r="Z83" s="64"/>
      <c r="AA83" s="64"/>
      <c r="AB83" s="65"/>
      <c r="AC83" s="61"/>
      <c r="AD83" s="61"/>
    </row>
    <row r="84" spans="1:31" s="66" customFormat="1" ht="15" customHeight="1">
      <c r="A84" s="62">
        <v>9206</v>
      </c>
      <c r="B84" s="158">
        <v>397</v>
      </c>
      <c r="C84" s="62" t="s">
        <v>1576</v>
      </c>
      <c r="D84" s="63">
        <v>0.75</v>
      </c>
      <c r="E84" s="78" t="s">
        <v>1577</v>
      </c>
      <c r="F84" s="64">
        <v>1</v>
      </c>
      <c r="G84" s="116" t="s">
        <v>67</v>
      </c>
      <c r="H84" s="60" t="s">
        <v>318</v>
      </c>
      <c r="I84" s="59">
        <v>1.3999999999999986</v>
      </c>
      <c r="J84" s="64" t="s">
        <v>1700</v>
      </c>
      <c r="K84" s="59">
        <v>2.5</v>
      </c>
      <c r="L84" s="59">
        <v>3</v>
      </c>
      <c r="M84" s="59"/>
      <c r="N84" s="64">
        <v>1</v>
      </c>
      <c r="O84" s="64" t="s">
        <v>1703</v>
      </c>
      <c r="P84" s="64" t="s">
        <v>1701</v>
      </c>
      <c r="Q84" s="64"/>
      <c r="R84" s="64">
        <v>0</v>
      </c>
      <c r="S84" s="64" t="s">
        <v>1701</v>
      </c>
      <c r="T84" s="64">
        <v>0</v>
      </c>
      <c r="U84" s="64" t="s">
        <v>1708</v>
      </c>
      <c r="V84" s="64">
        <v>0</v>
      </c>
      <c r="W84" s="64" t="s">
        <v>1704</v>
      </c>
      <c r="X84" s="64" t="s">
        <v>1703</v>
      </c>
      <c r="Y84" s="64">
        <v>0</v>
      </c>
      <c r="Z84" s="64" t="s">
        <v>1699</v>
      </c>
      <c r="AA84" s="64" t="s">
        <v>1703</v>
      </c>
      <c r="AB84" s="65">
        <v>0</v>
      </c>
      <c r="AC84" s="61">
        <f>'[2]nganjuk (2)'!$L$87</f>
        <v>60.85</v>
      </c>
      <c r="AD84" s="61">
        <f>I84-AC84</f>
        <v>-59.45</v>
      </c>
    </row>
    <row r="85" spans="1:31" s="66" customFormat="1" ht="15" customHeight="1">
      <c r="A85" s="184"/>
      <c r="B85" s="158"/>
      <c r="C85" s="109"/>
      <c r="D85" s="122"/>
      <c r="E85" s="126"/>
      <c r="F85" s="64"/>
      <c r="G85" s="116"/>
      <c r="H85" s="60"/>
      <c r="I85" s="59"/>
      <c r="J85" s="64"/>
      <c r="K85" s="59"/>
      <c r="L85" s="59"/>
      <c r="M85" s="59"/>
      <c r="N85" s="64"/>
      <c r="O85" s="64"/>
      <c r="P85" s="64"/>
      <c r="Q85" s="64"/>
      <c r="R85" s="64"/>
      <c r="S85" s="64"/>
      <c r="T85" s="64"/>
      <c r="U85" s="64"/>
      <c r="V85" s="64"/>
      <c r="W85" s="64"/>
      <c r="X85" s="64"/>
      <c r="Y85" s="64"/>
      <c r="Z85" s="64"/>
      <c r="AA85" s="64"/>
      <c r="AB85" s="65"/>
      <c r="AC85" s="61"/>
      <c r="AD85" s="61"/>
    </row>
    <row r="86" spans="1:31" s="66" customFormat="1" ht="15" customHeight="1">
      <c r="A86" s="587">
        <v>9207</v>
      </c>
      <c r="B86" s="158">
        <v>398</v>
      </c>
      <c r="C86" s="589">
        <v>9071</v>
      </c>
      <c r="D86" s="591">
        <v>1.1499999999999999</v>
      </c>
      <c r="E86" s="594" t="s">
        <v>832</v>
      </c>
      <c r="F86" s="64">
        <v>1</v>
      </c>
      <c r="G86" s="113" t="s">
        <v>65</v>
      </c>
      <c r="H86" s="60" t="s">
        <v>63</v>
      </c>
      <c r="I86" s="59">
        <v>1.1499999999999915</v>
      </c>
      <c r="J86" s="64" t="s">
        <v>1700</v>
      </c>
      <c r="K86" s="59">
        <v>9</v>
      </c>
      <c r="L86" s="59">
        <v>2.5</v>
      </c>
      <c r="M86" s="59"/>
      <c r="N86" s="64">
        <v>2</v>
      </c>
      <c r="O86" s="64" t="s">
        <v>1706</v>
      </c>
      <c r="P86" s="64" t="s">
        <v>1699</v>
      </c>
      <c r="Q86" s="64"/>
      <c r="R86" s="64">
        <v>0</v>
      </c>
      <c r="S86" s="64" t="s">
        <v>1701</v>
      </c>
      <c r="T86" s="64">
        <v>0</v>
      </c>
      <c r="U86" s="64" t="s">
        <v>1699</v>
      </c>
      <c r="V86" s="64">
        <v>2</v>
      </c>
      <c r="W86" s="64" t="s">
        <v>1704</v>
      </c>
      <c r="X86" s="64"/>
      <c r="Y86" s="64">
        <v>0</v>
      </c>
      <c r="Z86" s="64" t="s">
        <v>1699</v>
      </c>
      <c r="AA86" s="64" t="s">
        <v>1703</v>
      </c>
      <c r="AB86" s="65">
        <v>1</v>
      </c>
      <c r="AC86" s="61"/>
      <c r="AD86" s="61"/>
    </row>
    <row r="87" spans="1:31" s="66" customFormat="1" ht="15" customHeight="1">
      <c r="A87" s="588"/>
      <c r="B87" s="158"/>
      <c r="C87" s="590"/>
      <c r="D87" s="604"/>
      <c r="E87" s="597"/>
      <c r="F87" s="64"/>
      <c r="G87" s="113"/>
      <c r="H87" s="60"/>
      <c r="I87" s="59"/>
      <c r="J87" s="64"/>
      <c r="K87" s="59"/>
      <c r="L87" s="59"/>
      <c r="M87" s="59"/>
      <c r="N87" s="64"/>
      <c r="O87" s="64"/>
      <c r="P87" s="64"/>
      <c r="Q87" s="64"/>
      <c r="R87" s="64"/>
      <c r="S87" s="64"/>
      <c r="T87" s="64"/>
      <c r="U87" s="64"/>
      <c r="V87" s="64"/>
      <c r="W87" s="64"/>
      <c r="X87" s="64"/>
      <c r="Y87" s="64"/>
      <c r="Z87" s="64"/>
      <c r="AA87" s="64"/>
      <c r="AB87" s="65"/>
      <c r="AC87" s="61"/>
      <c r="AD87" s="61"/>
    </row>
    <row r="88" spans="1:31" s="66" customFormat="1" ht="15" customHeight="1">
      <c r="A88" s="607"/>
      <c r="B88" s="158">
        <v>399</v>
      </c>
      <c r="C88" s="606"/>
      <c r="D88" s="608"/>
      <c r="E88" s="598"/>
      <c r="F88" s="64">
        <v>2</v>
      </c>
      <c r="G88" s="113" t="s">
        <v>66</v>
      </c>
      <c r="H88" s="60" t="s">
        <v>64</v>
      </c>
      <c r="I88" s="59">
        <v>1.25</v>
      </c>
      <c r="J88" s="64" t="s">
        <v>1700</v>
      </c>
      <c r="K88" s="59">
        <v>4</v>
      </c>
      <c r="L88" s="59">
        <v>3</v>
      </c>
      <c r="M88" s="59">
        <v>5</v>
      </c>
      <c r="N88" s="64">
        <v>2</v>
      </c>
      <c r="O88" s="64" t="s">
        <v>1703</v>
      </c>
      <c r="P88" s="64" t="s">
        <v>1701</v>
      </c>
      <c r="Q88" s="64"/>
      <c r="R88" s="64">
        <v>0</v>
      </c>
      <c r="S88" s="64" t="s">
        <v>1701</v>
      </c>
      <c r="T88" s="64">
        <v>0</v>
      </c>
      <c r="U88" s="64" t="s">
        <v>1703</v>
      </c>
      <c r="V88" s="64">
        <v>0</v>
      </c>
      <c r="W88" s="64" t="s">
        <v>1704</v>
      </c>
      <c r="X88" s="64"/>
      <c r="Y88" s="64">
        <v>0</v>
      </c>
      <c r="Z88" s="64" t="s">
        <v>1699</v>
      </c>
      <c r="AA88" s="64" t="s">
        <v>1703</v>
      </c>
      <c r="AB88" s="65">
        <v>0</v>
      </c>
      <c r="AC88" s="61"/>
      <c r="AD88" s="61"/>
    </row>
    <row r="89" spans="1:31" s="66" customFormat="1" ht="15" customHeight="1">
      <c r="A89" s="167"/>
      <c r="B89" s="158"/>
      <c r="C89" s="97"/>
      <c r="D89" s="98"/>
      <c r="E89" s="99"/>
      <c r="F89" s="64"/>
      <c r="G89" s="113"/>
      <c r="H89" s="60"/>
      <c r="I89" s="59"/>
      <c r="J89" s="64"/>
      <c r="K89" s="59"/>
      <c r="L89" s="59"/>
      <c r="M89" s="59"/>
      <c r="N89" s="64"/>
      <c r="O89" s="64"/>
      <c r="P89" s="64"/>
      <c r="Q89" s="64"/>
      <c r="R89" s="64"/>
      <c r="S89" s="64"/>
      <c r="T89" s="64"/>
      <c r="U89" s="64"/>
      <c r="V89" s="64"/>
      <c r="W89" s="64"/>
      <c r="X89" s="64"/>
      <c r="Y89" s="64"/>
      <c r="Z89" s="64"/>
      <c r="AA89" s="64"/>
      <c r="AB89" s="65"/>
      <c r="AC89" s="61"/>
      <c r="AD89" s="61"/>
    </row>
    <row r="90" spans="1:31" s="66" customFormat="1" ht="15" customHeight="1">
      <c r="A90" s="62">
        <v>9214</v>
      </c>
      <c r="B90" s="158">
        <v>659</v>
      </c>
      <c r="C90" s="62">
        <v>9073</v>
      </c>
      <c r="D90" s="63">
        <v>1.7</v>
      </c>
      <c r="E90" s="78" t="s">
        <v>1578</v>
      </c>
      <c r="F90" s="64">
        <v>1</v>
      </c>
      <c r="G90" s="116" t="s">
        <v>1579</v>
      </c>
      <c r="H90" s="60" t="s">
        <v>287</v>
      </c>
      <c r="I90" s="59">
        <v>0.19999999999999574</v>
      </c>
      <c r="J90" s="64" t="s">
        <v>1700</v>
      </c>
      <c r="K90" s="59">
        <v>8.5</v>
      </c>
      <c r="L90" s="59">
        <v>3</v>
      </c>
      <c r="M90" s="59"/>
      <c r="N90" s="64">
        <v>2</v>
      </c>
      <c r="O90" s="64" t="s">
        <v>1706</v>
      </c>
      <c r="P90" s="64" t="s">
        <v>1700</v>
      </c>
      <c r="Q90" s="64"/>
      <c r="R90" s="64">
        <v>0</v>
      </c>
      <c r="S90" s="64" t="s">
        <v>1700</v>
      </c>
      <c r="T90" s="64">
        <v>0</v>
      </c>
      <c r="U90" s="64" t="s">
        <v>1700</v>
      </c>
      <c r="V90" s="64">
        <v>1</v>
      </c>
      <c r="W90" s="64" t="s">
        <v>1704</v>
      </c>
      <c r="X90" s="64" t="s">
        <v>1703</v>
      </c>
      <c r="Y90" s="64">
        <v>0</v>
      </c>
      <c r="Z90" s="64" t="s">
        <v>1699</v>
      </c>
      <c r="AA90" s="64" t="s">
        <v>1700</v>
      </c>
      <c r="AB90" s="65">
        <v>0</v>
      </c>
      <c r="AC90" s="61">
        <f>'[3]nganjuk (3)'!$L$71</f>
        <v>61.7</v>
      </c>
      <c r="AD90" s="61">
        <f>I90-AC90</f>
        <v>-61.500000000000007</v>
      </c>
      <c r="AE90" s="66">
        <v>0.19999999999999574</v>
      </c>
    </row>
    <row r="91" spans="1:31" s="66" customFormat="1" ht="15" customHeight="1">
      <c r="A91" s="184"/>
      <c r="B91" s="158"/>
      <c r="C91" s="109"/>
      <c r="D91" s="122"/>
      <c r="E91" s="126"/>
      <c r="F91" s="64"/>
      <c r="G91" s="116"/>
      <c r="H91" s="60"/>
      <c r="I91" s="59"/>
      <c r="J91" s="64"/>
      <c r="K91" s="59"/>
      <c r="L91" s="59"/>
      <c r="M91" s="59"/>
      <c r="N91" s="64"/>
      <c r="O91" s="64"/>
      <c r="P91" s="64"/>
      <c r="Q91" s="64"/>
      <c r="R91" s="64"/>
      <c r="S91" s="64"/>
      <c r="T91" s="64"/>
      <c r="U91" s="64"/>
      <c r="V91" s="64"/>
      <c r="W91" s="64"/>
      <c r="X91" s="64"/>
      <c r="Y91" s="64"/>
      <c r="Z91" s="64"/>
      <c r="AA91" s="64"/>
      <c r="AB91" s="65"/>
      <c r="AC91" s="61"/>
      <c r="AD91" s="61"/>
    </row>
    <row r="92" spans="1:31" s="66" customFormat="1" ht="15" customHeight="1">
      <c r="A92" s="634">
        <v>9210</v>
      </c>
      <c r="B92" s="182">
        <v>400</v>
      </c>
      <c r="C92" s="589">
        <v>9076</v>
      </c>
      <c r="D92" s="591">
        <v>0.5</v>
      </c>
      <c r="E92" s="594" t="s">
        <v>1580</v>
      </c>
      <c r="F92" s="64">
        <v>1</v>
      </c>
      <c r="G92" s="116" t="s">
        <v>1581</v>
      </c>
      <c r="H92" s="60" t="s">
        <v>1583</v>
      </c>
      <c r="I92" s="59">
        <v>0</v>
      </c>
      <c r="J92" s="64" t="s">
        <v>1700</v>
      </c>
      <c r="K92" s="59">
        <v>3</v>
      </c>
      <c r="L92" s="59">
        <v>3</v>
      </c>
      <c r="M92" s="59"/>
      <c r="N92" s="64">
        <v>1</v>
      </c>
      <c r="O92" s="64" t="s">
        <v>1703</v>
      </c>
      <c r="P92" s="64" t="s">
        <v>1701</v>
      </c>
      <c r="Q92" s="64"/>
      <c r="R92" s="64">
        <v>0</v>
      </c>
      <c r="S92" s="64" t="s">
        <v>1701</v>
      </c>
      <c r="T92" s="64">
        <v>0</v>
      </c>
      <c r="U92" s="64" t="s">
        <v>1708</v>
      </c>
      <c r="V92" s="64">
        <v>0</v>
      </c>
      <c r="W92" s="64" t="s">
        <v>1704</v>
      </c>
      <c r="X92" s="64" t="s">
        <v>1703</v>
      </c>
      <c r="Y92" s="64">
        <v>0</v>
      </c>
      <c r="Z92" s="64" t="s">
        <v>1699</v>
      </c>
      <c r="AA92" s="64" t="s">
        <v>1703</v>
      </c>
      <c r="AB92" s="65">
        <v>0</v>
      </c>
      <c r="AC92" s="61"/>
      <c r="AD92" s="61"/>
    </row>
    <row r="93" spans="1:31" s="66" customFormat="1" ht="15" customHeight="1">
      <c r="A93" s="635"/>
      <c r="B93" s="182"/>
      <c r="C93" s="590"/>
      <c r="D93" s="604"/>
      <c r="E93" s="597"/>
      <c r="F93" s="64"/>
      <c r="G93" s="116"/>
      <c r="H93" s="60"/>
      <c r="I93" s="59"/>
      <c r="J93" s="64"/>
      <c r="K93" s="59"/>
      <c r="L93" s="59"/>
      <c r="M93" s="59"/>
      <c r="N93" s="64"/>
      <c r="O93" s="64"/>
      <c r="P93" s="64"/>
      <c r="Q93" s="64"/>
      <c r="R93" s="64"/>
      <c r="S93" s="64"/>
      <c r="T93" s="64"/>
      <c r="U93" s="64"/>
      <c r="V93" s="64"/>
      <c r="W93" s="64"/>
      <c r="X93" s="64"/>
      <c r="Y93" s="64"/>
      <c r="Z93" s="64"/>
      <c r="AA93" s="64"/>
      <c r="AB93" s="65"/>
      <c r="AC93" s="61"/>
      <c r="AD93" s="61"/>
    </row>
    <row r="94" spans="1:31" s="66" customFormat="1" ht="15" customHeight="1">
      <c r="A94" s="636"/>
      <c r="B94" s="182">
        <v>401</v>
      </c>
      <c r="C94" s="606"/>
      <c r="D94" s="608"/>
      <c r="E94" s="598"/>
      <c r="F94" s="64">
        <v>2</v>
      </c>
      <c r="G94" s="116" t="s">
        <v>1582</v>
      </c>
      <c r="H94" s="60" t="s">
        <v>1584</v>
      </c>
      <c r="I94" s="59">
        <v>0.2</v>
      </c>
      <c r="J94" s="64" t="s">
        <v>1700</v>
      </c>
      <c r="K94" s="59">
        <v>3</v>
      </c>
      <c r="L94" s="59">
        <v>3</v>
      </c>
      <c r="M94" s="59"/>
      <c r="N94" s="64">
        <v>1</v>
      </c>
      <c r="O94" s="64" t="s">
        <v>1705</v>
      </c>
      <c r="P94" s="64" t="s">
        <v>1701</v>
      </c>
      <c r="Q94" s="64"/>
      <c r="R94" s="64">
        <v>0</v>
      </c>
      <c r="S94" s="64" t="s">
        <v>1701</v>
      </c>
      <c r="T94" s="64">
        <v>0</v>
      </c>
      <c r="U94" s="64" t="s">
        <v>1708</v>
      </c>
      <c r="V94" s="64">
        <v>0</v>
      </c>
      <c r="W94" s="64" t="s">
        <v>1704</v>
      </c>
      <c r="X94" s="64" t="s">
        <v>1703</v>
      </c>
      <c r="Y94" s="64">
        <v>0</v>
      </c>
      <c r="Z94" s="64" t="s">
        <v>1699</v>
      </c>
      <c r="AA94" s="64" t="s">
        <v>1703</v>
      </c>
      <c r="AB94" s="65">
        <v>0</v>
      </c>
      <c r="AC94" s="61"/>
      <c r="AD94" s="61"/>
    </row>
    <row r="95" spans="1:31" s="66" customFormat="1" ht="15" customHeight="1">
      <c r="A95" s="142"/>
      <c r="B95" s="182"/>
      <c r="C95" s="97"/>
      <c r="D95" s="98"/>
      <c r="E95" s="99"/>
      <c r="F95" s="64"/>
      <c r="G95" s="116"/>
      <c r="H95" s="60"/>
      <c r="I95" s="59"/>
      <c r="J95" s="64"/>
      <c r="K95" s="59"/>
      <c r="L95" s="59"/>
      <c r="M95" s="59"/>
      <c r="N95" s="64"/>
      <c r="O95" s="64"/>
      <c r="P95" s="64"/>
      <c r="Q95" s="64"/>
      <c r="R95" s="64"/>
      <c r="S95" s="64"/>
      <c r="T95" s="64"/>
      <c r="U95" s="64"/>
      <c r="V95" s="64"/>
      <c r="W95" s="64"/>
      <c r="X95" s="64"/>
      <c r="Y95" s="64"/>
      <c r="Z95" s="64"/>
      <c r="AA95" s="64"/>
      <c r="AB95" s="65"/>
      <c r="AC95" s="61"/>
      <c r="AD95" s="61"/>
    </row>
    <row r="96" spans="1:31" s="66" customFormat="1" ht="15" customHeight="1">
      <c r="A96" s="62">
        <v>9228</v>
      </c>
      <c r="B96" s="158">
        <v>402</v>
      </c>
      <c r="C96" s="62">
        <v>9077</v>
      </c>
      <c r="D96" s="63">
        <v>2.2000000000000002</v>
      </c>
      <c r="E96" s="78" t="s">
        <v>1585</v>
      </c>
      <c r="F96" s="64">
        <v>1</v>
      </c>
      <c r="G96" s="116" t="s">
        <v>1586</v>
      </c>
      <c r="H96" s="60" t="s">
        <v>297</v>
      </c>
      <c r="I96" s="59">
        <v>0.34999999999999432</v>
      </c>
      <c r="J96" s="64" t="s">
        <v>1700</v>
      </c>
      <c r="K96" s="59">
        <v>3.4</v>
      </c>
      <c r="L96" s="59">
        <v>3</v>
      </c>
      <c r="M96" s="59">
        <v>4</v>
      </c>
      <c r="N96" s="64">
        <v>1</v>
      </c>
      <c r="O96" s="64" t="s">
        <v>1703</v>
      </c>
      <c r="P96" s="64" t="s">
        <v>1701</v>
      </c>
      <c r="Q96" s="64"/>
      <c r="R96" s="64">
        <v>0</v>
      </c>
      <c r="S96" s="64" t="s">
        <v>1701</v>
      </c>
      <c r="T96" s="64">
        <v>0</v>
      </c>
      <c r="U96" s="64" t="s">
        <v>1708</v>
      </c>
      <c r="V96" s="64">
        <v>0</v>
      </c>
      <c r="W96" s="64" t="s">
        <v>1704</v>
      </c>
      <c r="X96" s="64" t="s">
        <v>1703</v>
      </c>
      <c r="Y96" s="64">
        <v>0</v>
      </c>
      <c r="Z96" s="64" t="s">
        <v>1699</v>
      </c>
      <c r="AA96" s="64" t="s">
        <v>1703</v>
      </c>
      <c r="AB96" s="65">
        <v>0</v>
      </c>
      <c r="AC96" s="61">
        <f>'[2]nganjuk (2)'!$L$122</f>
        <v>91.2</v>
      </c>
      <c r="AD96" s="61">
        <f>I96-AC96</f>
        <v>-90.850000000000009</v>
      </c>
    </row>
    <row r="97" spans="1:30" s="66" customFormat="1" ht="15" customHeight="1">
      <c r="A97" s="62"/>
      <c r="B97" s="158"/>
      <c r="C97" s="109"/>
      <c r="D97" s="122"/>
      <c r="E97" s="126"/>
      <c r="F97" s="177"/>
      <c r="G97" s="223"/>
      <c r="H97" s="124"/>
      <c r="I97" s="192"/>
      <c r="J97" s="177"/>
      <c r="K97" s="192"/>
      <c r="L97" s="192"/>
      <c r="M97" s="192"/>
      <c r="N97" s="177"/>
      <c r="O97" s="177"/>
      <c r="P97" s="177"/>
      <c r="Q97" s="177"/>
      <c r="R97" s="177"/>
      <c r="S97" s="177"/>
      <c r="T97" s="177"/>
      <c r="U97" s="177"/>
      <c r="V97" s="177"/>
      <c r="W97" s="177"/>
      <c r="X97" s="177"/>
      <c r="Y97" s="177"/>
      <c r="Z97" s="177"/>
      <c r="AA97" s="177"/>
      <c r="AB97" s="187"/>
      <c r="AC97" s="61"/>
      <c r="AD97" s="61"/>
    </row>
    <row r="98" spans="1:30" s="66" customFormat="1" ht="15" customHeight="1" thickBot="1">
      <c r="A98" s="62">
        <v>9191</v>
      </c>
      <c r="B98" s="158">
        <v>403</v>
      </c>
      <c r="C98" s="155">
        <v>9078</v>
      </c>
      <c r="D98" s="195">
        <v>1.5</v>
      </c>
      <c r="E98" s="201" t="s">
        <v>1587</v>
      </c>
      <c r="F98" s="81">
        <v>1</v>
      </c>
      <c r="G98" s="206" t="s">
        <v>1588</v>
      </c>
      <c r="H98" s="197" t="s">
        <v>273</v>
      </c>
      <c r="I98" s="80">
        <v>0.70000000000000284</v>
      </c>
      <c r="J98" s="81" t="s">
        <v>1700</v>
      </c>
      <c r="K98" s="80">
        <v>5.2</v>
      </c>
      <c r="L98" s="80">
        <v>4.5</v>
      </c>
      <c r="M98" s="80"/>
      <c r="N98" s="81">
        <v>1</v>
      </c>
      <c r="O98" s="81" t="s">
        <v>1706</v>
      </c>
      <c r="P98" s="81" t="s">
        <v>1700</v>
      </c>
      <c r="Q98" s="81"/>
      <c r="R98" s="81">
        <v>0</v>
      </c>
      <c r="S98" s="81" t="s">
        <v>1702</v>
      </c>
      <c r="T98" s="81">
        <v>0</v>
      </c>
      <c r="U98" s="81" t="s">
        <v>1700</v>
      </c>
      <c r="V98" s="81">
        <v>0</v>
      </c>
      <c r="W98" s="81" t="s">
        <v>1704</v>
      </c>
      <c r="X98" s="81" t="s">
        <v>1703</v>
      </c>
      <c r="Y98" s="81">
        <v>0</v>
      </c>
      <c r="Z98" s="81" t="s">
        <v>1699</v>
      </c>
      <c r="AA98" s="81" t="s">
        <v>1700</v>
      </c>
      <c r="AB98" s="82">
        <v>0</v>
      </c>
      <c r="AC98" s="61">
        <f>'[2]nganjuk (2)'!L264</f>
        <v>67.7</v>
      </c>
      <c r="AD98" s="61">
        <f>I98-AC98</f>
        <v>-67</v>
      </c>
    </row>
    <row r="99" spans="1:30" s="66" customFormat="1" ht="15" customHeight="1">
      <c r="A99" s="94"/>
      <c r="B99" s="94"/>
      <c r="C99" s="94"/>
      <c r="D99" s="178"/>
      <c r="F99" s="94"/>
      <c r="G99" s="225"/>
      <c r="H99" s="180"/>
      <c r="I99" s="181"/>
      <c r="J99" s="94"/>
      <c r="K99" s="181"/>
      <c r="L99" s="181"/>
      <c r="M99" s="181"/>
      <c r="N99" s="94"/>
      <c r="O99" s="94"/>
      <c r="P99" s="94"/>
      <c r="Q99" s="94"/>
      <c r="R99" s="94"/>
      <c r="S99" s="94"/>
      <c r="T99" s="94"/>
      <c r="U99" s="94"/>
      <c r="V99" s="94"/>
      <c r="W99" s="94"/>
      <c r="X99" s="94"/>
      <c r="Y99" s="94"/>
      <c r="Z99" s="94"/>
      <c r="AA99" s="94"/>
      <c r="AB99" s="94"/>
      <c r="AC99" s="61"/>
      <c r="AD99" s="61"/>
    </row>
    <row r="100" spans="1:30">
      <c r="F100" s="94"/>
      <c r="G100" s="94"/>
    </row>
    <row r="101" spans="1:30">
      <c r="C101" s="127" t="s">
        <v>984</v>
      </c>
      <c r="D101"/>
      <c r="E101"/>
      <c r="F101" s="127" t="s">
        <v>985</v>
      </c>
      <c r="G101"/>
      <c r="H101"/>
      <c r="I101" s="127" t="s">
        <v>986</v>
      </c>
      <c r="J101"/>
      <c r="K101"/>
      <c r="L101" s="127" t="s">
        <v>987</v>
      </c>
      <c r="M101"/>
      <c r="N101"/>
      <c r="O101" s="127" t="s">
        <v>988</v>
      </c>
      <c r="P101"/>
      <c r="Q101"/>
      <c r="R101"/>
      <c r="S101"/>
      <c r="T101" s="127" t="s">
        <v>989</v>
      </c>
      <c r="U101"/>
      <c r="V101"/>
      <c r="W101"/>
      <c r="X101"/>
      <c r="Y101"/>
      <c r="Z101"/>
    </row>
    <row r="102" spans="1:30">
      <c r="C102" s="128" t="s">
        <v>990</v>
      </c>
      <c r="D102" s="129" t="s">
        <v>991</v>
      </c>
      <c r="E102"/>
      <c r="F102" s="130" t="s">
        <v>992</v>
      </c>
      <c r="G102" s="130" t="s">
        <v>993</v>
      </c>
      <c r="H102"/>
      <c r="I102" s="130" t="s">
        <v>994</v>
      </c>
      <c r="J102" s="130" t="s">
        <v>995</v>
      </c>
      <c r="K102" s="131"/>
      <c r="L102" s="130" t="s">
        <v>996</v>
      </c>
      <c r="M102" s="130" t="s">
        <v>997</v>
      </c>
      <c r="N102" s="131"/>
      <c r="O102" s="131"/>
      <c r="P102" s="130"/>
      <c r="Q102" s="130"/>
      <c r="R102" s="131"/>
      <c r="S102" s="131"/>
      <c r="T102" s="130" t="s">
        <v>998</v>
      </c>
      <c r="U102" s="130" t="s">
        <v>999</v>
      </c>
      <c r="V102" s="131"/>
      <c r="W102" s="131"/>
      <c r="X102" s="131"/>
      <c r="Y102" s="130" t="s">
        <v>1122</v>
      </c>
      <c r="Z102" s="130" t="s">
        <v>441</v>
      </c>
    </row>
    <row r="103" spans="1:30">
      <c r="C103" s="128" t="s">
        <v>1000</v>
      </c>
      <c r="D103" s="129" t="s">
        <v>1001</v>
      </c>
      <c r="E103"/>
      <c r="F103" s="130" t="s">
        <v>1002</v>
      </c>
      <c r="G103" s="130" t="s">
        <v>1003</v>
      </c>
      <c r="H103"/>
      <c r="I103" s="130" t="s">
        <v>1004</v>
      </c>
      <c r="J103" s="130" t="s">
        <v>1005</v>
      </c>
      <c r="K103" s="131"/>
      <c r="L103" s="130" t="s">
        <v>1006</v>
      </c>
      <c r="M103" s="130" t="s">
        <v>1007</v>
      </c>
      <c r="N103" s="131"/>
      <c r="O103" s="130" t="s">
        <v>1008</v>
      </c>
      <c r="P103" s="130"/>
      <c r="Q103" s="130"/>
      <c r="R103" s="131"/>
      <c r="S103" s="131"/>
      <c r="T103" s="130" t="s">
        <v>1009</v>
      </c>
      <c r="U103" s="130" t="s">
        <v>1010</v>
      </c>
      <c r="V103" s="131"/>
      <c r="W103" s="131"/>
      <c r="X103" s="131"/>
      <c r="Y103" s="130" t="s">
        <v>1004</v>
      </c>
      <c r="Z103" s="130" t="s">
        <v>1124</v>
      </c>
    </row>
    <row r="104" spans="1:30">
      <c r="C104" s="128" t="s">
        <v>1011</v>
      </c>
      <c r="D104" s="129" t="s">
        <v>1012</v>
      </c>
      <c r="E104"/>
      <c r="F104" s="130" t="s">
        <v>1013</v>
      </c>
      <c r="G104" s="130" t="s">
        <v>1014</v>
      </c>
      <c r="H104"/>
      <c r="I104" s="130" t="s">
        <v>1015</v>
      </c>
      <c r="J104" s="130" t="s">
        <v>1016</v>
      </c>
      <c r="K104" s="131"/>
      <c r="L104" s="130" t="s">
        <v>1017</v>
      </c>
      <c r="M104" s="130" t="s">
        <v>1018</v>
      </c>
      <c r="N104" s="131"/>
      <c r="O104" s="130" t="s">
        <v>1019</v>
      </c>
      <c r="P104" s="130" t="s">
        <v>1020</v>
      </c>
      <c r="Q104" s="130"/>
      <c r="R104" s="131"/>
      <c r="S104" s="131"/>
      <c r="T104" s="130" t="s">
        <v>1021</v>
      </c>
      <c r="U104" s="130" t="s">
        <v>1022</v>
      </c>
      <c r="V104" s="131"/>
      <c r="W104" s="131"/>
      <c r="X104" s="131"/>
      <c r="Y104" s="130" t="s">
        <v>1091</v>
      </c>
      <c r="Z104" s="130" t="s">
        <v>1125</v>
      </c>
    </row>
    <row r="105" spans="1:30">
      <c r="C105" s="128" t="s">
        <v>1023</v>
      </c>
      <c r="D105" s="129" t="s">
        <v>1024</v>
      </c>
      <c r="E105"/>
      <c r="F105" s="130" t="s">
        <v>1025</v>
      </c>
      <c r="G105" s="130" t="s">
        <v>1026</v>
      </c>
      <c r="H105"/>
      <c r="I105" s="130" t="s">
        <v>1027</v>
      </c>
      <c r="J105" s="130" t="s">
        <v>1028</v>
      </c>
      <c r="K105" s="131"/>
      <c r="L105" s="130" t="s">
        <v>1029</v>
      </c>
      <c r="M105" s="130" t="s">
        <v>1030</v>
      </c>
      <c r="N105" s="131"/>
      <c r="O105" s="130" t="s">
        <v>1015</v>
      </c>
      <c r="P105" s="130" t="s">
        <v>1031</v>
      </c>
      <c r="Q105" s="130"/>
      <c r="R105" s="131"/>
      <c r="S105" s="131"/>
      <c r="T105" s="130" t="s">
        <v>1032</v>
      </c>
      <c r="U105" s="130" t="s">
        <v>1033</v>
      </c>
      <c r="V105" s="131"/>
      <c r="W105" s="131"/>
      <c r="X105" s="131"/>
      <c r="Y105" s="130" t="s">
        <v>994</v>
      </c>
      <c r="Z105" s="130" t="s">
        <v>1126</v>
      </c>
    </row>
    <row r="106" spans="1:30">
      <c r="C106"/>
      <c r="D106" s="132"/>
      <c r="E106"/>
      <c r="F106" s="130" t="s">
        <v>1034</v>
      </c>
      <c r="G106" s="130" t="s">
        <v>1035</v>
      </c>
      <c r="H106"/>
      <c r="I106" s="130" t="s">
        <v>1036</v>
      </c>
      <c r="J106" s="130" t="s">
        <v>1037</v>
      </c>
      <c r="K106" s="131"/>
      <c r="L106" s="130" t="s">
        <v>1038</v>
      </c>
      <c r="M106" s="130" t="s">
        <v>1039</v>
      </c>
      <c r="N106" s="131"/>
      <c r="O106" s="131"/>
      <c r="P106" s="131"/>
      <c r="Q106" s="131"/>
      <c r="R106" s="131"/>
      <c r="S106" s="131"/>
      <c r="T106" s="130" t="s">
        <v>1040</v>
      </c>
      <c r="U106" s="130" t="s">
        <v>1041</v>
      </c>
      <c r="V106" s="131"/>
      <c r="W106" s="131"/>
      <c r="X106" s="131"/>
      <c r="Y106" s="130" t="s">
        <v>1052</v>
      </c>
      <c r="Z106" s="130" t="s">
        <v>1068</v>
      </c>
    </row>
    <row r="107" spans="1:30">
      <c r="C107" s="133" t="s">
        <v>1042</v>
      </c>
      <c r="D107" s="132"/>
      <c r="E107"/>
      <c r="F107" s="130" t="s">
        <v>1021</v>
      </c>
      <c r="G107" s="130" t="s">
        <v>1043</v>
      </c>
      <c r="H107"/>
      <c r="I107" s="130" t="s">
        <v>1044</v>
      </c>
      <c r="J107" s="130" t="s">
        <v>1045</v>
      </c>
      <c r="K107" s="131"/>
      <c r="L107" s="130" t="s">
        <v>1046</v>
      </c>
      <c r="M107" s="130" t="s">
        <v>1047</v>
      </c>
      <c r="N107" s="131"/>
      <c r="O107" s="130" t="s">
        <v>1048</v>
      </c>
      <c r="P107" s="130"/>
      <c r="Q107" s="130"/>
      <c r="R107" s="131"/>
      <c r="S107" s="131"/>
      <c r="T107" s="130" t="s">
        <v>1027</v>
      </c>
      <c r="U107" s="130" t="s">
        <v>1049</v>
      </c>
      <c r="V107" s="131"/>
      <c r="W107" s="131"/>
      <c r="X107" s="131"/>
      <c r="Y107" s="131"/>
      <c r="Z107" s="131"/>
    </row>
    <row r="108" spans="1:30">
      <c r="C108" s="128" t="s">
        <v>1050</v>
      </c>
      <c r="D108" s="134" t="s">
        <v>1051</v>
      </c>
      <c r="E108" s="135"/>
      <c r="F108" s="130" t="s">
        <v>1052</v>
      </c>
      <c r="G108" s="130" t="s">
        <v>1053</v>
      </c>
      <c r="H108"/>
      <c r="I108" s="130" t="s">
        <v>1054</v>
      </c>
      <c r="J108" s="130" t="s">
        <v>1055</v>
      </c>
      <c r="K108" s="131"/>
      <c r="L108" s="130" t="s">
        <v>1056</v>
      </c>
      <c r="M108" s="130" t="s">
        <v>1057</v>
      </c>
      <c r="N108" s="131"/>
      <c r="O108" s="130" t="s">
        <v>1058</v>
      </c>
      <c r="P108" s="130" t="s">
        <v>1059</v>
      </c>
      <c r="Q108" s="130"/>
      <c r="R108" s="131"/>
      <c r="S108" s="131"/>
      <c r="T108" s="130" t="s">
        <v>1060</v>
      </c>
      <c r="U108" s="130" t="s">
        <v>1061</v>
      </c>
      <c r="V108" s="131"/>
      <c r="W108" s="131"/>
      <c r="X108" s="131"/>
      <c r="Y108" s="131"/>
      <c r="Z108" s="131"/>
    </row>
    <row r="109" spans="1:30">
      <c r="C109" s="128" t="s">
        <v>1062</v>
      </c>
      <c r="D109" s="134" t="s">
        <v>1063</v>
      </c>
      <c r="E109" s="135"/>
      <c r="F109" s="130" t="s">
        <v>1064</v>
      </c>
      <c r="G109" s="130" t="s">
        <v>1065</v>
      </c>
      <c r="H109"/>
      <c r="I109" s="130"/>
      <c r="J109" s="130" t="s">
        <v>1066</v>
      </c>
      <c r="K109" s="131"/>
      <c r="L109" s="130" t="s">
        <v>1067</v>
      </c>
      <c r="M109" s="130" t="s">
        <v>1068</v>
      </c>
      <c r="N109" s="131"/>
      <c r="O109" s="130" t="s">
        <v>1069</v>
      </c>
      <c r="P109" s="130" t="s">
        <v>1031</v>
      </c>
      <c r="Q109" s="130"/>
      <c r="R109" s="131"/>
      <c r="S109" s="131"/>
      <c r="T109" s="130" t="s">
        <v>1069</v>
      </c>
      <c r="U109" s="130" t="s">
        <v>1070</v>
      </c>
      <c r="V109" s="131"/>
      <c r="W109" s="131"/>
      <c r="X109" s="131"/>
      <c r="Y109" s="131"/>
      <c r="Z109" s="131"/>
    </row>
    <row r="110" spans="1:30">
      <c r="C110" s="128" t="s">
        <v>1071</v>
      </c>
      <c r="D110" s="134" t="s">
        <v>1072</v>
      </c>
      <c r="E110" s="135"/>
      <c r="F110" s="130" t="s">
        <v>1069</v>
      </c>
      <c r="G110" s="130" t="s">
        <v>1073</v>
      </c>
      <c r="H110"/>
      <c r="I110" s="130" t="s">
        <v>1009</v>
      </c>
      <c r="J110" s="130" t="s">
        <v>1074</v>
      </c>
      <c r="K110" s="131"/>
      <c r="L110" s="131"/>
      <c r="M110" s="131"/>
      <c r="N110" s="131"/>
      <c r="O110" s="130" t="s">
        <v>1009</v>
      </c>
      <c r="P110" s="130" t="s">
        <v>1075</v>
      </c>
      <c r="Q110" s="130"/>
      <c r="R110" s="131"/>
      <c r="S110" s="131"/>
      <c r="T110" s="130" t="s">
        <v>1015</v>
      </c>
      <c r="U110" s="130" t="s">
        <v>1076</v>
      </c>
      <c r="V110" s="131"/>
      <c r="W110" s="131"/>
      <c r="X110" s="131"/>
      <c r="Y110" s="131"/>
      <c r="Z110" s="131"/>
    </row>
    <row r="111" spans="1:30">
      <c r="C111" s="128" t="s">
        <v>1077</v>
      </c>
      <c r="D111" s="134" t="s">
        <v>1090</v>
      </c>
      <c r="E111" s="135"/>
      <c r="F111" s="130" t="s">
        <v>1091</v>
      </c>
      <c r="G111" s="130" t="s">
        <v>1092</v>
      </c>
      <c r="H111"/>
      <c r="I111" s="130" t="s">
        <v>1093</v>
      </c>
      <c r="J111" s="130" t="s">
        <v>1094</v>
      </c>
      <c r="K111" s="131"/>
      <c r="L111" s="130"/>
      <c r="M111" s="130"/>
      <c r="N111" s="131"/>
      <c r="O111" s="130" t="s">
        <v>1027</v>
      </c>
      <c r="P111" s="130" t="s">
        <v>1095</v>
      </c>
      <c r="Q111" s="130"/>
      <c r="R111" s="131"/>
      <c r="S111" s="131"/>
      <c r="T111" s="130" t="s">
        <v>1054</v>
      </c>
      <c r="U111" s="130" t="s">
        <v>1096</v>
      </c>
      <c r="V111" s="131"/>
      <c r="W111" s="131"/>
      <c r="X111" s="131"/>
      <c r="Y111" s="131"/>
      <c r="Z111" s="131"/>
    </row>
    <row r="112" spans="1:30">
      <c r="C112" s="128" t="s">
        <v>1097</v>
      </c>
      <c r="D112" s="134" t="s">
        <v>1098</v>
      </c>
      <c r="E112" s="135"/>
      <c r="F112" s="130" t="s">
        <v>1009</v>
      </c>
      <c r="G112" s="130" t="s">
        <v>1099</v>
      </c>
      <c r="H112"/>
      <c r="I112" s="130" t="s">
        <v>1069</v>
      </c>
      <c r="J112" s="130" t="s">
        <v>1005</v>
      </c>
      <c r="K112" s="131"/>
      <c r="L112" s="131"/>
      <c r="M112" s="131"/>
      <c r="N112" s="131"/>
      <c r="O112" s="130" t="s">
        <v>1060</v>
      </c>
      <c r="P112" s="130" t="s">
        <v>1100</v>
      </c>
      <c r="Q112" s="130"/>
      <c r="R112" s="131"/>
      <c r="S112" s="131"/>
      <c r="T112" s="130" t="s">
        <v>1101</v>
      </c>
      <c r="U112" s="130" t="s">
        <v>1102</v>
      </c>
      <c r="V112" s="131"/>
      <c r="W112" s="131"/>
      <c r="X112" s="131"/>
      <c r="Y112" s="131"/>
      <c r="Z112" s="131"/>
    </row>
    <row r="113" spans="3:26">
      <c r="C113" s="128" t="s">
        <v>1103</v>
      </c>
      <c r="D113" s="134" t="s">
        <v>1104</v>
      </c>
      <c r="E113" s="135"/>
      <c r="F113" s="130" t="s">
        <v>1105</v>
      </c>
      <c r="G113" s="130" t="s">
        <v>1106</v>
      </c>
      <c r="H113"/>
      <c r="I113" s="130"/>
      <c r="J113" s="130" t="s">
        <v>1094</v>
      </c>
      <c r="K113" s="131"/>
      <c r="L113" s="130"/>
      <c r="M113" s="130"/>
      <c r="N113" s="131"/>
      <c r="O113" s="130" t="s">
        <v>1052</v>
      </c>
      <c r="P113" s="130" t="s">
        <v>1107</v>
      </c>
      <c r="Q113" s="130"/>
      <c r="R113" s="131"/>
      <c r="S113" s="131"/>
      <c r="T113" s="130" t="s">
        <v>1044</v>
      </c>
      <c r="U113" s="130" t="s">
        <v>1108</v>
      </c>
      <c r="V113" s="131"/>
      <c r="W113" s="131"/>
      <c r="X113" s="131"/>
      <c r="Y113" s="131"/>
      <c r="Z113" s="131"/>
    </row>
    <row r="114" spans="3:26">
      <c r="C114" s="133"/>
      <c r="D114" s="136"/>
      <c r="E114" s="137"/>
      <c r="F114" s="130" t="s">
        <v>1109</v>
      </c>
      <c r="G114" s="130" t="s">
        <v>1110</v>
      </c>
      <c r="H114"/>
      <c r="I114" s="130" t="s">
        <v>1060</v>
      </c>
      <c r="J114" s="130" t="s">
        <v>1005</v>
      </c>
      <c r="K114" s="131"/>
      <c r="L114" s="131"/>
      <c r="M114" s="131"/>
      <c r="N114" s="131"/>
      <c r="O114" s="131"/>
      <c r="P114" s="131"/>
      <c r="Q114" s="131"/>
      <c r="R114" s="131"/>
      <c r="S114" s="131"/>
      <c r="T114" s="130" t="s">
        <v>1064</v>
      </c>
      <c r="U114" s="130" t="s">
        <v>1111</v>
      </c>
      <c r="V114" s="131"/>
      <c r="W114" s="131"/>
      <c r="X114" s="131"/>
      <c r="Y114" s="131"/>
      <c r="Z114" s="131"/>
    </row>
    <row r="115" spans="3:26">
      <c r="C115" s="137"/>
      <c r="D115" s="136"/>
      <c r="E115" s="137"/>
      <c r="F115" s="130" t="s">
        <v>1112</v>
      </c>
      <c r="G115" s="130" t="s">
        <v>1113</v>
      </c>
      <c r="H115"/>
      <c r="I115" s="130"/>
      <c r="J115" s="130" t="s">
        <v>1114</v>
      </c>
      <c r="K115" s="131"/>
      <c r="L115" s="130"/>
      <c r="M115" s="130"/>
      <c r="N115" s="131"/>
      <c r="O115" s="130"/>
      <c r="P115" s="130"/>
      <c r="Q115" s="130"/>
      <c r="R115" s="131"/>
      <c r="S115" s="131"/>
      <c r="T115" s="130" t="s">
        <v>1115</v>
      </c>
      <c r="U115" s="130" t="s">
        <v>1116</v>
      </c>
      <c r="V115" s="131"/>
      <c r="W115" s="131"/>
      <c r="X115" s="131"/>
      <c r="Y115" s="131"/>
      <c r="Z115" s="131"/>
    </row>
    <row r="116" spans="3:26">
      <c r="C116"/>
      <c r="D116" s="132"/>
      <c r="E116"/>
      <c r="F116" s="130" t="s">
        <v>1054</v>
      </c>
      <c r="G116" s="130" t="s">
        <v>1068</v>
      </c>
      <c r="H116"/>
      <c r="I116" s="130" t="s">
        <v>1091</v>
      </c>
      <c r="J116" s="130" t="s">
        <v>1074</v>
      </c>
      <c r="K116" s="131"/>
      <c r="L116" s="131"/>
      <c r="M116" s="131"/>
      <c r="N116" s="131"/>
      <c r="O116" s="131"/>
      <c r="P116" s="131"/>
      <c r="Q116" s="131"/>
      <c r="R116" s="131"/>
      <c r="S116" s="131"/>
      <c r="T116" s="130" t="s">
        <v>1117</v>
      </c>
      <c r="U116" s="130" t="s">
        <v>1118</v>
      </c>
      <c r="V116" s="131"/>
      <c r="W116" s="131"/>
      <c r="X116" s="131"/>
      <c r="Y116" s="131"/>
      <c r="Z116" s="131"/>
    </row>
    <row r="117" spans="3:26">
      <c r="C117"/>
      <c r="D117" s="132"/>
      <c r="E117"/>
      <c r="F117" s="133"/>
      <c r="G117" s="133"/>
      <c r="H117"/>
      <c r="I117" s="130"/>
      <c r="J117" s="130" t="s">
        <v>1119</v>
      </c>
      <c r="K117" s="131"/>
      <c r="L117" s="131"/>
      <c r="M117" s="131"/>
      <c r="N117" s="131"/>
      <c r="O117" s="130"/>
      <c r="P117" s="130"/>
      <c r="Q117" s="130"/>
      <c r="R117" s="131"/>
      <c r="S117" s="131"/>
      <c r="T117" s="130" t="s">
        <v>1120</v>
      </c>
      <c r="U117" s="130" t="s">
        <v>1121</v>
      </c>
      <c r="V117" s="131"/>
      <c r="W117" s="131"/>
      <c r="X117" s="131"/>
      <c r="Y117" s="131"/>
      <c r="Z117" s="131"/>
    </row>
    <row r="118" spans="3:26">
      <c r="C118"/>
      <c r="D118" s="132"/>
      <c r="E118"/>
      <c r="F118"/>
      <c r="G118"/>
      <c r="H118"/>
      <c r="I118" s="131"/>
      <c r="J118" s="131"/>
      <c r="K118" s="131"/>
      <c r="L118" s="131"/>
      <c r="M118" s="131"/>
      <c r="N118" s="131"/>
      <c r="O118" s="131"/>
      <c r="P118" s="131"/>
      <c r="Q118" s="131"/>
      <c r="R118" s="131"/>
      <c r="S118" s="131"/>
      <c r="V118" s="131"/>
      <c r="W118" s="131"/>
      <c r="X118" s="131"/>
      <c r="Y118" s="131"/>
      <c r="Z118" s="131"/>
    </row>
    <row r="119" spans="3:26">
      <c r="C119"/>
      <c r="D119" s="132"/>
      <c r="E119"/>
      <c r="F119"/>
      <c r="G119"/>
      <c r="H119"/>
      <c r="I119" s="131"/>
      <c r="J119" s="131"/>
      <c r="K119" s="131"/>
      <c r="L119" s="131"/>
      <c r="M119" s="131"/>
      <c r="N119" s="131"/>
      <c r="O119" s="130"/>
      <c r="P119" s="130"/>
      <c r="Q119" s="130"/>
      <c r="R119" s="131"/>
      <c r="S119" s="131"/>
      <c r="V119" s="131"/>
      <c r="W119" s="131"/>
      <c r="X119" s="131"/>
      <c r="Y119" s="131"/>
      <c r="Z119" s="131"/>
    </row>
    <row r="120" spans="3:26">
      <c r="C120"/>
      <c r="D120" s="132"/>
      <c r="E120"/>
      <c r="F120"/>
      <c r="G120"/>
      <c r="H120"/>
      <c r="I120" s="131"/>
      <c r="J120" s="131"/>
      <c r="K120" s="131"/>
      <c r="L120" s="131"/>
      <c r="M120" s="131"/>
      <c r="N120" s="131"/>
      <c r="O120" s="131"/>
      <c r="P120" s="131"/>
      <c r="Q120" s="131"/>
      <c r="R120" s="131"/>
      <c r="S120" s="131"/>
      <c r="V120" s="131"/>
      <c r="W120" s="131"/>
      <c r="X120" s="131"/>
      <c r="Y120" s="131"/>
      <c r="Z120" s="131"/>
    </row>
    <row r="121" spans="3:26">
      <c r="C121"/>
      <c r="D121" s="132"/>
      <c r="E121"/>
      <c r="F121"/>
      <c r="G121"/>
      <c r="H121"/>
      <c r="I121" s="131"/>
      <c r="J121" s="131"/>
      <c r="K121" s="131"/>
      <c r="L121" s="131"/>
      <c r="M121" s="131"/>
      <c r="N121" s="131"/>
      <c r="O121" s="130"/>
      <c r="P121" s="130"/>
      <c r="Q121" s="130"/>
      <c r="R121" s="131"/>
      <c r="S121" s="131"/>
      <c r="V121" s="131"/>
      <c r="W121" s="131"/>
      <c r="X121" s="131"/>
      <c r="Y121" s="131"/>
      <c r="Z121" s="131"/>
    </row>
    <row r="122" spans="3:26">
      <c r="C122"/>
      <c r="D122" s="132"/>
      <c r="E122"/>
      <c r="F122"/>
      <c r="G122"/>
      <c r="H122"/>
      <c r="I122" s="131"/>
      <c r="J122" s="131"/>
      <c r="K122" s="131"/>
      <c r="L122" s="131"/>
      <c r="M122" s="131"/>
      <c r="N122" s="131"/>
      <c r="O122" s="131"/>
      <c r="P122" s="131"/>
      <c r="Q122" s="131"/>
      <c r="R122" s="131"/>
      <c r="S122" s="131"/>
      <c r="V122" s="131"/>
      <c r="W122" s="131"/>
      <c r="X122" s="131"/>
      <c r="Y122" s="131"/>
      <c r="Z122" s="131"/>
    </row>
    <row r="123" spans="3:26">
      <c r="C123"/>
      <c r="D123" s="132"/>
      <c r="E123"/>
      <c r="F123"/>
      <c r="G123"/>
      <c r="H123"/>
      <c r="I123" s="131"/>
      <c r="J123" s="131"/>
      <c r="K123" s="131"/>
      <c r="L123" s="131"/>
      <c r="M123" s="131"/>
      <c r="N123" s="131"/>
      <c r="O123" s="131"/>
      <c r="P123" s="131"/>
      <c r="Q123" s="131"/>
      <c r="R123" s="131"/>
      <c r="S123" s="131"/>
      <c r="T123" s="131"/>
      <c r="U123" s="131"/>
      <c r="V123" s="131"/>
      <c r="W123" s="131"/>
      <c r="X123" s="131"/>
      <c r="Y123" s="131"/>
      <c r="Z123" s="131"/>
    </row>
  </sheetData>
  <mergeCells count="59">
    <mergeCell ref="D58:D60"/>
    <mergeCell ref="E58:E60"/>
    <mergeCell ref="E42:E46"/>
    <mergeCell ref="D42:D46"/>
    <mergeCell ref="A52:A54"/>
    <mergeCell ref="D52:D54"/>
    <mergeCell ref="E52:E54"/>
    <mergeCell ref="C1:AB1"/>
    <mergeCell ref="C6:C9"/>
    <mergeCell ref="D6:D9"/>
    <mergeCell ref="E6:E9"/>
    <mergeCell ref="F6:F8"/>
    <mergeCell ref="L7:M7"/>
    <mergeCell ref="K6:N6"/>
    <mergeCell ref="O6:AB6"/>
    <mergeCell ref="N7:N8"/>
    <mergeCell ref="O7:R7"/>
    <mergeCell ref="S7:T7"/>
    <mergeCell ref="Z7:AB7"/>
    <mergeCell ref="U7:V7"/>
    <mergeCell ref="W7:Y7"/>
    <mergeCell ref="A92:A94"/>
    <mergeCell ref="C92:C94"/>
    <mergeCell ref="D92:D94"/>
    <mergeCell ref="E92:E94"/>
    <mergeCell ref="A42:A46"/>
    <mergeCell ref="C52:C54"/>
    <mergeCell ref="A76:A78"/>
    <mergeCell ref="A64:A74"/>
    <mergeCell ref="E64:E74"/>
    <mergeCell ref="E86:E88"/>
    <mergeCell ref="A86:A88"/>
    <mergeCell ref="C42:C46"/>
    <mergeCell ref="C86:C88"/>
    <mergeCell ref="D64:D74"/>
    <mergeCell ref="C64:C74"/>
    <mergeCell ref="D76:D78"/>
    <mergeCell ref="E26:E34"/>
    <mergeCell ref="K7:K8"/>
    <mergeCell ref="G6:G8"/>
    <mergeCell ref="H6:H8"/>
    <mergeCell ref="I6:I8"/>
    <mergeCell ref="J6:J8"/>
    <mergeCell ref="E76:E78"/>
    <mergeCell ref="C76:C78"/>
    <mergeCell ref="D86:D88"/>
    <mergeCell ref="A12:A24"/>
    <mergeCell ref="D12:D24"/>
    <mergeCell ref="E12:E24"/>
    <mergeCell ref="A26:A34"/>
    <mergeCell ref="C12:C24"/>
    <mergeCell ref="D26:D34"/>
    <mergeCell ref="C26:C34"/>
    <mergeCell ref="A38:A40"/>
    <mergeCell ref="D38:D40"/>
    <mergeCell ref="E38:E40"/>
    <mergeCell ref="C38:C40"/>
    <mergeCell ref="C58:C60"/>
    <mergeCell ref="A58:A60"/>
  </mergeCells>
  <phoneticPr fontId="1" type="noConversion"/>
  <printOptions horizontalCentered="1"/>
  <pageMargins left="1.08" right="0.56999999999999995" top="0.78740157480314998" bottom="0.39370078740157499" header="0.31496062992126" footer="0.31496062992126"/>
  <pageSetup paperSize="8" scale="71" orientation="landscape" r:id="rId1"/>
  <headerFooter alignWithMargins="0"/>
  <rowBreaks count="2" manualBreakCount="2">
    <brk id="71" min="2" max="27" man="1"/>
    <brk id="117" min="2" max="27"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4">
    <tabColor indexed="11"/>
  </sheetPr>
  <dimension ref="A1:AE69"/>
  <sheetViews>
    <sheetView view="pageBreakPreview" zoomScale="75" zoomScaleNormal="25" zoomScaleSheetLayoutView="25" workbookViewId="0">
      <selection activeCell="F37" sqref="F37"/>
    </sheetView>
  </sheetViews>
  <sheetFormatPr defaultColWidth="9" defaultRowHeight="15"/>
  <cols>
    <col min="1" max="2" width="9" style="67"/>
    <col min="3" max="3" width="10" style="67" customWidth="1"/>
    <col min="4" max="4" width="9.140625" style="105" customWidth="1"/>
    <col min="5" max="5" width="24.7109375" style="67" customWidth="1"/>
    <col min="6" max="6" width="9.140625" style="83" bestFit="1" customWidth="1"/>
    <col min="7" max="7" width="30.7109375" style="83" customWidth="1"/>
    <col min="8" max="8" width="27.42578125" style="67" customWidth="1"/>
    <col min="9" max="9" width="8.85546875" style="107" bestFit="1" customWidth="1"/>
    <col min="10" max="10" width="10.42578125" style="67" customWidth="1"/>
    <col min="11" max="11" width="9.28515625" style="83" customWidth="1"/>
    <col min="12" max="12" width="6.5703125" style="83" customWidth="1"/>
    <col min="13" max="13" width="6.28515625" style="83" customWidth="1"/>
    <col min="14" max="14" width="9.140625" style="83" customWidth="1"/>
    <col min="15" max="15" width="6" style="83" customWidth="1"/>
    <col min="16" max="16" width="6.7109375" style="83" customWidth="1"/>
    <col min="17" max="17" width="5.140625" style="83" customWidth="1"/>
    <col min="18" max="18" width="6.28515625" style="83" customWidth="1"/>
    <col min="19" max="19" width="7.140625" style="83" customWidth="1"/>
    <col min="20" max="20" width="6" style="83" customWidth="1"/>
    <col min="21" max="21" width="6.85546875" style="83" customWidth="1"/>
    <col min="22" max="22" width="6.28515625" style="83" customWidth="1"/>
    <col min="23" max="23" width="5.5703125" style="83" customWidth="1"/>
    <col min="24" max="24" width="7" style="83" customWidth="1"/>
    <col min="25" max="25" width="6.28515625" style="83" customWidth="1"/>
    <col min="26" max="26" width="5.7109375" style="83" customWidth="1"/>
    <col min="27" max="27" width="6.85546875" style="83" customWidth="1"/>
    <col min="28" max="28" width="6.28515625" style="83" customWidth="1"/>
    <col min="29" max="29" width="10.5703125" style="67" hidden="1" customWidth="1"/>
    <col min="30" max="30" width="11.5703125" style="67" hidden="1" customWidth="1"/>
    <col min="31" max="31" width="0" style="67" hidden="1" customWidth="1"/>
    <col min="32" max="16384" width="9" style="67"/>
  </cols>
  <sheetData>
    <row r="1" spans="1:31" ht="21">
      <c r="C1" s="609" t="s">
        <v>1690</v>
      </c>
      <c r="D1" s="609"/>
      <c r="E1" s="609"/>
      <c r="F1" s="609"/>
      <c r="G1" s="609"/>
      <c r="H1" s="609"/>
      <c r="I1" s="609"/>
      <c r="J1" s="609"/>
      <c r="K1" s="609"/>
      <c r="L1" s="609"/>
      <c r="M1" s="609"/>
      <c r="N1" s="609"/>
      <c r="O1" s="609"/>
      <c r="P1" s="609"/>
      <c r="Q1" s="609"/>
      <c r="R1" s="609"/>
      <c r="S1" s="609"/>
      <c r="T1" s="609"/>
      <c r="U1" s="609"/>
      <c r="V1" s="609"/>
      <c r="W1" s="609"/>
      <c r="X1" s="609"/>
      <c r="Y1" s="609"/>
      <c r="Z1" s="609"/>
      <c r="AA1" s="609"/>
      <c r="AB1" s="609"/>
    </row>
    <row r="2" spans="1:31">
      <c r="C2" s="68" t="s">
        <v>1691</v>
      </c>
      <c r="D2" s="69"/>
      <c r="E2" s="114" t="s">
        <v>1695</v>
      </c>
      <c r="F2" s="71"/>
      <c r="G2" s="71"/>
      <c r="H2" s="71"/>
      <c r="I2" s="106"/>
      <c r="J2" s="71"/>
      <c r="K2" s="71"/>
      <c r="L2" s="71"/>
      <c r="M2" s="71"/>
      <c r="N2" s="71"/>
      <c r="O2" s="71"/>
      <c r="P2" s="71"/>
      <c r="Q2" s="71"/>
      <c r="R2" s="71"/>
      <c r="S2" s="71"/>
      <c r="T2" s="71"/>
      <c r="U2" s="71"/>
      <c r="V2" s="71"/>
      <c r="W2" s="71"/>
      <c r="X2" s="71"/>
      <c r="Y2" s="71"/>
      <c r="Z2" s="71"/>
      <c r="AA2" s="71"/>
      <c r="AB2" s="71"/>
    </row>
    <row r="3" spans="1:31">
      <c r="C3" s="68" t="s">
        <v>1692</v>
      </c>
      <c r="D3" s="69"/>
      <c r="E3" s="114" t="s">
        <v>325</v>
      </c>
      <c r="F3" s="71"/>
      <c r="G3" s="71"/>
      <c r="H3" s="71"/>
      <c r="I3" s="106"/>
      <c r="J3" s="71"/>
      <c r="K3" s="71"/>
      <c r="L3" s="71"/>
      <c r="M3" s="71"/>
      <c r="N3" s="71"/>
      <c r="O3" s="71"/>
      <c r="P3" s="71"/>
      <c r="Q3" s="71"/>
      <c r="R3" s="71"/>
      <c r="S3" s="71"/>
      <c r="T3" s="71"/>
      <c r="U3" s="71"/>
      <c r="V3" s="71"/>
      <c r="W3" s="71"/>
      <c r="X3" s="71"/>
      <c r="Y3" s="71"/>
      <c r="Z3" s="71"/>
      <c r="AA3" s="71"/>
      <c r="AB3" s="71"/>
    </row>
    <row r="4" spans="1:31">
      <c r="C4" s="68" t="s">
        <v>86</v>
      </c>
      <c r="D4" s="69"/>
      <c r="E4" s="114" t="s">
        <v>452</v>
      </c>
      <c r="F4" s="71"/>
      <c r="G4" s="71"/>
      <c r="H4" s="71"/>
      <c r="I4" s="106"/>
      <c r="J4" s="71"/>
      <c r="K4" s="71"/>
      <c r="L4" s="71"/>
      <c r="M4" s="71"/>
      <c r="N4" s="71"/>
      <c r="O4" s="71"/>
      <c r="P4" s="71"/>
      <c r="Q4" s="71"/>
      <c r="R4" s="71"/>
      <c r="S4" s="71"/>
      <c r="T4" s="71"/>
      <c r="U4" s="71"/>
      <c r="V4" s="71"/>
      <c r="W4" s="71"/>
      <c r="X4" s="71"/>
      <c r="Y4" s="71"/>
      <c r="Z4" s="71"/>
      <c r="AA4" s="71"/>
      <c r="AB4" s="71"/>
    </row>
    <row r="5" spans="1:31" ht="15.75" thickBot="1">
      <c r="C5" s="73"/>
      <c r="D5" s="74"/>
      <c r="E5" s="115"/>
      <c r="F5" s="71"/>
      <c r="G5" s="71"/>
      <c r="H5" s="71"/>
      <c r="I5" s="106"/>
      <c r="J5" s="71"/>
      <c r="K5" s="71"/>
      <c r="L5" s="71"/>
      <c r="M5" s="71"/>
      <c r="N5" s="71"/>
      <c r="O5" s="71"/>
      <c r="P5" s="71"/>
      <c r="Q5" s="71"/>
      <c r="R5" s="71"/>
      <c r="S5" s="71"/>
      <c r="T5" s="71"/>
      <c r="U5" s="71"/>
      <c r="V5" s="71"/>
      <c r="W5" s="71"/>
      <c r="X5" s="71"/>
      <c r="Y5" s="71"/>
      <c r="Z5" s="71"/>
      <c r="AA5" s="71"/>
      <c r="AB5" s="71"/>
    </row>
    <row r="6" spans="1:31" ht="15" customHeight="1">
      <c r="C6" s="610" t="s">
        <v>1693</v>
      </c>
      <c r="D6" s="613" t="s">
        <v>106</v>
      </c>
      <c r="E6" s="605" t="s">
        <v>1689</v>
      </c>
      <c r="F6" s="614" t="s">
        <v>1667</v>
      </c>
      <c r="G6" s="605" t="s">
        <v>1725</v>
      </c>
      <c r="H6" s="614" t="s">
        <v>1668</v>
      </c>
      <c r="I6" s="616" t="s">
        <v>1669</v>
      </c>
      <c r="J6" s="614" t="s">
        <v>87</v>
      </c>
      <c r="K6" s="614" t="s">
        <v>1671</v>
      </c>
      <c r="L6" s="614"/>
      <c r="M6" s="614"/>
      <c r="N6" s="614"/>
      <c r="O6" s="614" t="s">
        <v>1677</v>
      </c>
      <c r="P6" s="614"/>
      <c r="Q6" s="614"/>
      <c r="R6" s="614"/>
      <c r="S6" s="614"/>
      <c r="T6" s="614"/>
      <c r="U6" s="614"/>
      <c r="V6" s="614"/>
      <c r="W6" s="614"/>
      <c r="X6" s="614"/>
      <c r="Y6" s="614"/>
      <c r="Z6" s="614"/>
      <c r="AA6" s="614"/>
      <c r="AB6" s="618"/>
    </row>
    <row r="7" spans="1:31" ht="15" customHeight="1">
      <c r="C7" s="611"/>
      <c r="D7" s="585"/>
      <c r="E7" s="602"/>
      <c r="F7" s="599"/>
      <c r="G7" s="602"/>
      <c r="H7" s="599"/>
      <c r="I7" s="617"/>
      <c r="J7" s="599"/>
      <c r="K7" s="599" t="s">
        <v>1672</v>
      </c>
      <c r="L7" s="599" t="s">
        <v>1673</v>
      </c>
      <c r="M7" s="599"/>
      <c r="N7" s="599" t="s">
        <v>1676</v>
      </c>
      <c r="O7" s="599" t="s">
        <v>1678</v>
      </c>
      <c r="P7" s="599"/>
      <c r="Q7" s="599"/>
      <c r="R7" s="599"/>
      <c r="S7" s="599" t="s">
        <v>1684</v>
      </c>
      <c r="T7" s="599"/>
      <c r="U7" s="599" t="s">
        <v>1685</v>
      </c>
      <c r="V7" s="599"/>
      <c r="W7" s="599" t="s">
        <v>1686</v>
      </c>
      <c r="X7" s="599"/>
      <c r="Y7" s="599"/>
      <c r="Z7" s="599" t="s">
        <v>1687</v>
      </c>
      <c r="AA7" s="599"/>
      <c r="AB7" s="600"/>
    </row>
    <row r="8" spans="1:31">
      <c r="B8" s="67" t="s">
        <v>578</v>
      </c>
      <c r="C8" s="611"/>
      <c r="D8" s="585"/>
      <c r="E8" s="602"/>
      <c r="F8" s="599"/>
      <c r="G8" s="603"/>
      <c r="H8" s="599"/>
      <c r="I8" s="617"/>
      <c r="J8" s="599"/>
      <c r="K8" s="599"/>
      <c r="L8" s="64" t="s">
        <v>1674</v>
      </c>
      <c r="M8" s="64" t="s">
        <v>1675</v>
      </c>
      <c r="N8" s="599"/>
      <c r="O8" s="64" t="s">
        <v>1679</v>
      </c>
      <c r="P8" s="64" t="s">
        <v>1680</v>
      </c>
      <c r="Q8" s="64" t="s">
        <v>1681</v>
      </c>
      <c r="R8" s="64" t="s">
        <v>1682</v>
      </c>
      <c r="S8" s="64" t="s">
        <v>1680</v>
      </c>
      <c r="T8" s="64" t="s">
        <v>1682</v>
      </c>
      <c r="U8" s="64" t="s">
        <v>1680</v>
      </c>
      <c r="V8" s="64" t="s">
        <v>1682</v>
      </c>
      <c r="W8" s="64" t="s">
        <v>1679</v>
      </c>
      <c r="X8" s="64" t="s">
        <v>1680</v>
      </c>
      <c r="Y8" s="64" t="s">
        <v>1682</v>
      </c>
      <c r="Z8" s="64" t="s">
        <v>1679</v>
      </c>
      <c r="AA8" s="64" t="s">
        <v>1680</v>
      </c>
      <c r="AB8" s="65" t="s">
        <v>1682</v>
      </c>
    </row>
    <row r="9" spans="1:31" s="104" customFormat="1" ht="15.75" thickBot="1">
      <c r="C9" s="612"/>
      <c r="D9" s="592"/>
      <c r="E9" s="627"/>
      <c r="F9" s="81">
        <v>1</v>
      </c>
      <c r="G9" s="81"/>
      <c r="H9" s="81">
        <v>2</v>
      </c>
      <c r="I9" s="80">
        <v>3</v>
      </c>
      <c r="J9" s="81">
        <v>4</v>
      </c>
      <c r="K9" s="81">
        <v>5</v>
      </c>
      <c r="L9" s="81">
        <v>6.1</v>
      </c>
      <c r="M9" s="81">
        <v>6.2</v>
      </c>
      <c r="N9" s="81">
        <v>7</v>
      </c>
      <c r="O9" s="81">
        <v>8</v>
      </c>
      <c r="P9" s="81">
        <v>9</v>
      </c>
      <c r="Q9" s="81">
        <v>10</v>
      </c>
      <c r="R9" s="81">
        <v>11</v>
      </c>
      <c r="S9" s="81">
        <v>12</v>
      </c>
      <c r="T9" s="81">
        <v>13</v>
      </c>
      <c r="U9" s="81">
        <v>14</v>
      </c>
      <c r="V9" s="81">
        <v>15</v>
      </c>
      <c r="W9" s="81">
        <v>16</v>
      </c>
      <c r="X9" s="81">
        <v>17</v>
      </c>
      <c r="Y9" s="81">
        <v>18</v>
      </c>
      <c r="Z9" s="81">
        <v>19</v>
      </c>
      <c r="AA9" s="81">
        <v>20</v>
      </c>
      <c r="AB9" s="82">
        <v>21</v>
      </c>
    </row>
    <row r="10" spans="1:31" s="66" customFormat="1" ht="15" customHeight="1">
      <c r="A10" s="586">
        <v>9054</v>
      </c>
      <c r="B10" s="158">
        <v>1</v>
      </c>
      <c r="C10" s="619" t="s">
        <v>1504</v>
      </c>
      <c r="D10" s="613">
        <v>2.9</v>
      </c>
      <c r="E10" s="637" t="s">
        <v>378</v>
      </c>
      <c r="F10" s="76">
        <v>1</v>
      </c>
      <c r="G10" s="76" t="s">
        <v>576</v>
      </c>
      <c r="H10" s="151" t="s">
        <v>379</v>
      </c>
      <c r="I10" s="79">
        <f>AE10-AD10</f>
        <v>1.7000000000000455</v>
      </c>
      <c r="J10" s="76" t="s">
        <v>1700</v>
      </c>
      <c r="K10" s="79">
        <v>15</v>
      </c>
      <c r="L10" s="79">
        <v>4</v>
      </c>
      <c r="M10" s="79">
        <v>4</v>
      </c>
      <c r="N10" s="76">
        <v>2</v>
      </c>
      <c r="O10" s="76" t="s">
        <v>1703</v>
      </c>
      <c r="P10" s="76" t="s">
        <v>1701</v>
      </c>
      <c r="Q10" s="76" t="s">
        <v>1709</v>
      </c>
      <c r="R10" s="76">
        <v>0</v>
      </c>
      <c r="S10" s="76" t="s">
        <v>1701</v>
      </c>
      <c r="T10" s="76">
        <v>0</v>
      </c>
      <c r="U10" s="76" t="s">
        <v>1707</v>
      </c>
      <c r="V10" s="76">
        <v>0</v>
      </c>
      <c r="W10" s="76" t="s">
        <v>1704</v>
      </c>
      <c r="X10" s="76" t="s">
        <v>1703</v>
      </c>
      <c r="Y10" s="76">
        <v>0</v>
      </c>
      <c r="Z10" s="76" t="s">
        <v>1705</v>
      </c>
      <c r="AA10" s="76" t="s">
        <v>1703</v>
      </c>
      <c r="AB10" s="77">
        <v>0</v>
      </c>
      <c r="AD10" s="61">
        <f>'[1]NGANJUK''Z'!$L$93</f>
        <v>828</v>
      </c>
      <c r="AE10" s="85">
        <v>829.7</v>
      </c>
    </row>
    <row r="11" spans="1:31" s="66" customFormat="1" ht="15" customHeight="1">
      <c r="A11" s="586"/>
      <c r="B11" s="158"/>
      <c r="C11" s="606"/>
      <c r="D11" s="608"/>
      <c r="E11" s="628"/>
      <c r="F11" s="95"/>
      <c r="G11" s="95"/>
      <c r="H11" s="96"/>
      <c r="I11" s="100"/>
      <c r="J11" s="95"/>
      <c r="K11" s="100"/>
      <c r="L11" s="100"/>
      <c r="M11" s="100"/>
      <c r="N11" s="95"/>
      <c r="O11" s="95"/>
      <c r="P11" s="95"/>
      <c r="Q11" s="95"/>
      <c r="R11" s="95"/>
      <c r="S11" s="95"/>
      <c r="T11" s="95"/>
      <c r="U11" s="95"/>
      <c r="V11" s="95"/>
      <c r="W11" s="95"/>
      <c r="X11" s="95"/>
      <c r="Y11" s="95"/>
      <c r="Z11" s="95"/>
      <c r="AA11" s="95"/>
      <c r="AB11" s="101"/>
      <c r="AD11" s="61"/>
      <c r="AE11" s="85"/>
    </row>
    <row r="12" spans="1:31" s="102" customFormat="1" ht="15" customHeight="1">
      <c r="A12" s="586"/>
      <c r="B12" s="158">
        <v>2</v>
      </c>
      <c r="C12" s="586"/>
      <c r="D12" s="585"/>
      <c r="E12" s="623"/>
      <c r="F12" s="64">
        <v>2</v>
      </c>
      <c r="G12" s="64" t="s">
        <v>577</v>
      </c>
      <c r="H12" s="78" t="s">
        <v>380</v>
      </c>
      <c r="I12" s="59">
        <f>AE12-AD10</f>
        <v>2.5</v>
      </c>
      <c r="J12" s="64" t="s">
        <v>1700</v>
      </c>
      <c r="K12" s="59">
        <v>4</v>
      </c>
      <c r="L12" s="59">
        <v>4</v>
      </c>
      <c r="M12" s="59">
        <v>4</v>
      </c>
      <c r="N12" s="64">
        <v>1</v>
      </c>
      <c r="O12" s="64" t="s">
        <v>1705</v>
      </c>
      <c r="P12" s="64" t="s">
        <v>1701</v>
      </c>
      <c r="Q12" s="64" t="s">
        <v>1709</v>
      </c>
      <c r="R12" s="64">
        <v>0</v>
      </c>
      <c r="S12" s="64" t="s">
        <v>1701</v>
      </c>
      <c r="T12" s="64">
        <v>0</v>
      </c>
      <c r="U12" s="64" t="s">
        <v>1707</v>
      </c>
      <c r="V12" s="64">
        <v>2</v>
      </c>
      <c r="W12" s="64" t="s">
        <v>1704</v>
      </c>
      <c r="X12" s="64" t="s">
        <v>1703</v>
      </c>
      <c r="Y12" s="64">
        <v>0</v>
      </c>
      <c r="Z12" s="64" t="s">
        <v>1705</v>
      </c>
      <c r="AA12" s="64" t="s">
        <v>1703</v>
      </c>
      <c r="AB12" s="65">
        <v>0</v>
      </c>
      <c r="AE12" s="103">
        <v>830.5</v>
      </c>
    </row>
    <row r="13" spans="1:31" s="66" customFormat="1" ht="15" customHeight="1">
      <c r="A13" s="62"/>
      <c r="B13" s="158"/>
      <c r="C13" s="62"/>
      <c r="D13" s="63"/>
      <c r="E13" s="96"/>
      <c r="F13" s="64"/>
      <c r="G13" s="64"/>
      <c r="H13" s="78"/>
      <c r="I13" s="59"/>
      <c r="J13" s="64"/>
      <c r="K13" s="59"/>
      <c r="L13" s="59"/>
      <c r="M13" s="59"/>
      <c r="N13" s="64"/>
      <c r="O13" s="64"/>
      <c r="P13" s="64"/>
      <c r="Q13" s="64"/>
      <c r="R13" s="64"/>
      <c r="S13" s="64"/>
      <c r="T13" s="64"/>
      <c r="U13" s="64"/>
      <c r="V13" s="64"/>
      <c r="W13" s="64"/>
      <c r="X13" s="64"/>
      <c r="Y13" s="64"/>
      <c r="Z13" s="64"/>
      <c r="AA13" s="64"/>
      <c r="AB13" s="65"/>
      <c r="AE13" s="85"/>
    </row>
    <row r="14" spans="1:31" s="66" customFormat="1" ht="15" customHeight="1">
      <c r="A14" s="62">
        <v>9052</v>
      </c>
      <c r="B14" s="158">
        <v>3</v>
      </c>
      <c r="C14" s="62">
        <v>3</v>
      </c>
      <c r="D14" s="63">
        <v>2.6</v>
      </c>
      <c r="E14" s="78" t="s">
        <v>376</v>
      </c>
      <c r="F14" s="64">
        <v>1</v>
      </c>
      <c r="G14" s="64" t="s">
        <v>579</v>
      </c>
      <c r="H14" s="78" t="s">
        <v>377</v>
      </c>
      <c r="I14" s="59">
        <f t="shared" ref="I14:I24" si="0">AE14-AD14</f>
        <v>2.2999999999999545</v>
      </c>
      <c r="J14" s="64" t="s">
        <v>1700</v>
      </c>
      <c r="K14" s="59">
        <v>4.5</v>
      </c>
      <c r="L14" s="59">
        <v>4</v>
      </c>
      <c r="M14" s="59">
        <v>4</v>
      </c>
      <c r="N14" s="64">
        <v>1</v>
      </c>
      <c r="O14" s="64" t="s">
        <v>1705</v>
      </c>
      <c r="P14" s="64" t="s">
        <v>1701</v>
      </c>
      <c r="Q14" s="64" t="s">
        <v>1709</v>
      </c>
      <c r="R14" s="64">
        <v>0</v>
      </c>
      <c r="S14" s="64" t="s">
        <v>1701</v>
      </c>
      <c r="T14" s="64">
        <v>0</v>
      </c>
      <c r="U14" s="64" t="s">
        <v>1707</v>
      </c>
      <c r="V14" s="64">
        <v>0</v>
      </c>
      <c r="W14" s="64" t="s">
        <v>1704</v>
      </c>
      <c r="X14" s="64" t="s">
        <v>1703</v>
      </c>
      <c r="Y14" s="64">
        <v>0</v>
      </c>
      <c r="Z14" s="64" t="s">
        <v>1705</v>
      </c>
      <c r="AA14" s="64" t="s">
        <v>1703</v>
      </c>
      <c r="AB14" s="65">
        <v>0</v>
      </c>
      <c r="AD14" s="61">
        <f>'[1]NGANJUK''Z'!$L$90</f>
        <v>823.6</v>
      </c>
      <c r="AE14" s="85">
        <v>825.9</v>
      </c>
    </row>
    <row r="15" spans="1:31" s="66" customFormat="1" ht="15" customHeight="1">
      <c r="A15" s="62"/>
      <c r="B15" s="158"/>
      <c r="C15" s="62"/>
      <c r="D15" s="63"/>
      <c r="E15" s="78"/>
      <c r="F15" s="64"/>
      <c r="G15" s="64"/>
      <c r="H15" s="78"/>
      <c r="I15" s="59"/>
      <c r="J15" s="64"/>
      <c r="K15" s="59"/>
      <c r="L15" s="59"/>
      <c r="M15" s="59"/>
      <c r="N15" s="64"/>
      <c r="O15" s="64"/>
      <c r="P15" s="64"/>
      <c r="Q15" s="64"/>
      <c r="R15" s="64"/>
      <c r="S15" s="64"/>
      <c r="T15" s="64"/>
      <c r="U15" s="64"/>
      <c r="V15" s="64"/>
      <c r="W15" s="64"/>
      <c r="X15" s="64"/>
      <c r="Y15" s="64"/>
      <c r="Z15" s="64"/>
      <c r="AA15" s="64"/>
      <c r="AB15" s="65"/>
      <c r="AD15" s="61"/>
      <c r="AE15" s="85"/>
    </row>
    <row r="16" spans="1:31" s="66" customFormat="1" ht="15" customHeight="1">
      <c r="A16" s="586">
        <v>121</v>
      </c>
      <c r="B16" s="158">
        <v>4</v>
      </c>
      <c r="C16" s="586">
        <v>4</v>
      </c>
      <c r="D16" s="585">
        <v>4.7</v>
      </c>
      <c r="E16" s="624" t="s">
        <v>1505</v>
      </c>
      <c r="F16" s="64">
        <v>1</v>
      </c>
      <c r="G16" s="64" t="s">
        <v>580</v>
      </c>
      <c r="H16" s="60" t="s">
        <v>531</v>
      </c>
      <c r="I16" s="59">
        <f t="shared" si="0"/>
        <v>0.70000000000004547</v>
      </c>
      <c r="J16" s="64" t="s">
        <v>1700</v>
      </c>
      <c r="K16" s="59">
        <v>14</v>
      </c>
      <c r="L16" s="59">
        <v>3.5</v>
      </c>
      <c r="M16" s="59">
        <v>3.5</v>
      </c>
      <c r="N16" s="64">
        <v>2</v>
      </c>
      <c r="O16" s="64" t="s">
        <v>1703</v>
      </c>
      <c r="P16" s="64" t="s">
        <v>1701</v>
      </c>
      <c r="Q16" s="64" t="s">
        <v>1709</v>
      </c>
      <c r="R16" s="64">
        <v>0</v>
      </c>
      <c r="S16" s="64" t="s">
        <v>1701</v>
      </c>
      <c r="T16" s="64">
        <v>0</v>
      </c>
      <c r="U16" s="64" t="s">
        <v>1707</v>
      </c>
      <c r="V16" s="64">
        <v>0</v>
      </c>
      <c r="W16" s="64" t="s">
        <v>1704</v>
      </c>
      <c r="X16" s="64" t="s">
        <v>1703</v>
      </c>
      <c r="Y16" s="64">
        <v>0</v>
      </c>
      <c r="Z16" s="64" t="s">
        <v>1705</v>
      </c>
      <c r="AA16" s="64" t="s">
        <v>1703</v>
      </c>
      <c r="AB16" s="65">
        <v>0</v>
      </c>
      <c r="AD16" s="61">
        <f>'[1]NGANJUK''Z'!$L$249</f>
        <v>516.5</v>
      </c>
      <c r="AE16" s="87">
        <v>517.20000000000005</v>
      </c>
    </row>
    <row r="17" spans="1:31" s="66" customFormat="1" ht="15" customHeight="1">
      <c r="A17" s="586"/>
      <c r="B17" s="158"/>
      <c r="C17" s="586"/>
      <c r="D17" s="585"/>
      <c r="E17" s="624"/>
      <c r="F17" s="64"/>
      <c r="G17" s="64"/>
      <c r="H17" s="60"/>
      <c r="I17" s="59"/>
      <c r="J17" s="64"/>
      <c r="K17" s="59"/>
      <c r="L17" s="59"/>
      <c r="M17" s="59"/>
      <c r="N17" s="64"/>
      <c r="O17" s="64"/>
      <c r="P17" s="64"/>
      <c r="Q17" s="64"/>
      <c r="R17" s="64"/>
      <c r="S17" s="64"/>
      <c r="T17" s="64"/>
      <c r="U17" s="64"/>
      <c r="V17" s="64"/>
      <c r="W17" s="64"/>
      <c r="X17" s="64"/>
      <c r="Y17" s="64"/>
      <c r="Z17" s="64"/>
      <c r="AA17" s="64"/>
      <c r="AB17" s="65"/>
      <c r="AD17" s="61"/>
      <c r="AE17" s="87"/>
    </row>
    <row r="18" spans="1:31" s="66" customFormat="1" ht="15" customHeight="1">
      <c r="A18" s="586"/>
      <c r="B18" s="158">
        <v>5</v>
      </c>
      <c r="C18" s="586"/>
      <c r="D18" s="585"/>
      <c r="E18" s="624"/>
      <c r="F18" s="64">
        <v>2</v>
      </c>
      <c r="G18" s="64" t="s">
        <v>581</v>
      </c>
      <c r="H18" s="60" t="s">
        <v>532</v>
      </c>
      <c r="I18" s="59">
        <f t="shared" si="0"/>
        <v>1.7000000000000455</v>
      </c>
      <c r="J18" s="64" t="s">
        <v>1700</v>
      </c>
      <c r="K18" s="59">
        <v>4</v>
      </c>
      <c r="L18" s="59">
        <v>3.5</v>
      </c>
      <c r="M18" s="59">
        <v>3.5</v>
      </c>
      <c r="N18" s="64">
        <v>1</v>
      </c>
      <c r="O18" s="64" t="s">
        <v>1703</v>
      </c>
      <c r="P18" s="64" t="s">
        <v>1701</v>
      </c>
      <c r="Q18" s="64" t="s">
        <v>1709</v>
      </c>
      <c r="R18" s="64">
        <v>0</v>
      </c>
      <c r="S18" s="64" t="s">
        <v>1701</v>
      </c>
      <c r="T18" s="64">
        <v>0</v>
      </c>
      <c r="U18" s="64" t="s">
        <v>1707</v>
      </c>
      <c r="V18" s="64">
        <v>0</v>
      </c>
      <c r="W18" s="64" t="s">
        <v>1704</v>
      </c>
      <c r="X18" s="64" t="s">
        <v>1703</v>
      </c>
      <c r="Y18" s="64">
        <v>0</v>
      </c>
      <c r="Z18" s="64" t="s">
        <v>1705</v>
      </c>
      <c r="AA18" s="64" t="s">
        <v>1703</v>
      </c>
      <c r="AB18" s="65">
        <v>0</v>
      </c>
      <c r="AD18" s="61">
        <f>'[1]NGANJUK''Z'!$L$249</f>
        <v>516.5</v>
      </c>
      <c r="AE18" s="87">
        <v>518.20000000000005</v>
      </c>
    </row>
    <row r="19" spans="1:31" s="66" customFormat="1" ht="15" customHeight="1">
      <c r="A19" s="586"/>
      <c r="B19" s="158"/>
      <c r="C19" s="586"/>
      <c r="D19" s="585"/>
      <c r="E19" s="624"/>
      <c r="F19" s="64"/>
      <c r="G19" s="64"/>
      <c r="H19" s="60"/>
      <c r="I19" s="59"/>
      <c r="J19" s="64"/>
      <c r="K19" s="59"/>
      <c r="L19" s="59"/>
      <c r="M19" s="59"/>
      <c r="N19" s="64"/>
      <c r="O19" s="64"/>
      <c r="P19" s="64"/>
      <c r="Q19" s="64"/>
      <c r="R19" s="64"/>
      <c r="S19" s="64"/>
      <c r="T19" s="64"/>
      <c r="U19" s="64"/>
      <c r="V19" s="64"/>
      <c r="W19" s="64"/>
      <c r="X19" s="64"/>
      <c r="Y19" s="64"/>
      <c r="Z19" s="64"/>
      <c r="AA19" s="64"/>
      <c r="AB19" s="65"/>
      <c r="AD19" s="61"/>
      <c r="AE19" s="87"/>
    </row>
    <row r="20" spans="1:31" s="66" customFormat="1" ht="15" customHeight="1">
      <c r="A20" s="586"/>
      <c r="B20" s="158">
        <v>6</v>
      </c>
      <c r="C20" s="586"/>
      <c r="D20" s="585"/>
      <c r="E20" s="624"/>
      <c r="F20" s="64">
        <v>3</v>
      </c>
      <c r="G20" s="64" t="s">
        <v>582</v>
      </c>
      <c r="H20" s="60" t="s">
        <v>533</v>
      </c>
      <c r="I20" s="59">
        <f t="shared" si="0"/>
        <v>3.7999999999999545</v>
      </c>
      <c r="J20" s="64" t="s">
        <v>1700</v>
      </c>
      <c r="K20" s="59">
        <v>3</v>
      </c>
      <c r="L20" s="59">
        <v>3.5</v>
      </c>
      <c r="M20" s="59">
        <v>3.5</v>
      </c>
      <c r="N20" s="64">
        <v>1</v>
      </c>
      <c r="O20" s="64" t="s">
        <v>1705</v>
      </c>
      <c r="P20" s="64" t="s">
        <v>1701</v>
      </c>
      <c r="Q20" s="64" t="s">
        <v>1709</v>
      </c>
      <c r="R20" s="64">
        <v>0</v>
      </c>
      <c r="S20" s="64" t="s">
        <v>1701</v>
      </c>
      <c r="T20" s="64">
        <v>0</v>
      </c>
      <c r="U20" s="64" t="s">
        <v>1707</v>
      </c>
      <c r="V20" s="64">
        <v>0</v>
      </c>
      <c r="W20" s="64" t="s">
        <v>1704</v>
      </c>
      <c r="X20" s="64" t="s">
        <v>1703</v>
      </c>
      <c r="Y20" s="64">
        <v>0</v>
      </c>
      <c r="Z20" s="64" t="s">
        <v>1705</v>
      </c>
      <c r="AA20" s="64" t="s">
        <v>1703</v>
      </c>
      <c r="AB20" s="65">
        <v>0</v>
      </c>
      <c r="AD20" s="61">
        <f>'[1]NGANJUK''Z'!$L$249</f>
        <v>516.5</v>
      </c>
      <c r="AE20" s="87">
        <v>520.29999999999995</v>
      </c>
    </row>
    <row r="21" spans="1:31" s="66" customFormat="1" ht="15" customHeight="1">
      <c r="A21" s="586"/>
      <c r="B21" s="158"/>
      <c r="C21" s="586"/>
      <c r="D21" s="585"/>
      <c r="E21" s="624"/>
      <c r="F21" s="64"/>
      <c r="G21" s="64"/>
      <c r="H21" s="60"/>
      <c r="I21" s="59"/>
      <c r="J21" s="64"/>
      <c r="K21" s="59"/>
      <c r="L21" s="59"/>
      <c r="M21" s="59"/>
      <c r="N21" s="64"/>
      <c r="O21" s="64"/>
      <c r="P21" s="64"/>
      <c r="Q21" s="64"/>
      <c r="R21" s="64"/>
      <c r="S21" s="64"/>
      <c r="T21" s="64"/>
      <c r="U21" s="64"/>
      <c r="V21" s="64"/>
      <c r="W21" s="64"/>
      <c r="X21" s="64"/>
      <c r="Y21" s="64"/>
      <c r="Z21" s="64"/>
      <c r="AA21" s="64"/>
      <c r="AB21" s="65"/>
      <c r="AD21" s="61"/>
      <c r="AE21" s="87"/>
    </row>
    <row r="22" spans="1:31" s="66" customFormat="1" ht="15" customHeight="1">
      <c r="A22" s="586"/>
      <c r="B22" s="158">
        <v>7</v>
      </c>
      <c r="C22" s="586"/>
      <c r="D22" s="585"/>
      <c r="E22" s="624"/>
      <c r="F22" s="64">
        <v>4</v>
      </c>
      <c r="G22" s="64" t="s">
        <v>583</v>
      </c>
      <c r="H22" s="60" t="s">
        <v>534</v>
      </c>
      <c r="I22" s="59">
        <f t="shared" si="0"/>
        <v>9.2000000000000455</v>
      </c>
      <c r="J22" s="64" t="s">
        <v>1700</v>
      </c>
      <c r="K22" s="59">
        <v>3.5</v>
      </c>
      <c r="L22" s="59">
        <v>3</v>
      </c>
      <c r="M22" s="59">
        <v>5</v>
      </c>
      <c r="N22" s="64">
        <v>1</v>
      </c>
      <c r="O22" s="64" t="s">
        <v>1705</v>
      </c>
      <c r="P22" s="64" t="s">
        <v>1701</v>
      </c>
      <c r="Q22" s="64" t="s">
        <v>1709</v>
      </c>
      <c r="R22" s="64">
        <v>0</v>
      </c>
      <c r="S22" s="64" t="s">
        <v>1701</v>
      </c>
      <c r="T22" s="64">
        <v>0</v>
      </c>
      <c r="U22" s="64" t="s">
        <v>1707</v>
      </c>
      <c r="V22" s="64">
        <v>0</v>
      </c>
      <c r="W22" s="64" t="s">
        <v>1704</v>
      </c>
      <c r="X22" s="64" t="s">
        <v>1703</v>
      </c>
      <c r="Y22" s="64">
        <v>0</v>
      </c>
      <c r="Z22" s="64" t="s">
        <v>1705</v>
      </c>
      <c r="AA22" s="64" t="s">
        <v>1703</v>
      </c>
      <c r="AB22" s="65">
        <v>0</v>
      </c>
      <c r="AD22" s="61">
        <f>'[1]NGANJUK''Z'!$L$249</f>
        <v>516.5</v>
      </c>
      <c r="AE22" s="87">
        <v>525.70000000000005</v>
      </c>
    </row>
    <row r="23" spans="1:31" s="66" customFormat="1" ht="15" customHeight="1">
      <c r="A23" s="62"/>
      <c r="B23" s="158"/>
      <c r="C23" s="62"/>
      <c r="D23" s="63"/>
      <c r="E23" s="78"/>
      <c r="F23" s="64"/>
      <c r="G23" s="64"/>
      <c r="H23" s="60"/>
      <c r="I23" s="59"/>
      <c r="J23" s="64"/>
      <c r="K23" s="59"/>
      <c r="L23" s="59"/>
      <c r="M23" s="59"/>
      <c r="N23" s="64"/>
      <c r="O23" s="64"/>
      <c r="P23" s="64"/>
      <c r="Q23" s="64"/>
      <c r="R23" s="64"/>
      <c r="S23" s="64"/>
      <c r="T23" s="64"/>
      <c r="U23" s="64"/>
      <c r="V23" s="64"/>
      <c r="W23" s="64"/>
      <c r="X23" s="64"/>
      <c r="Y23" s="64"/>
      <c r="Z23" s="64"/>
      <c r="AA23" s="64"/>
      <c r="AB23" s="65"/>
      <c r="AD23" s="61"/>
      <c r="AE23" s="87"/>
    </row>
    <row r="24" spans="1:31" s="66" customFormat="1" ht="15" customHeight="1">
      <c r="A24" s="586">
        <v>9051</v>
      </c>
      <c r="B24" s="158">
        <v>8</v>
      </c>
      <c r="C24" s="586">
        <v>5</v>
      </c>
      <c r="D24" s="585">
        <v>4.0999999999999996</v>
      </c>
      <c r="E24" s="624" t="s">
        <v>373</v>
      </c>
      <c r="F24" s="64">
        <v>1</v>
      </c>
      <c r="G24" s="64" t="s">
        <v>584</v>
      </c>
      <c r="H24" s="78" t="s">
        <v>374</v>
      </c>
      <c r="I24" s="59">
        <f t="shared" si="0"/>
        <v>1.7000000000000455</v>
      </c>
      <c r="J24" s="64" t="s">
        <v>1700</v>
      </c>
      <c r="K24" s="59">
        <v>9</v>
      </c>
      <c r="L24" s="59">
        <v>4</v>
      </c>
      <c r="M24" s="59">
        <v>4</v>
      </c>
      <c r="N24" s="64">
        <v>1</v>
      </c>
      <c r="O24" s="64" t="s">
        <v>1705</v>
      </c>
      <c r="P24" s="64" t="s">
        <v>1701</v>
      </c>
      <c r="Q24" s="64" t="s">
        <v>1709</v>
      </c>
      <c r="R24" s="64">
        <v>0</v>
      </c>
      <c r="S24" s="64" t="s">
        <v>1701</v>
      </c>
      <c r="T24" s="64">
        <v>0</v>
      </c>
      <c r="U24" s="64" t="s">
        <v>1707</v>
      </c>
      <c r="V24" s="64">
        <v>0</v>
      </c>
      <c r="W24" s="64" t="s">
        <v>1704</v>
      </c>
      <c r="X24" s="64" t="s">
        <v>1703</v>
      </c>
      <c r="Y24" s="64">
        <v>0</v>
      </c>
      <c r="Z24" s="64" t="s">
        <v>1705</v>
      </c>
      <c r="AA24" s="64" t="s">
        <v>1703</v>
      </c>
      <c r="AB24" s="65">
        <v>0</v>
      </c>
      <c r="AD24" s="61">
        <f>'[1]NGANJUK''Z'!$L$89</f>
        <v>817.9</v>
      </c>
      <c r="AE24" s="85">
        <v>819.6</v>
      </c>
    </row>
    <row r="25" spans="1:31" s="66" customFormat="1" ht="15" customHeight="1">
      <c r="A25" s="586"/>
      <c r="B25" s="158"/>
      <c r="C25" s="586"/>
      <c r="D25" s="585"/>
      <c r="E25" s="624"/>
      <c r="F25" s="64"/>
      <c r="G25" s="64"/>
      <c r="H25" s="78"/>
      <c r="I25" s="59"/>
      <c r="J25" s="64"/>
      <c r="K25" s="59"/>
      <c r="L25" s="59"/>
      <c r="M25" s="59"/>
      <c r="N25" s="64"/>
      <c r="O25" s="64"/>
      <c r="P25" s="64"/>
      <c r="Q25" s="64"/>
      <c r="R25" s="64"/>
      <c r="S25" s="64"/>
      <c r="T25" s="64"/>
      <c r="U25" s="64"/>
      <c r="V25" s="64"/>
      <c r="W25" s="64"/>
      <c r="X25" s="64"/>
      <c r="Y25" s="64"/>
      <c r="Z25" s="64"/>
      <c r="AA25" s="64"/>
      <c r="AB25" s="65"/>
      <c r="AD25" s="61"/>
      <c r="AE25" s="85"/>
    </row>
    <row r="26" spans="1:31" s="66" customFormat="1" ht="15" customHeight="1">
      <c r="A26" s="586"/>
      <c r="B26" s="158">
        <v>9</v>
      </c>
      <c r="C26" s="586"/>
      <c r="D26" s="585"/>
      <c r="E26" s="624"/>
      <c r="F26" s="64">
        <v>2</v>
      </c>
      <c r="G26" s="64" t="s">
        <v>585</v>
      </c>
      <c r="H26" s="78" t="s">
        <v>375</v>
      </c>
      <c r="I26" s="59">
        <f>AE26-AD24</f>
        <v>2.6000000000000227</v>
      </c>
      <c r="J26" s="64" t="s">
        <v>1700</v>
      </c>
      <c r="K26" s="59">
        <v>4</v>
      </c>
      <c r="L26" s="59">
        <v>3</v>
      </c>
      <c r="M26" s="59">
        <v>3</v>
      </c>
      <c r="N26" s="64">
        <v>1</v>
      </c>
      <c r="O26" s="64" t="s">
        <v>1705</v>
      </c>
      <c r="P26" s="64" t="s">
        <v>1701</v>
      </c>
      <c r="Q26" s="64" t="s">
        <v>1709</v>
      </c>
      <c r="R26" s="64">
        <v>0</v>
      </c>
      <c r="S26" s="64" t="s">
        <v>1701</v>
      </c>
      <c r="T26" s="64">
        <v>0</v>
      </c>
      <c r="U26" s="64" t="s">
        <v>1707</v>
      </c>
      <c r="V26" s="64">
        <v>0</v>
      </c>
      <c r="W26" s="64" t="s">
        <v>1704</v>
      </c>
      <c r="X26" s="64" t="s">
        <v>1703</v>
      </c>
      <c r="Y26" s="64">
        <v>0</v>
      </c>
      <c r="Z26" s="64" t="s">
        <v>1705</v>
      </c>
      <c r="AA26" s="64" t="s">
        <v>1703</v>
      </c>
      <c r="AB26" s="65">
        <v>0</v>
      </c>
      <c r="AE26" s="85">
        <v>820.5</v>
      </c>
    </row>
    <row r="27" spans="1:31" s="66" customFormat="1" ht="15" customHeight="1">
      <c r="A27" s="97"/>
      <c r="B27" s="167"/>
      <c r="C27" s="97"/>
      <c r="D27" s="98"/>
      <c r="E27" s="96"/>
      <c r="F27" s="95"/>
      <c r="G27" s="95"/>
      <c r="H27" s="78"/>
      <c r="I27" s="100"/>
      <c r="J27" s="64"/>
      <c r="K27" s="59"/>
      <c r="L27" s="59"/>
      <c r="M27" s="59"/>
      <c r="N27" s="64"/>
      <c r="O27" s="64"/>
      <c r="P27" s="64"/>
      <c r="Q27" s="64"/>
      <c r="R27" s="64"/>
      <c r="S27" s="64"/>
      <c r="T27" s="64"/>
      <c r="U27" s="64"/>
      <c r="V27" s="64"/>
      <c r="W27" s="64"/>
      <c r="X27" s="64"/>
      <c r="Y27" s="64"/>
      <c r="Z27" s="64"/>
      <c r="AA27" s="64"/>
      <c r="AB27" s="65"/>
      <c r="AE27" s="85"/>
    </row>
    <row r="28" spans="1:31" s="66" customFormat="1" ht="15" customHeight="1">
      <c r="A28" s="143">
        <v>123</v>
      </c>
      <c r="B28" s="167">
        <v>138</v>
      </c>
      <c r="C28" s="97">
        <v>6</v>
      </c>
      <c r="D28" s="98">
        <v>3.43</v>
      </c>
      <c r="E28" s="96" t="s">
        <v>1506</v>
      </c>
      <c r="F28" s="95">
        <v>1</v>
      </c>
      <c r="G28" s="95" t="s">
        <v>591</v>
      </c>
      <c r="H28" s="60" t="s">
        <v>534</v>
      </c>
      <c r="I28" s="100">
        <v>0.2</v>
      </c>
      <c r="J28" s="64" t="s">
        <v>1700</v>
      </c>
      <c r="K28" s="59">
        <v>3.5</v>
      </c>
      <c r="L28" s="59">
        <v>3</v>
      </c>
      <c r="M28" s="59">
        <v>5</v>
      </c>
      <c r="N28" s="64">
        <v>1</v>
      </c>
      <c r="O28" s="64" t="s">
        <v>1705</v>
      </c>
      <c r="P28" s="64" t="s">
        <v>1701</v>
      </c>
      <c r="Q28" s="64" t="s">
        <v>1709</v>
      </c>
      <c r="R28" s="64">
        <v>0</v>
      </c>
      <c r="S28" s="64" t="s">
        <v>1701</v>
      </c>
      <c r="T28" s="64">
        <v>0</v>
      </c>
      <c r="U28" s="64" t="s">
        <v>1707</v>
      </c>
      <c r="V28" s="64">
        <v>0</v>
      </c>
      <c r="W28" s="64" t="s">
        <v>1704</v>
      </c>
      <c r="X28" s="64" t="s">
        <v>1703</v>
      </c>
      <c r="Y28" s="64">
        <v>0</v>
      </c>
      <c r="Z28" s="64" t="s">
        <v>1705</v>
      </c>
      <c r="AA28" s="64" t="s">
        <v>1703</v>
      </c>
      <c r="AB28" s="65">
        <v>0</v>
      </c>
      <c r="AD28" s="61"/>
      <c r="AE28" s="85"/>
    </row>
    <row r="29" spans="1:31" s="66" customFormat="1" ht="15" customHeight="1">
      <c r="A29" s="142"/>
      <c r="B29" s="167"/>
      <c r="C29" s="97"/>
      <c r="D29" s="98"/>
      <c r="E29" s="96"/>
      <c r="F29" s="95"/>
      <c r="G29" s="95"/>
      <c r="H29" s="60"/>
      <c r="I29" s="100"/>
      <c r="J29" s="64"/>
      <c r="K29" s="59"/>
      <c r="L29" s="59"/>
      <c r="M29" s="59"/>
      <c r="N29" s="64"/>
      <c r="O29" s="64"/>
      <c r="P29" s="64"/>
      <c r="Q29" s="64"/>
      <c r="R29" s="64"/>
      <c r="S29" s="64"/>
      <c r="T29" s="64"/>
      <c r="U29" s="64"/>
      <c r="V29" s="64"/>
      <c r="W29" s="64"/>
      <c r="X29" s="64"/>
      <c r="Y29" s="64"/>
      <c r="Z29" s="64"/>
      <c r="AA29" s="64"/>
      <c r="AB29" s="65"/>
      <c r="AD29" s="61"/>
      <c r="AE29" s="85"/>
    </row>
    <row r="30" spans="1:31" s="66" customFormat="1" ht="15" customHeight="1">
      <c r="A30" s="173" t="s">
        <v>60</v>
      </c>
      <c r="B30" s="158">
        <v>11</v>
      </c>
      <c r="C30" s="62">
        <v>7</v>
      </c>
      <c r="D30" s="63">
        <v>3.5</v>
      </c>
      <c r="E30" s="78" t="s">
        <v>831</v>
      </c>
      <c r="F30" s="64">
        <v>1</v>
      </c>
      <c r="G30" s="141">
        <v>180007001</v>
      </c>
      <c r="H30" s="60" t="s">
        <v>509</v>
      </c>
      <c r="I30" s="59">
        <v>1.25</v>
      </c>
      <c r="J30" s="64" t="s">
        <v>1700</v>
      </c>
      <c r="K30" s="59">
        <v>4</v>
      </c>
      <c r="L30" s="59">
        <v>3.5</v>
      </c>
      <c r="M30" s="59">
        <v>3.5</v>
      </c>
      <c r="N30" s="64">
        <v>1</v>
      </c>
      <c r="O30" s="64" t="s">
        <v>1703</v>
      </c>
      <c r="P30" s="64" t="s">
        <v>1701</v>
      </c>
      <c r="Q30" s="64" t="s">
        <v>1709</v>
      </c>
      <c r="R30" s="64">
        <v>0</v>
      </c>
      <c r="S30" s="64" t="s">
        <v>1701</v>
      </c>
      <c r="T30" s="64">
        <v>0</v>
      </c>
      <c r="U30" s="64" t="s">
        <v>1707</v>
      </c>
      <c r="V30" s="64">
        <v>0</v>
      </c>
      <c r="W30" s="64" t="s">
        <v>1704</v>
      </c>
      <c r="X30" s="64" t="s">
        <v>1703</v>
      </c>
      <c r="Y30" s="64">
        <v>0</v>
      </c>
      <c r="Z30" s="64" t="s">
        <v>1705</v>
      </c>
      <c r="AA30" s="64" t="s">
        <v>1703</v>
      </c>
      <c r="AB30" s="65">
        <v>0</v>
      </c>
      <c r="AE30" s="87">
        <v>32.200000000000003</v>
      </c>
    </row>
    <row r="31" spans="1:31" s="66" customFormat="1" ht="15" customHeight="1">
      <c r="A31" s="174"/>
      <c r="B31" s="158"/>
      <c r="C31" s="62"/>
      <c r="D31" s="63"/>
      <c r="E31" s="78"/>
      <c r="F31" s="64"/>
      <c r="G31" s="141"/>
      <c r="H31" s="60"/>
      <c r="I31" s="59"/>
      <c r="J31" s="64"/>
      <c r="K31" s="59"/>
      <c r="L31" s="59"/>
      <c r="M31" s="59"/>
      <c r="N31" s="64"/>
      <c r="O31" s="64"/>
      <c r="P31" s="64"/>
      <c r="Q31" s="64"/>
      <c r="R31" s="64"/>
      <c r="S31" s="64"/>
      <c r="T31" s="64"/>
      <c r="U31" s="64"/>
      <c r="V31" s="64"/>
      <c r="W31" s="64"/>
      <c r="X31" s="64"/>
      <c r="Y31" s="64"/>
      <c r="Z31" s="64"/>
      <c r="AA31" s="64"/>
      <c r="AB31" s="65"/>
      <c r="AE31" s="87"/>
    </row>
    <row r="32" spans="1:31" s="66" customFormat="1" ht="15" customHeight="1">
      <c r="A32" s="62">
        <v>195</v>
      </c>
      <c r="B32" s="158">
        <v>249</v>
      </c>
      <c r="C32" s="62" t="s">
        <v>687</v>
      </c>
      <c r="D32" s="63">
        <v>3.8</v>
      </c>
      <c r="E32" s="78" t="s">
        <v>688</v>
      </c>
      <c r="F32" s="64">
        <v>5</v>
      </c>
      <c r="G32" s="64" t="s">
        <v>689</v>
      </c>
      <c r="H32" s="60" t="s">
        <v>575</v>
      </c>
      <c r="I32" s="59">
        <f>AE32-AD32</f>
        <v>6.1000000000000014</v>
      </c>
      <c r="J32" s="64" t="s">
        <v>1700</v>
      </c>
      <c r="K32" s="59">
        <v>37</v>
      </c>
      <c r="L32" s="59">
        <v>6</v>
      </c>
      <c r="M32" s="59">
        <v>6</v>
      </c>
      <c r="N32" s="64">
        <v>1</v>
      </c>
      <c r="O32" s="64" t="s">
        <v>1722</v>
      </c>
      <c r="P32" s="64" t="s">
        <v>1701</v>
      </c>
      <c r="Q32" s="64" t="s">
        <v>1709</v>
      </c>
      <c r="R32" s="64">
        <v>0</v>
      </c>
      <c r="S32" s="64" t="s">
        <v>1701</v>
      </c>
      <c r="T32" s="64">
        <v>0</v>
      </c>
      <c r="U32" s="64" t="s">
        <v>1707</v>
      </c>
      <c r="V32" s="64">
        <v>0</v>
      </c>
      <c r="W32" s="64" t="s">
        <v>1704</v>
      </c>
      <c r="X32" s="64" t="s">
        <v>1703</v>
      </c>
      <c r="Y32" s="64">
        <v>0</v>
      </c>
      <c r="Z32" s="64" t="s">
        <v>1705</v>
      </c>
      <c r="AA32" s="64" t="s">
        <v>1703</v>
      </c>
      <c r="AB32" s="65">
        <v>0</v>
      </c>
      <c r="AD32" s="61">
        <f>'[1]NGANJUK''Z'!$L$275</f>
        <v>53.9</v>
      </c>
      <c r="AE32" s="87">
        <v>60</v>
      </c>
    </row>
    <row r="33" spans="1:31" s="66" customFormat="1" ht="15" customHeight="1">
      <c r="A33" s="158"/>
      <c r="B33" s="158"/>
      <c r="C33" s="62"/>
      <c r="D33" s="63"/>
      <c r="E33" s="78"/>
      <c r="F33" s="64"/>
      <c r="G33" s="64"/>
      <c r="H33" s="60"/>
      <c r="I33" s="59"/>
      <c r="J33" s="64"/>
      <c r="K33" s="59"/>
      <c r="L33" s="59"/>
      <c r="M33" s="59"/>
      <c r="N33" s="64"/>
      <c r="O33" s="64"/>
      <c r="P33" s="64"/>
      <c r="Q33" s="64"/>
      <c r="R33" s="64"/>
      <c r="S33" s="64"/>
      <c r="T33" s="64"/>
      <c r="U33" s="64"/>
      <c r="V33" s="64"/>
      <c r="W33" s="64"/>
      <c r="X33" s="64"/>
      <c r="Y33" s="64"/>
      <c r="Z33" s="64"/>
      <c r="AA33" s="64"/>
      <c r="AB33" s="65"/>
      <c r="AD33" s="61"/>
      <c r="AE33" s="87"/>
    </row>
    <row r="34" spans="1:31" s="66" customFormat="1" ht="15" customHeight="1">
      <c r="A34" s="173"/>
      <c r="B34" s="158">
        <v>10</v>
      </c>
      <c r="C34" s="62">
        <v>156</v>
      </c>
      <c r="D34" s="63">
        <v>1.2</v>
      </c>
      <c r="E34" s="78" t="s">
        <v>829</v>
      </c>
      <c r="F34" s="64">
        <v>1</v>
      </c>
      <c r="G34" s="64" t="s">
        <v>586</v>
      </c>
      <c r="H34" s="60" t="s">
        <v>508</v>
      </c>
      <c r="I34" s="59">
        <v>0.48</v>
      </c>
      <c r="J34" s="64" t="s">
        <v>1700</v>
      </c>
      <c r="K34" s="59">
        <v>8.5</v>
      </c>
      <c r="L34" s="59">
        <v>3.5</v>
      </c>
      <c r="M34" s="59">
        <v>3.5</v>
      </c>
      <c r="N34" s="64">
        <v>1</v>
      </c>
      <c r="O34" s="64" t="s">
        <v>1703</v>
      </c>
      <c r="P34" s="64" t="s">
        <v>1701</v>
      </c>
      <c r="Q34" s="64" t="s">
        <v>1709</v>
      </c>
      <c r="R34" s="64">
        <v>0</v>
      </c>
      <c r="S34" s="64" t="s">
        <v>1701</v>
      </c>
      <c r="T34" s="64">
        <v>0</v>
      </c>
      <c r="U34" s="64" t="s">
        <v>1707</v>
      </c>
      <c r="V34" s="64">
        <v>0</v>
      </c>
      <c r="W34" s="64" t="s">
        <v>1704</v>
      </c>
      <c r="X34" s="64" t="s">
        <v>1703</v>
      </c>
      <c r="Y34" s="64">
        <v>0</v>
      </c>
      <c r="Z34" s="64" t="s">
        <v>1705</v>
      </c>
      <c r="AA34" s="64" t="s">
        <v>1703</v>
      </c>
      <c r="AB34" s="65">
        <v>0</v>
      </c>
      <c r="AD34" s="61">
        <f>'[1]NGANJUK''Z'!$L$225</f>
        <v>30.5</v>
      </c>
      <c r="AE34" s="87">
        <v>30.9</v>
      </c>
    </row>
    <row r="35" spans="1:31" s="66" customFormat="1" ht="15" customHeight="1">
      <c r="A35" s="174"/>
      <c r="B35" s="158"/>
      <c r="C35" s="62"/>
      <c r="D35" s="63"/>
      <c r="E35" s="78"/>
      <c r="F35" s="64"/>
      <c r="G35" s="64"/>
      <c r="H35" s="60"/>
      <c r="I35" s="59"/>
      <c r="J35" s="64"/>
      <c r="K35" s="59"/>
      <c r="L35" s="59"/>
      <c r="M35" s="59"/>
      <c r="N35" s="64"/>
      <c r="O35" s="64"/>
      <c r="P35" s="64"/>
      <c r="Q35" s="64"/>
      <c r="R35" s="64"/>
      <c r="S35" s="64"/>
      <c r="T35" s="64"/>
      <c r="U35" s="64"/>
      <c r="V35" s="64"/>
      <c r="W35" s="64"/>
      <c r="X35" s="64"/>
      <c r="Y35" s="64"/>
      <c r="Z35" s="64"/>
      <c r="AA35" s="64"/>
      <c r="AB35" s="65"/>
      <c r="AD35" s="61"/>
      <c r="AE35" s="87"/>
    </row>
    <row r="36" spans="1:31" s="66" customFormat="1" ht="15" customHeight="1">
      <c r="A36" s="174"/>
      <c r="B36" s="158">
        <v>260</v>
      </c>
      <c r="C36" s="62" t="s">
        <v>58</v>
      </c>
      <c r="D36" s="63">
        <v>1.5</v>
      </c>
      <c r="E36" s="78" t="s">
        <v>830</v>
      </c>
      <c r="F36" s="64">
        <v>1</v>
      </c>
      <c r="G36" s="64" t="s">
        <v>59</v>
      </c>
      <c r="H36" s="60" t="s">
        <v>316</v>
      </c>
      <c r="I36" s="59">
        <v>0.64999999999999858</v>
      </c>
      <c r="J36" s="64" t="s">
        <v>1700</v>
      </c>
      <c r="K36" s="59">
        <v>10.5</v>
      </c>
      <c r="L36" s="59">
        <v>3</v>
      </c>
      <c r="M36" s="59"/>
      <c r="N36" s="64">
        <v>3</v>
      </c>
      <c r="O36" s="64" t="s">
        <v>1706</v>
      </c>
      <c r="P36" s="64" t="s">
        <v>1700</v>
      </c>
      <c r="Q36" s="64" t="s">
        <v>1711</v>
      </c>
      <c r="R36" s="64">
        <v>0</v>
      </c>
      <c r="S36" s="64" t="s">
        <v>1700</v>
      </c>
      <c r="T36" s="64">
        <v>0</v>
      </c>
      <c r="U36" s="64" t="s">
        <v>1700</v>
      </c>
      <c r="V36" s="64">
        <v>1</v>
      </c>
      <c r="W36" s="64" t="s">
        <v>1704</v>
      </c>
      <c r="X36" s="64"/>
      <c r="Y36" s="64">
        <v>0</v>
      </c>
      <c r="Z36" s="64" t="s">
        <v>1699</v>
      </c>
      <c r="AA36" s="64" t="s">
        <v>1700</v>
      </c>
      <c r="AB36" s="65">
        <v>0</v>
      </c>
      <c r="AD36" s="61"/>
      <c r="AE36" s="87"/>
    </row>
    <row r="37" spans="1:31" s="66" customFormat="1" ht="15" customHeight="1">
      <c r="A37" s="174"/>
      <c r="B37" s="158"/>
      <c r="C37" s="62"/>
      <c r="D37" s="63"/>
      <c r="E37" s="78"/>
      <c r="F37" s="64"/>
      <c r="G37" s="64"/>
      <c r="H37" s="60"/>
      <c r="I37" s="59"/>
      <c r="J37" s="64"/>
      <c r="K37" s="59"/>
      <c r="L37" s="59"/>
      <c r="M37" s="59"/>
      <c r="N37" s="64"/>
      <c r="O37" s="64"/>
      <c r="P37" s="64"/>
      <c r="Q37" s="64"/>
      <c r="R37" s="64"/>
      <c r="S37" s="64"/>
      <c r="T37" s="64"/>
      <c r="U37" s="64"/>
      <c r="V37" s="64"/>
      <c r="W37" s="64"/>
      <c r="X37" s="64"/>
      <c r="Y37" s="64"/>
      <c r="Z37" s="64"/>
      <c r="AA37" s="64"/>
      <c r="AB37" s="65"/>
      <c r="AD37" s="61"/>
      <c r="AE37" s="87"/>
    </row>
    <row r="38" spans="1:31" s="66" customFormat="1" ht="15" customHeight="1">
      <c r="A38" s="62">
        <v>9200</v>
      </c>
      <c r="B38" s="158">
        <v>259</v>
      </c>
      <c r="C38" s="62">
        <v>245</v>
      </c>
      <c r="D38" s="63">
        <v>2.2999999999999998</v>
      </c>
      <c r="E38" s="78" t="s">
        <v>1507</v>
      </c>
      <c r="F38" s="64">
        <v>1</v>
      </c>
      <c r="G38" s="116" t="s">
        <v>1508</v>
      </c>
      <c r="H38" s="60" t="s">
        <v>315</v>
      </c>
      <c r="I38" s="59">
        <v>0.65000000000000213</v>
      </c>
      <c r="J38" s="64" t="s">
        <v>1700</v>
      </c>
      <c r="K38" s="59">
        <v>11</v>
      </c>
      <c r="L38" s="59">
        <v>3</v>
      </c>
      <c r="M38" s="59">
        <v>6</v>
      </c>
      <c r="N38" s="64">
        <v>3</v>
      </c>
      <c r="O38" s="64" t="s">
        <v>1706</v>
      </c>
      <c r="P38" s="64" t="s">
        <v>1700</v>
      </c>
      <c r="Q38" s="64" t="s">
        <v>1702</v>
      </c>
      <c r="R38" s="64">
        <v>0</v>
      </c>
      <c r="S38" s="64" t="s">
        <v>1700</v>
      </c>
      <c r="T38" s="64">
        <v>0</v>
      </c>
      <c r="U38" s="64" t="s">
        <v>1700</v>
      </c>
      <c r="V38" s="64">
        <v>1</v>
      </c>
      <c r="W38" s="64" t="s">
        <v>1704</v>
      </c>
      <c r="X38" s="64" t="s">
        <v>1703</v>
      </c>
      <c r="Y38" s="64">
        <v>0</v>
      </c>
      <c r="Z38" s="64" t="s">
        <v>1699</v>
      </c>
      <c r="AA38" s="64" t="s">
        <v>1700</v>
      </c>
      <c r="AB38" s="65">
        <v>0</v>
      </c>
      <c r="AC38" s="61">
        <f>'[2]nganjuk (2)'!$L$70</f>
        <v>28.9</v>
      </c>
      <c r="AD38" s="61">
        <f>I38-AC38</f>
        <v>-28.249999999999996</v>
      </c>
    </row>
    <row r="39" spans="1:31" s="66" customFormat="1" ht="15" customHeight="1">
      <c r="A39" s="97"/>
      <c r="B39" s="167"/>
      <c r="C39" s="97"/>
      <c r="D39" s="98"/>
      <c r="E39" s="96"/>
      <c r="F39" s="95"/>
      <c r="G39" s="118"/>
      <c r="H39" s="60"/>
      <c r="I39" s="59"/>
      <c r="J39" s="64"/>
      <c r="K39" s="59"/>
      <c r="L39" s="59"/>
      <c r="M39" s="59"/>
      <c r="N39" s="64"/>
      <c r="O39" s="64"/>
      <c r="P39" s="64"/>
      <c r="Q39" s="64"/>
      <c r="R39" s="64"/>
      <c r="S39" s="64"/>
      <c r="T39" s="64"/>
      <c r="U39" s="64"/>
      <c r="V39" s="64"/>
      <c r="W39" s="64"/>
      <c r="X39" s="64"/>
      <c r="Y39" s="64"/>
      <c r="Z39" s="64"/>
      <c r="AA39" s="64"/>
      <c r="AB39" s="65"/>
      <c r="AC39" s="61"/>
      <c r="AD39" s="61"/>
    </row>
    <row r="40" spans="1:31" s="66" customFormat="1" ht="15" customHeight="1">
      <c r="A40" s="97">
        <v>9199</v>
      </c>
      <c r="B40" s="167">
        <v>262</v>
      </c>
      <c r="C40" s="97" t="s">
        <v>1509</v>
      </c>
      <c r="D40" s="98">
        <v>2.2000000000000002</v>
      </c>
      <c r="E40" s="96" t="s">
        <v>1510</v>
      </c>
      <c r="F40" s="95">
        <v>2</v>
      </c>
      <c r="G40" s="118" t="s">
        <v>1511</v>
      </c>
      <c r="H40" s="60" t="s">
        <v>61</v>
      </c>
      <c r="I40" s="59">
        <v>3.5500000000000007</v>
      </c>
      <c r="J40" s="64" t="s">
        <v>1700</v>
      </c>
      <c r="K40" s="59">
        <v>11</v>
      </c>
      <c r="L40" s="59">
        <v>3</v>
      </c>
      <c r="M40" s="59"/>
      <c r="N40" s="64">
        <v>3</v>
      </c>
      <c r="O40" s="64" t="s">
        <v>1706</v>
      </c>
      <c r="P40" s="64" t="s">
        <v>1700</v>
      </c>
      <c r="Q40" s="64" t="s">
        <v>1702</v>
      </c>
      <c r="R40" s="64">
        <v>0</v>
      </c>
      <c r="S40" s="64" t="s">
        <v>1700</v>
      </c>
      <c r="T40" s="64">
        <v>0</v>
      </c>
      <c r="U40" s="64" t="s">
        <v>1700</v>
      </c>
      <c r="V40" s="64">
        <v>1</v>
      </c>
      <c r="W40" s="64" t="s">
        <v>1704</v>
      </c>
      <c r="X40" s="64"/>
      <c r="Y40" s="64">
        <v>0</v>
      </c>
      <c r="Z40" s="64" t="s">
        <v>1699</v>
      </c>
      <c r="AA40" s="64" t="s">
        <v>1700</v>
      </c>
      <c r="AB40" s="65">
        <v>0</v>
      </c>
      <c r="AC40" s="61"/>
      <c r="AD40" s="61"/>
    </row>
    <row r="41" spans="1:31" s="66" customFormat="1" ht="15" customHeight="1">
      <c r="A41" s="97"/>
      <c r="B41" s="167"/>
      <c r="C41" s="97"/>
      <c r="D41" s="98"/>
      <c r="E41" s="96"/>
      <c r="F41" s="95"/>
      <c r="G41" s="118"/>
      <c r="H41" s="60"/>
      <c r="I41" s="59"/>
      <c r="J41" s="64"/>
      <c r="K41" s="59"/>
      <c r="L41" s="59"/>
      <c r="M41" s="59"/>
      <c r="N41" s="64"/>
      <c r="O41" s="64"/>
      <c r="P41" s="64"/>
      <c r="Q41" s="64"/>
      <c r="R41" s="64"/>
      <c r="S41" s="64"/>
      <c r="T41" s="64"/>
      <c r="U41" s="64"/>
      <c r="V41" s="64"/>
      <c r="W41" s="64"/>
      <c r="X41" s="64"/>
      <c r="Y41" s="64"/>
      <c r="Z41" s="64"/>
      <c r="AA41" s="64"/>
      <c r="AB41" s="65"/>
      <c r="AC41" s="61"/>
      <c r="AD41" s="61"/>
    </row>
    <row r="42" spans="1:31" s="66" customFormat="1" ht="15" customHeight="1">
      <c r="A42" s="62">
        <v>9205</v>
      </c>
      <c r="B42" s="158">
        <v>263</v>
      </c>
      <c r="C42" s="62" t="s">
        <v>1512</v>
      </c>
      <c r="D42" s="63">
        <v>0.85</v>
      </c>
      <c r="E42" s="78" t="s">
        <v>1513</v>
      </c>
      <c r="F42" s="64">
        <v>1</v>
      </c>
      <c r="G42" s="118" t="s">
        <v>1514</v>
      </c>
      <c r="H42" s="60" t="s">
        <v>317</v>
      </c>
      <c r="I42" s="59">
        <v>0.64999999999999858</v>
      </c>
      <c r="J42" s="64" t="s">
        <v>1700</v>
      </c>
      <c r="K42" s="59">
        <v>7</v>
      </c>
      <c r="L42" s="59">
        <v>3</v>
      </c>
      <c r="M42" s="59">
        <v>4</v>
      </c>
      <c r="N42" s="64">
        <v>3</v>
      </c>
      <c r="O42" s="64" t="s">
        <v>1706</v>
      </c>
      <c r="P42" s="64" t="s">
        <v>1700</v>
      </c>
      <c r="Q42" s="64" t="s">
        <v>1702</v>
      </c>
      <c r="R42" s="64">
        <v>0</v>
      </c>
      <c r="S42" s="64" t="s">
        <v>1700</v>
      </c>
      <c r="T42" s="64">
        <v>0</v>
      </c>
      <c r="U42" s="64" t="s">
        <v>1700</v>
      </c>
      <c r="V42" s="64">
        <v>1</v>
      </c>
      <c r="W42" s="64" t="s">
        <v>1704</v>
      </c>
      <c r="X42" s="64" t="s">
        <v>1703</v>
      </c>
      <c r="Y42" s="64">
        <v>0</v>
      </c>
      <c r="Z42" s="64" t="s">
        <v>1699</v>
      </c>
      <c r="AA42" s="64" t="s">
        <v>1700</v>
      </c>
      <c r="AB42" s="65">
        <v>0</v>
      </c>
      <c r="AC42" s="61">
        <f>'[2]nganjuk (2)'!$L$76</f>
        <v>43</v>
      </c>
      <c r="AD42" s="61">
        <f>I42-AC42</f>
        <v>-42.35</v>
      </c>
    </row>
    <row r="43" spans="1:31" s="66" customFormat="1" ht="15" customHeight="1">
      <c r="A43" s="62"/>
      <c r="B43" s="158"/>
      <c r="C43" s="109"/>
      <c r="D43" s="122"/>
      <c r="E43" s="126"/>
      <c r="F43" s="177"/>
      <c r="G43" s="234"/>
      <c r="H43" s="124"/>
      <c r="I43" s="192"/>
      <c r="J43" s="177"/>
      <c r="K43" s="192"/>
      <c r="L43" s="192"/>
      <c r="M43" s="192"/>
      <c r="N43" s="177"/>
      <c r="O43" s="177"/>
      <c r="P43" s="177"/>
      <c r="Q43" s="177"/>
      <c r="R43" s="177"/>
      <c r="S43" s="177"/>
      <c r="T43" s="177"/>
      <c r="U43" s="177"/>
      <c r="V43" s="177"/>
      <c r="W43" s="177"/>
      <c r="X43" s="177"/>
      <c r="Y43" s="177"/>
      <c r="Z43" s="177"/>
      <c r="AA43" s="177"/>
      <c r="AB43" s="187"/>
      <c r="AC43" s="61"/>
      <c r="AD43" s="61"/>
    </row>
    <row r="44" spans="1:31" s="66" customFormat="1" ht="15" customHeight="1" thickBot="1">
      <c r="A44" s="62">
        <v>4003</v>
      </c>
      <c r="B44" s="158">
        <v>288</v>
      </c>
      <c r="C44" s="155" t="s">
        <v>1515</v>
      </c>
      <c r="D44" s="195">
        <v>0.56999999999999995</v>
      </c>
      <c r="E44" s="201" t="s">
        <v>1516</v>
      </c>
      <c r="F44" s="81">
        <v>1</v>
      </c>
      <c r="G44" s="209" t="s">
        <v>1517</v>
      </c>
      <c r="H44" s="197" t="s">
        <v>314</v>
      </c>
      <c r="I44" s="80">
        <v>0.55000000000000071</v>
      </c>
      <c r="J44" s="81" t="s">
        <v>1700</v>
      </c>
      <c r="K44" s="80">
        <v>10</v>
      </c>
      <c r="L44" s="80">
        <v>2.2000000000000002</v>
      </c>
      <c r="M44" s="80">
        <v>3</v>
      </c>
      <c r="N44" s="81">
        <v>1</v>
      </c>
      <c r="O44" s="81" t="s">
        <v>1706</v>
      </c>
      <c r="P44" s="81" t="s">
        <v>1699</v>
      </c>
      <c r="Q44" s="81"/>
      <c r="R44" s="81">
        <v>1</v>
      </c>
      <c r="S44" s="81" t="s">
        <v>1701</v>
      </c>
      <c r="T44" s="81">
        <v>1</v>
      </c>
      <c r="U44" s="81" t="s">
        <v>1708</v>
      </c>
      <c r="V44" s="81">
        <v>3</v>
      </c>
      <c r="W44" s="81" t="s">
        <v>1704</v>
      </c>
      <c r="X44" s="81" t="s">
        <v>1703</v>
      </c>
      <c r="Y44" s="81">
        <v>0</v>
      </c>
      <c r="Z44" s="81" t="s">
        <v>1699</v>
      </c>
      <c r="AA44" s="81" t="s">
        <v>1703</v>
      </c>
      <c r="AB44" s="82">
        <v>1</v>
      </c>
      <c r="AC44" s="61">
        <f>'[2]nganjuk (2)'!$L$61</f>
        <v>11</v>
      </c>
      <c r="AD44" s="61">
        <f>I44-AC44</f>
        <v>-10.45</v>
      </c>
    </row>
    <row r="45" spans="1:31" s="66" customFormat="1" ht="15" customHeight="1">
      <c r="A45" s="94"/>
      <c r="B45" s="94"/>
      <c r="C45" s="94"/>
      <c r="D45" s="178"/>
      <c r="F45" s="94"/>
      <c r="G45" s="225"/>
      <c r="H45" s="180"/>
      <c r="I45" s="181"/>
      <c r="J45" s="94"/>
      <c r="K45" s="181"/>
      <c r="L45" s="181"/>
      <c r="M45" s="181"/>
      <c r="N45" s="94"/>
      <c r="O45" s="94"/>
      <c r="P45" s="94"/>
      <c r="Q45" s="94"/>
      <c r="R45" s="94"/>
      <c r="S45" s="94"/>
      <c r="T45" s="94"/>
      <c r="U45" s="94"/>
      <c r="V45" s="94"/>
      <c r="W45" s="94"/>
      <c r="X45" s="94"/>
      <c r="Y45" s="94"/>
      <c r="Z45" s="94"/>
      <c r="AA45" s="94"/>
      <c r="AB45" s="94"/>
      <c r="AC45" s="61"/>
      <c r="AD45" s="61"/>
    </row>
    <row r="46" spans="1:31">
      <c r="F46" s="94"/>
      <c r="G46" s="94"/>
    </row>
    <row r="47" spans="1:31">
      <c r="C47" s="127" t="s">
        <v>984</v>
      </c>
      <c r="D47"/>
      <c r="E47"/>
      <c r="F47" s="127" t="s">
        <v>985</v>
      </c>
      <c r="G47"/>
      <c r="H47"/>
      <c r="I47" s="127" t="s">
        <v>986</v>
      </c>
      <c r="J47"/>
      <c r="K47"/>
      <c r="L47" s="127" t="s">
        <v>987</v>
      </c>
      <c r="M47"/>
      <c r="N47"/>
      <c r="O47" s="127" t="s">
        <v>988</v>
      </c>
      <c r="P47"/>
      <c r="Q47"/>
      <c r="R47"/>
      <c r="S47"/>
      <c r="T47" s="127" t="s">
        <v>989</v>
      </c>
      <c r="U47"/>
      <c r="V47"/>
      <c r="W47"/>
      <c r="X47"/>
      <c r="Y47"/>
      <c r="Z47"/>
    </row>
    <row r="48" spans="1:31">
      <c r="C48" s="128" t="s">
        <v>990</v>
      </c>
      <c r="D48" s="129" t="s">
        <v>991</v>
      </c>
      <c r="E48"/>
      <c r="F48" s="130" t="s">
        <v>992</v>
      </c>
      <c r="G48" s="130" t="s">
        <v>993</v>
      </c>
      <c r="H48"/>
      <c r="I48" s="130" t="s">
        <v>994</v>
      </c>
      <c r="J48" s="130" t="s">
        <v>995</v>
      </c>
      <c r="K48" s="131"/>
      <c r="L48" s="130" t="s">
        <v>996</v>
      </c>
      <c r="M48" s="130" t="s">
        <v>997</v>
      </c>
      <c r="N48" s="131"/>
      <c r="O48" s="131"/>
      <c r="P48" s="130"/>
      <c r="Q48" s="130"/>
      <c r="R48" s="131"/>
      <c r="S48" s="131"/>
      <c r="T48" s="130" t="s">
        <v>998</v>
      </c>
      <c r="U48" s="130" t="s">
        <v>999</v>
      </c>
      <c r="V48" s="131"/>
      <c r="W48" s="131"/>
      <c r="X48" s="131"/>
      <c r="Y48" s="131"/>
      <c r="Z48" s="131"/>
    </row>
    <row r="49" spans="3:26">
      <c r="C49" s="128" t="s">
        <v>1000</v>
      </c>
      <c r="D49" s="129" t="s">
        <v>1001</v>
      </c>
      <c r="E49"/>
      <c r="F49" s="130" t="s">
        <v>1002</v>
      </c>
      <c r="G49" s="130" t="s">
        <v>1003</v>
      </c>
      <c r="H49"/>
      <c r="I49" s="130" t="s">
        <v>1004</v>
      </c>
      <c r="J49" s="130" t="s">
        <v>1005</v>
      </c>
      <c r="K49" s="131"/>
      <c r="L49" s="130" t="s">
        <v>1006</v>
      </c>
      <c r="M49" s="130" t="s">
        <v>1007</v>
      </c>
      <c r="N49" s="131"/>
      <c r="O49" s="130" t="s">
        <v>1008</v>
      </c>
      <c r="P49" s="130"/>
      <c r="Q49" s="130"/>
      <c r="R49" s="131"/>
      <c r="S49" s="131"/>
      <c r="T49" s="130" t="s">
        <v>1009</v>
      </c>
      <c r="U49" s="130" t="s">
        <v>1010</v>
      </c>
      <c r="V49" s="131"/>
      <c r="W49" s="131"/>
      <c r="X49" s="131"/>
      <c r="Y49" s="131"/>
      <c r="Z49" s="131"/>
    </row>
    <row r="50" spans="3:26">
      <c r="C50" s="128" t="s">
        <v>1011</v>
      </c>
      <c r="D50" s="129" t="s">
        <v>1012</v>
      </c>
      <c r="E50"/>
      <c r="F50" s="130" t="s">
        <v>1013</v>
      </c>
      <c r="G50" s="130" t="s">
        <v>1014</v>
      </c>
      <c r="H50"/>
      <c r="I50" s="130" t="s">
        <v>1015</v>
      </c>
      <c r="J50" s="130" t="s">
        <v>1016</v>
      </c>
      <c r="K50" s="131"/>
      <c r="L50" s="130" t="s">
        <v>1017</v>
      </c>
      <c r="M50" s="130" t="s">
        <v>1018</v>
      </c>
      <c r="N50" s="131"/>
      <c r="O50" s="130" t="s">
        <v>1019</v>
      </c>
      <c r="P50" s="130" t="s">
        <v>1020</v>
      </c>
      <c r="Q50" s="130"/>
      <c r="R50" s="131"/>
      <c r="S50" s="131"/>
      <c r="T50" s="130" t="s">
        <v>1021</v>
      </c>
      <c r="U50" s="130" t="s">
        <v>1022</v>
      </c>
      <c r="V50" s="131"/>
      <c r="W50" s="131"/>
      <c r="X50" s="131"/>
      <c r="Y50" s="131"/>
      <c r="Z50" s="131"/>
    </row>
    <row r="51" spans="3:26">
      <c r="C51" s="128" t="s">
        <v>1023</v>
      </c>
      <c r="D51" s="129" t="s">
        <v>1024</v>
      </c>
      <c r="E51"/>
      <c r="F51" s="130" t="s">
        <v>1025</v>
      </c>
      <c r="G51" s="130" t="s">
        <v>1026</v>
      </c>
      <c r="H51"/>
      <c r="I51" s="130" t="s">
        <v>1027</v>
      </c>
      <c r="J51" s="130" t="s">
        <v>1028</v>
      </c>
      <c r="K51" s="131"/>
      <c r="L51" s="130" t="s">
        <v>1029</v>
      </c>
      <c r="M51" s="130" t="s">
        <v>1030</v>
      </c>
      <c r="N51" s="131"/>
      <c r="O51" s="130" t="s">
        <v>1015</v>
      </c>
      <c r="P51" s="130" t="s">
        <v>1031</v>
      </c>
      <c r="Q51" s="130"/>
      <c r="R51" s="131"/>
      <c r="S51" s="131"/>
      <c r="T51" s="130" t="s">
        <v>1032</v>
      </c>
      <c r="U51" s="130" t="s">
        <v>1033</v>
      </c>
      <c r="V51" s="131"/>
      <c r="W51" s="131"/>
      <c r="X51" s="131"/>
      <c r="Y51" s="131"/>
      <c r="Z51" s="131"/>
    </row>
    <row r="52" spans="3:26">
      <c r="C52"/>
      <c r="D52" s="132"/>
      <c r="E52"/>
      <c r="F52" s="130" t="s">
        <v>1034</v>
      </c>
      <c r="G52" s="130" t="s">
        <v>1035</v>
      </c>
      <c r="H52"/>
      <c r="I52" s="130" t="s">
        <v>1036</v>
      </c>
      <c r="J52" s="130" t="s">
        <v>1037</v>
      </c>
      <c r="K52" s="131"/>
      <c r="L52" s="130" t="s">
        <v>1038</v>
      </c>
      <c r="M52" s="130" t="s">
        <v>1039</v>
      </c>
      <c r="N52" s="131"/>
      <c r="O52" s="131"/>
      <c r="P52" s="131"/>
      <c r="Q52" s="131"/>
      <c r="R52" s="131"/>
      <c r="S52" s="131"/>
      <c r="T52" s="130" t="s">
        <v>1040</v>
      </c>
      <c r="U52" s="130" t="s">
        <v>1041</v>
      </c>
      <c r="V52" s="131"/>
      <c r="W52" s="131"/>
      <c r="X52" s="131"/>
      <c r="Y52" s="131"/>
      <c r="Z52" s="131"/>
    </row>
    <row r="53" spans="3:26">
      <c r="C53" s="133" t="s">
        <v>1042</v>
      </c>
      <c r="D53" s="132"/>
      <c r="E53"/>
      <c r="F53" s="130" t="s">
        <v>1021</v>
      </c>
      <c r="G53" s="130" t="s">
        <v>1043</v>
      </c>
      <c r="H53"/>
      <c r="I53" s="130" t="s">
        <v>1044</v>
      </c>
      <c r="J53" s="130" t="s">
        <v>1045</v>
      </c>
      <c r="K53" s="131"/>
      <c r="L53" s="130" t="s">
        <v>1046</v>
      </c>
      <c r="M53" s="130" t="s">
        <v>1047</v>
      </c>
      <c r="N53" s="131"/>
      <c r="O53" s="130" t="s">
        <v>1048</v>
      </c>
      <c r="P53" s="130"/>
      <c r="Q53" s="130"/>
      <c r="R53" s="131"/>
      <c r="S53" s="131"/>
      <c r="T53" s="130" t="s">
        <v>1027</v>
      </c>
      <c r="U53" s="130" t="s">
        <v>1049</v>
      </c>
      <c r="V53" s="131"/>
      <c r="W53" s="131"/>
      <c r="X53" s="131"/>
      <c r="Y53" s="131"/>
      <c r="Z53" s="131"/>
    </row>
    <row r="54" spans="3:26">
      <c r="C54" s="128" t="s">
        <v>1050</v>
      </c>
      <c r="D54" s="134" t="s">
        <v>1051</v>
      </c>
      <c r="E54" s="135"/>
      <c r="F54" s="130" t="s">
        <v>1052</v>
      </c>
      <c r="G54" s="130" t="s">
        <v>1053</v>
      </c>
      <c r="H54"/>
      <c r="I54" s="130" t="s">
        <v>1054</v>
      </c>
      <c r="J54" s="130" t="s">
        <v>1055</v>
      </c>
      <c r="K54" s="131"/>
      <c r="L54" s="130" t="s">
        <v>1056</v>
      </c>
      <c r="M54" s="130" t="s">
        <v>1057</v>
      </c>
      <c r="N54" s="131"/>
      <c r="O54" s="130" t="s">
        <v>1058</v>
      </c>
      <c r="P54" s="130" t="s">
        <v>1059</v>
      </c>
      <c r="Q54" s="130"/>
      <c r="R54" s="131"/>
      <c r="S54" s="131"/>
      <c r="T54" s="130" t="s">
        <v>1060</v>
      </c>
      <c r="U54" s="130" t="s">
        <v>1061</v>
      </c>
      <c r="V54" s="131"/>
      <c r="W54" s="131"/>
      <c r="X54" s="131"/>
      <c r="Y54" s="131"/>
      <c r="Z54" s="131"/>
    </row>
    <row r="55" spans="3:26">
      <c r="C55" s="128" t="s">
        <v>1062</v>
      </c>
      <c r="D55" s="134" t="s">
        <v>1063</v>
      </c>
      <c r="E55" s="135"/>
      <c r="F55" s="130" t="s">
        <v>1064</v>
      </c>
      <c r="G55" s="130" t="s">
        <v>1065</v>
      </c>
      <c r="H55"/>
      <c r="I55" s="130"/>
      <c r="J55" s="130" t="s">
        <v>1066</v>
      </c>
      <c r="K55" s="131"/>
      <c r="L55" s="130" t="s">
        <v>1067</v>
      </c>
      <c r="M55" s="130" t="s">
        <v>1068</v>
      </c>
      <c r="N55" s="131"/>
      <c r="O55" s="130" t="s">
        <v>1069</v>
      </c>
      <c r="P55" s="130" t="s">
        <v>1031</v>
      </c>
      <c r="Q55" s="130"/>
      <c r="R55" s="131"/>
      <c r="S55" s="131"/>
      <c r="T55" s="130" t="s">
        <v>1069</v>
      </c>
      <c r="U55" s="130" t="s">
        <v>1070</v>
      </c>
      <c r="V55" s="131"/>
      <c r="W55" s="131"/>
      <c r="X55" s="131"/>
      <c r="Y55" s="131"/>
      <c r="Z55" s="131"/>
    </row>
    <row r="56" spans="3:26">
      <c r="C56" s="128" t="s">
        <v>1071</v>
      </c>
      <c r="D56" s="134" t="s">
        <v>1072</v>
      </c>
      <c r="E56" s="135"/>
      <c r="F56" s="130" t="s">
        <v>1069</v>
      </c>
      <c r="G56" s="130" t="s">
        <v>1073</v>
      </c>
      <c r="H56"/>
      <c r="I56" s="130" t="s">
        <v>1009</v>
      </c>
      <c r="J56" s="130" t="s">
        <v>1074</v>
      </c>
      <c r="K56" s="131"/>
      <c r="L56" s="131"/>
      <c r="M56" s="131"/>
      <c r="N56" s="131"/>
      <c r="O56" s="130" t="s">
        <v>1009</v>
      </c>
      <c r="P56" s="130" t="s">
        <v>1075</v>
      </c>
      <c r="Q56" s="130"/>
      <c r="R56" s="131"/>
      <c r="S56" s="131"/>
      <c r="T56" s="130" t="s">
        <v>1015</v>
      </c>
      <c r="U56" s="130" t="s">
        <v>1076</v>
      </c>
      <c r="V56" s="131"/>
      <c r="W56" s="131"/>
      <c r="X56" s="131"/>
      <c r="Y56" s="131"/>
      <c r="Z56" s="131"/>
    </row>
    <row r="57" spans="3:26">
      <c r="C57" s="128" t="s">
        <v>1077</v>
      </c>
      <c r="D57" s="134" t="s">
        <v>1090</v>
      </c>
      <c r="E57" s="135"/>
      <c r="F57" s="130" t="s">
        <v>1091</v>
      </c>
      <c r="G57" s="130" t="s">
        <v>1092</v>
      </c>
      <c r="H57"/>
      <c r="I57" s="130" t="s">
        <v>1093</v>
      </c>
      <c r="J57" s="130" t="s">
        <v>1094</v>
      </c>
      <c r="K57" s="131"/>
      <c r="L57" s="130"/>
      <c r="M57" s="130"/>
      <c r="N57" s="131"/>
      <c r="O57" s="130" t="s">
        <v>1027</v>
      </c>
      <c r="P57" s="130" t="s">
        <v>1095</v>
      </c>
      <c r="Q57" s="130"/>
      <c r="R57" s="131"/>
      <c r="S57" s="131"/>
      <c r="T57" s="130" t="s">
        <v>1054</v>
      </c>
      <c r="U57" s="130" t="s">
        <v>1096</v>
      </c>
      <c r="V57" s="131"/>
      <c r="W57" s="131"/>
      <c r="X57" s="131"/>
      <c r="Y57" s="131"/>
      <c r="Z57" s="131"/>
    </row>
    <row r="58" spans="3:26">
      <c r="C58" s="128" t="s">
        <v>1097</v>
      </c>
      <c r="D58" s="134" t="s">
        <v>1098</v>
      </c>
      <c r="E58" s="135"/>
      <c r="F58" s="130" t="s">
        <v>1009</v>
      </c>
      <c r="G58" s="130" t="s">
        <v>1099</v>
      </c>
      <c r="H58"/>
      <c r="I58" s="130" t="s">
        <v>1069</v>
      </c>
      <c r="J58" s="130" t="s">
        <v>1005</v>
      </c>
      <c r="K58" s="131"/>
      <c r="L58" s="131"/>
      <c r="M58" s="131"/>
      <c r="N58" s="131"/>
      <c r="O58" s="130" t="s">
        <v>1060</v>
      </c>
      <c r="P58" s="130" t="s">
        <v>1100</v>
      </c>
      <c r="Q58" s="130"/>
      <c r="R58" s="131"/>
      <c r="S58" s="131"/>
      <c r="T58" s="130" t="s">
        <v>1101</v>
      </c>
      <c r="U58" s="130" t="s">
        <v>1102</v>
      </c>
      <c r="V58" s="131"/>
      <c r="W58" s="131"/>
      <c r="X58" s="131"/>
      <c r="Y58" s="131"/>
      <c r="Z58" s="131"/>
    </row>
    <row r="59" spans="3:26">
      <c r="C59" s="128" t="s">
        <v>1103</v>
      </c>
      <c r="D59" s="134" t="s">
        <v>1104</v>
      </c>
      <c r="E59" s="135"/>
      <c r="F59" s="130" t="s">
        <v>1105</v>
      </c>
      <c r="G59" s="130" t="s">
        <v>1106</v>
      </c>
      <c r="H59"/>
      <c r="I59" s="130"/>
      <c r="J59" s="130" t="s">
        <v>1094</v>
      </c>
      <c r="K59" s="131"/>
      <c r="L59" s="130"/>
      <c r="M59" s="130"/>
      <c r="N59" s="131"/>
      <c r="O59" s="130" t="s">
        <v>1052</v>
      </c>
      <c r="P59" s="130" t="s">
        <v>1107</v>
      </c>
      <c r="Q59" s="130"/>
      <c r="R59" s="131"/>
      <c r="S59" s="131"/>
      <c r="T59" s="130" t="s">
        <v>1044</v>
      </c>
      <c r="U59" s="130" t="s">
        <v>1108</v>
      </c>
      <c r="V59" s="131"/>
      <c r="W59" s="131"/>
      <c r="X59" s="131"/>
      <c r="Y59" s="131"/>
      <c r="Z59" s="131"/>
    </row>
    <row r="60" spans="3:26">
      <c r="C60" s="133"/>
      <c r="D60" s="136"/>
      <c r="E60" s="137"/>
      <c r="F60" s="130" t="s">
        <v>1109</v>
      </c>
      <c r="G60" s="130" t="s">
        <v>1110</v>
      </c>
      <c r="H60"/>
      <c r="I60" s="130" t="s">
        <v>1060</v>
      </c>
      <c r="J60" s="130" t="s">
        <v>1005</v>
      </c>
      <c r="K60" s="131"/>
      <c r="L60" s="131"/>
      <c r="M60" s="131"/>
      <c r="N60" s="131"/>
      <c r="O60" s="131"/>
      <c r="P60" s="131"/>
      <c r="Q60" s="131"/>
      <c r="R60" s="131"/>
      <c r="S60" s="131"/>
      <c r="T60" s="130" t="s">
        <v>1064</v>
      </c>
      <c r="U60" s="130" t="s">
        <v>1111</v>
      </c>
      <c r="V60" s="131"/>
      <c r="W60" s="131"/>
      <c r="X60" s="131"/>
      <c r="Y60" s="131"/>
      <c r="Z60" s="131"/>
    </row>
    <row r="61" spans="3:26">
      <c r="C61" s="137"/>
      <c r="D61" s="136"/>
      <c r="E61" s="137"/>
      <c r="F61" s="130" t="s">
        <v>1112</v>
      </c>
      <c r="G61" s="130" t="s">
        <v>1113</v>
      </c>
      <c r="H61"/>
      <c r="I61" s="130"/>
      <c r="J61" s="130" t="s">
        <v>1114</v>
      </c>
      <c r="K61" s="131"/>
      <c r="L61" s="130"/>
      <c r="M61" s="130"/>
      <c r="N61" s="131"/>
      <c r="O61" s="130"/>
      <c r="P61" s="130"/>
      <c r="Q61" s="130"/>
      <c r="R61" s="131"/>
      <c r="S61" s="131"/>
      <c r="T61" s="130" t="s">
        <v>1115</v>
      </c>
      <c r="U61" s="130" t="s">
        <v>1116</v>
      </c>
      <c r="V61" s="131"/>
      <c r="W61" s="131"/>
      <c r="X61" s="131"/>
      <c r="Y61" s="131"/>
      <c r="Z61" s="131"/>
    </row>
    <row r="62" spans="3:26">
      <c r="C62"/>
      <c r="D62" s="132"/>
      <c r="E62"/>
      <c r="F62" s="130" t="s">
        <v>1054</v>
      </c>
      <c r="G62" s="130" t="s">
        <v>1068</v>
      </c>
      <c r="H62"/>
      <c r="I62" s="130" t="s">
        <v>1091</v>
      </c>
      <c r="J62" s="130" t="s">
        <v>1074</v>
      </c>
      <c r="K62" s="131"/>
      <c r="L62" s="131"/>
      <c r="M62" s="131"/>
      <c r="N62" s="131"/>
      <c r="O62" s="131"/>
      <c r="P62" s="131"/>
      <c r="Q62" s="131"/>
      <c r="R62" s="131"/>
      <c r="S62" s="131"/>
      <c r="T62" s="130" t="s">
        <v>1117</v>
      </c>
      <c r="U62" s="130" t="s">
        <v>1118</v>
      </c>
      <c r="V62" s="131"/>
      <c r="W62" s="131"/>
      <c r="X62" s="131"/>
      <c r="Y62" s="131"/>
      <c r="Z62" s="131"/>
    </row>
    <row r="63" spans="3:26">
      <c r="C63"/>
      <c r="D63" s="132"/>
      <c r="E63"/>
      <c r="F63" s="133"/>
      <c r="G63" s="133"/>
      <c r="H63"/>
      <c r="I63" s="130"/>
      <c r="J63" s="130" t="s">
        <v>1119</v>
      </c>
      <c r="K63" s="131"/>
      <c r="L63" s="131"/>
      <c r="M63" s="131"/>
      <c r="N63" s="131"/>
      <c r="O63" s="130"/>
      <c r="P63" s="130"/>
      <c r="Q63" s="130"/>
      <c r="R63" s="131"/>
      <c r="S63" s="131"/>
      <c r="T63" s="130" t="s">
        <v>1120</v>
      </c>
      <c r="U63" s="130" t="s">
        <v>1121</v>
      </c>
      <c r="V63" s="131"/>
      <c r="W63" s="131"/>
      <c r="X63" s="131"/>
      <c r="Y63" s="131"/>
      <c r="Z63" s="131"/>
    </row>
    <row r="64" spans="3:26">
      <c r="C64"/>
      <c r="D64" s="132"/>
      <c r="E64"/>
      <c r="F64"/>
      <c r="G64"/>
      <c r="H64"/>
      <c r="I64" s="131"/>
      <c r="J64" s="131"/>
      <c r="K64" s="131"/>
      <c r="L64" s="131"/>
      <c r="M64" s="131"/>
      <c r="N64" s="131"/>
      <c r="O64" s="131"/>
      <c r="P64" s="131"/>
      <c r="Q64" s="131"/>
      <c r="R64" s="131"/>
      <c r="S64" s="131"/>
      <c r="T64" s="130" t="s">
        <v>1122</v>
      </c>
      <c r="U64" s="130" t="s">
        <v>1123</v>
      </c>
      <c r="V64" s="131"/>
      <c r="W64" s="131"/>
      <c r="X64" s="131"/>
      <c r="Y64" s="131"/>
      <c r="Z64" s="131"/>
    </row>
    <row r="65" spans="3:26">
      <c r="C65"/>
      <c r="D65" s="132"/>
      <c r="E65"/>
      <c r="F65"/>
      <c r="G65"/>
      <c r="H65"/>
      <c r="I65" s="131"/>
      <c r="J65" s="131"/>
      <c r="K65" s="131"/>
      <c r="L65" s="131"/>
      <c r="M65" s="131"/>
      <c r="N65" s="131"/>
      <c r="O65" s="130"/>
      <c r="P65" s="130"/>
      <c r="Q65" s="130"/>
      <c r="R65" s="131"/>
      <c r="S65" s="131"/>
      <c r="T65" s="130" t="s">
        <v>1004</v>
      </c>
      <c r="U65" s="130" t="s">
        <v>1124</v>
      </c>
      <c r="V65" s="131"/>
      <c r="W65" s="131"/>
      <c r="X65" s="131"/>
      <c r="Y65" s="131"/>
      <c r="Z65" s="131"/>
    </row>
    <row r="66" spans="3:26">
      <c r="C66"/>
      <c r="D66" s="132"/>
      <c r="E66"/>
      <c r="F66"/>
      <c r="G66"/>
      <c r="H66"/>
      <c r="I66" s="131"/>
      <c r="J66" s="131"/>
      <c r="K66" s="131"/>
      <c r="L66" s="131"/>
      <c r="M66" s="131"/>
      <c r="N66" s="131"/>
      <c r="O66" s="131"/>
      <c r="P66" s="131"/>
      <c r="Q66" s="131"/>
      <c r="R66" s="131"/>
      <c r="S66" s="131"/>
      <c r="T66" s="130" t="s">
        <v>1091</v>
      </c>
      <c r="U66" s="130" t="s">
        <v>1125</v>
      </c>
      <c r="V66" s="131"/>
      <c r="W66" s="131"/>
      <c r="X66" s="131"/>
      <c r="Y66" s="131"/>
      <c r="Z66" s="131"/>
    </row>
    <row r="67" spans="3:26">
      <c r="C67"/>
      <c r="D67" s="132"/>
      <c r="E67"/>
      <c r="F67"/>
      <c r="G67"/>
      <c r="H67"/>
      <c r="I67" s="131"/>
      <c r="J67" s="131"/>
      <c r="K67" s="131"/>
      <c r="L67" s="131"/>
      <c r="M67" s="131"/>
      <c r="N67" s="131"/>
      <c r="O67" s="130"/>
      <c r="P67" s="130"/>
      <c r="Q67" s="130"/>
      <c r="R67" s="131"/>
      <c r="S67" s="131"/>
      <c r="T67" s="130" t="s">
        <v>994</v>
      </c>
      <c r="U67" s="130" t="s">
        <v>1126</v>
      </c>
      <c r="V67" s="131"/>
      <c r="W67" s="131"/>
      <c r="X67" s="131"/>
      <c r="Y67" s="131"/>
      <c r="Z67" s="131"/>
    </row>
    <row r="68" spans="3:26">
      <c r="C68"/>
      <c r="D68" s="132"/>
      <c r="E68"/>
      <c r="F68"/>
      <c r="G68"/>
      <c r="H68"/>
      <c r="I68" s="131"/>
      <c r="J68" s="131"/>
      <c r="K68" s="131"/>
      <c r="L68" s="131"/>
      <c r="M68" s="131"/>
      <c r="N68" s="131"/>
      <c r="O68" s="131"/>
      <c r="P68" s="131"/>
      <c r="Q68" s="131"/>
      <c r="R68" s="131"/>
      <c r="S68" s="131"/>
      <c r="T68" s="130" t="s">
        <v>1052</v>
      </c>
      <c r="U68" s="130" t="s">
        <v>1068</v>
      </c>
      <c r="V68" s="131"/>
      <c r="W68" s="131"/>
      <c r="X68" s="131"/>
      <c r="Y68" s="131"/>
      <c r="Z68" s="131"/>
    </row>
    <row r="69" spans="3:26">
      <c r="C69"/>
      <c r="D69" s="132"/>
      <c r="E69"/>
      <c r="F69"/>
      <c r="G69"/>
      <c r="H69"/>
      <c r="I69" s="131"/>
      <c r="J69" s="131"/>
      <c r="K69" s="131"/>
      <c r="L69" s="131"/>
      <c r="M69" s="131"/>
      <c r="N69" s="131"/>
      <c r="O69" s="131"/>
      <c r="P69" s="131"/>
      <c r="Q69" s="131"/>
      <c r="R69" s="131"/>
      <c r="S69" s="131"/>
      <c r="T69" s="131"/>
      <c r="U69" s="131"/>
      <c r="V69" s="131"/>
      <c r="W69" s="131"/>
      <c r="X69" s="131"/>
      <c r="Y69" s="131"/>
      <c r="Z69" s="131"/>
    </row>
  </sheetData>
  <mergeCells count="31">
    <mergeCell ref="I6:I8"/>
    <mergeCell ref="C10:C12"/>
    <mergeCell ref="O6:AB6"/>
    <mergeCell ref="C24:C26"/>
    <mergeCell ref="C1:AB1"/>
    <mergeCell ref="C6:C9"/>
    <mergeCell ref="D6:D9"/>
    <mergeCell ref="E6:E9"/>
    <mergeCell ref="F6:F8"/>
    <mergeCell ref="S7:T7"/>
    <mergeCell ref="H6:H8"/>
    <mergeCell ref="G6:G8"/>
    <mergeCell ref="Z7:AB7"/>
    <mergeCell ref="J6:J8"/>
    <mergeCell ref="W7:Y7"/>
    <mergeCell ref="O7:R7"/>
    <mergeCell ref="A24:A26"/>
    <mergeCell ref="D24:D26"/>
    <mergeCell ref="E24:E26"/>
    <mergeCell ref="A10:A12"/>
    <mergeCell ref="D10:D12"/>
    <mergeCell ref="A16:A22"/>
    <mergeCell ref="C16:C22"/>
    <mergeCell ref="D16:D22"/>
    <mergeCell ref="E16:E22"/>
    <mergeCell ref="E10:E12"/>
    <mergeCell ref="K6:N6"/>
    <mergeCell ref="L7:M7"/>
    <mergeCell ref="U7:V7"/>
    <mergeCell ref="N7:N8"/>
    <mergeCell ref="K7:K8"/>
  </mergeCells>
  <phoneticPr fontId="1" type="noConversion"/>
  <printOptions horizontalCentered="1"/>
  <pageMargins left="1.08" right="0.56999999999999995" top="0.78740157480314998" bottom="0.39370078740157499" header="0.31496062992126" footer="0.31496062992126"/>
  <pageSetup paperSize="8" scale="71" orientation="landscape"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5">
    <tabColor indexed="11"/>
  </sheetPr>
  <dimension ref="A1:AE134"/>
  <sheetViews>
    <sheetView view="pageBreakPreview" topLeftCell="A79" zoomScale="75" zoomScaleNormal="25" zoomScaleSheetLayoutView="25" workbookViewId="0">
      <selection activeCell="H10" sqref="H10"/>
    </sheetView>
  </sheetViews>
  <sheetFormatPr defaultColWidth="9" defaultRowHeight="15"/>
  <cols>
    <col min="1" max="2" width="9" style="67"/>
    <col min="3" max="3" width="10" style="67" customWidth="1"/>
    <col min="4" max="4" width="9.140625" style="105" customWidth="1"/>
    <col min="5" max="5" width="24.7109375" style="67" customWidth="1"/>
    <col min="6" max="6" width="9.140625" style="83" bestFit="1" customWidth="1"/>
    <col min="7" max="7" width="30.7109375" style="83" customWidth="1"/>
    <col min="8" max="8" width="27.42578125" style="67" customWidth="1"/>
    <col min="9" max="9" width="8.85546875" style="107" bestFit="1" customWidth="1"/>
    <col min="10" max="10" width="10.42578125" style="67" customWidth="1"/>
    <col min="11" max="11" width="9.28515625" style="83" customWidth="1"/>
    <col min="12" max="12" width="6.42578125" style="83" customWidth="1"/>
    <col min="13" max="13" width="7" style="83" customWidth="1"/>
    <col min="14" max="14" width="9.140625" style="83" customWidth="1"/>
    <col min="15" max="15" width="6" style="83" customWidth="1"/>
    <col min="16" max="16" width="6.7109375" style="83" customWidth="1"/>
    <col min="17" max="17" width="5.140625" style="83" customWidth="1"/>
    <col min="18" max="18" width="6.28515625" style="83" customWidth="1"/>
    <col min="19" max="19" width="7.140625" style="83" customWidth="1"/>
    <col min="20" max="20" width="6" style="83" customWidth="1"/>
    <col min="21" max="21" width="6.85546875" style="83" customWidth="1"/>
    <col min="22" max="22" width="6.28515625" style="83" customWidth="1"/>
    <col min="23" max="23" width="5.5703125" style="83" customWidth="1"/>
    <col min="24" max="24" width="7" style="83" customWidth="1"/>
    <col min="25" max="25" width="6.28515625" style="83" customWidth="1"/>
    <col min="26" max="26" width="5.7109375" style="83" customWidth="1"/>
    <col min="27" max="27" width="6.85546875" style="83" customWidth="1"/>
    <col min="28" max="28" width="6.28515625" style="83" customWidth="1"/>
    <col min="29" max="29" width="10.5703125" style="67" hidden="1" customWidth="1"/>
    <col min="30" max="30" width="11.5703125" style="67" hidden="1" customWidth="1"/>
    <col min="31" max="31" width="0" style="67" hidden="1" customWidth="1"/>
    <col min="32" max="16384" width="9" style="67"/>
  </cols>
  <sheetData>
    <row r="1" spans="1:31" ht="21">
      <c r="C1" s="609" t="s">
        <v>1690</v>
      </c>
      <c r="D1" s="609"/>
      <c r="E1" s="609"/>
      <c r="F1" s="609"/>
      <c r="G1" s="609"/>
      <c r="H1" s="609"/>
      <c r="I1" s="609"/>
      <c r="J1" s="609"/>
      <c r="K1" s="609"/>
      <c r="L1" s="609"/>
      <c r="M1" s="609"/>
      <c r="N1" s="609"/>
      <c r="O1" s="609"/>
      <c r="P1" s="609"/>
      <c r="Q1" s="609"/>
      <c r="R1" s="609"/>
      <c r="S1" s="609"/>
      <c r="T1" s="609"/>
      <c r="U1" s="609"/>
      <c r="V1" s="609"/>
      <c r="W1" s="609"/>
      <c r="X1" s="609"/>
      <c r="Y1" s="609"/>
      <c r="Z1" s="609"/>
      <c r="AA1" s="609"/>
      <c r="AB1" s="609"/>
    </row>
    <row r="2" spans="1:31">
      <c r="C2" s="68" t="s">
        <v>1691</v>
      </c>
      <c r="D2" s="69"/>
      <c r="E2" s="114" t="s">
        <v>1695</v>
      </c>
      <c r="F2" s="71"/>
      <c r="G2" s="71"/>
      <c r="H2" s="71"/>
      <c r="I2" s="106"/>
      <c r="J2" s="71"/>
      <c r="K2" s="71"/>
      <c r="L2" s="71"/>
      <c r="M2" s="71"/>
      <c r="N2" s="71"/>
      <c r="O2" s="71"/>
      <c r="P2" s="71"/>
      <c r="Q2" s="71"/>
      <c r="R2" s="71"/>
      <c r="S2" s="71"/>
      <c r="T2" s="71"/>
      <c r="U2" s="71"/>
      <c r="V2" s="71"/>
      <c r="W2" s="71"/>
      <c r="X2" s="71"/>
      <c r="Y2" s="71"/>
      <c r="Z2" s="71"/>
      <c r="AA2" s="71"/>
      <c r="AB2" s="71"/>
    </row>
    <row r="3" spans="1:31">
      <c r="C3" s="68" t="s">
        <v>1692</v>
      </c>
      <c r="D3" s="69"/>
      <c r="E3" s="114" t="s">
        <v>325</v>
      </c>
      <c r="F3" s="71"/>
      <c r="G3" s="71"/>
      <c r="H3" s="71"/>
      <c r="I3" s="106"/>
      <c r="J3" s="71"/>
      <c r="K3" s="71"/>
      <c r="L3" s="71"/>
      <c r="M3" s="71"/>
      <c r="N3" s="71"/>
      <c r="O3" s="71"/>
      <c r="P3" s="71"/>
      <c r="Q3" s="71"/>
      <c r="R3" s="71"/>
      <c r="S3" s="71"/>
      <c r="T3" s="71"/>
      <c r="U3" s="71"/>
      <c r="V3" s="71"/>
      <c r="W3" s="71"/>
      <c r="X3" s="71"/>
      <c r="Y3" s="71"/>
      <c r="Z3" s="71"/>
      <c r="AA3" s="71"/>
      <c r="AB3" s="71"/>
    </row>
    <row r="4" spans="1:31">
      <c r="C4" s="68" t="s">
        <v>86</v>
      </c>
      <c r="D4" s="69"/>
      <c r="E4" s="114" t="s">
        <v>97</v>
      </c>
      <c r="F4" s="71"/>
      <c r="G4" s="71"/>
      <c r="H4" s="71"/>
      <c r="I4" s="106"/>
      <c r="J4" s="71"/>
      <c r="K4" s="71"/>
      <c r="L4" s="71"/>
      <c r="M4" s="71"/>
      <c r="N4" s="71"/>
      <c r="O4" s="71"/>
      <c r="P4" s="71"/>
      <c r="Q4" s="71"/>
      <c r="R4" s="71"/>
      <c r="S4" s="71"/>
      <c r="T4" s="71"/>
      <c r="U4" s="71"/>
      <c r="V4" s="71"/>
      <c r="W4" s="71"/>
      <c r="X4" s="71"/>
      <c r="Y4" s="71"/>
      <c r="Z4" s="71"/>
      <c r="AA4" s="71"/>
      <c r="AB4" s="71"/>
    </row>
    <row r="5" spans="1:31" ht="15.75" thickBot="1">
      <c r="C5" s="73"/>
      <c r="D5" s="74"/>
      <c r="E5" s="115"/>
      <c r="F5" s="71"/>
      <c r="G5" s="71"/>
      <c r="H5" s="71"/>
      <c r="I5" s="106"/>
      <c r="J5" s="71"/>
      <c r="K5" s="71"/>
      <c r="L5" s="71"/>
      <c r="M5" s="71"/>
      <c r="N5" s="71"/>
      <c r="O5" s="71"/>
      <c r="P5" s="71"/>
      <c r="Q5" s="71"/>
      <c r="R5" s="71"/>
      <c r="S5" s="71"/>
      <c r="T5" s="71"/>
      <c r="U5" s="71"/>
      <c r="V5" s="71"/>
      <c r="W5" s="71"/>
      <c r="X5" s="71"/>
      <c r="Y5" s="71"/>
      <c r="Z5" s="71"/>
      <c r="AA5" s="71"/>
      <c r="AB5" s="71"/>
    </row>
    <row r="6" spans="1:31" ht="15" customHeight="1">
      <c r="C6" s="610" t="s">
        <v>1693</v>
      </c>
      <c r="D6" s="613" t="s">
        <v>106</v>
      </c>
      <c r="E6" s="605" t="s">
        <v>1689</v>
      </c>
      <c r="F6" s="614" t="s">
        <v>1667</v>
      </c>
      <c r="G6" s="605" t="s">
        <v>1725</v>
      </c>
      <c r="H6" s="614" t="s">
        <v>1668</v>
      </c>
      <c r="I6" s="616" t="s">
        <v>1669</v>
      </c>
      <c r="J6" s="614" t="s">
        <v>87</v>
      </c>
      <c r="K6" s="614" t="s">
        <v>1671</v>
      </c>
      <c r="L6" s="614"/>
      <c r="M6" s="614"/>
      <c r="N6" s="614"/>
      <c r="O6" s="614" t="s">
        <v>1677</v>
      </c>
      <c r="P6" s="614"/>
      <c r="Q6" s="614"/>
      <c r="R6" s="614"/>
      <c r="S6" s="614"/>
      <c r="T6" s="614"/>
      <c r="U6" s="614"/>
      <c r="V6" s="614"/>
      <c r="W6" s="614"/>
      <c r="X6" s="614"/>
      <c r="Y6" s="614"/>
      <c r="Z6" s="614"/>
      <c r="AA6" s="614"/>
      <c r="AB6" s="618"/>
    </row>
    <row r="7" spans="1:31" ht="15" customHeight="1">
      <c r="C7" s="611"/>
      <c r="D7" s="585"/>
      <c r="E7" s="602"/>
      <c r="F7" s="599"/>
      <c r="G7" s="602"/>
      <c r="H7" s="599"/>
      <c r="I7" s="617"/>
      <c r="J7" s="599"/>
      <c r="K7" s="599" t="s">
        <v>1672</v>
      </c>
      <c r="L7" s="599" t="s">
        <v>1673</v>
      </c>
      <c r="M7" s="599"/>
      <c r="N7" s="599" t="s">
        <v>1676</v>
      </c>
      <c r="O7" s="599" t="s">
        <v>1678</v>
      </c>
      <c r="P7" s="599"/>
      <c r="Q7" s="599"/>
      <c r="R7" s="599"/>
      <c r="S7" s="599" t="s">
        <v>1684</v>
      </c>
      <c r="T7" s="599"/>
      <c r="U7" s="599" t="s">
        <v>1685</v>
      </c>
      <c r="V7" s="599"/>
      <c r="W7" s="599" t="s">
        <v>1686</v>
      </c>
      <c r="X7" s="599"/>
      <c r="Y7" s="599"/>
      <c r="Z7" s="599" t="s">
        <v>1687</v>
      </c>
      <c r="AA7" s="599"/>
      <c r="AB7" s="600"/>
    </row>
    <row r="8" spans="1:31">
      <c r="B8" s="67" t="s">
        <v>578</v>
      </c>
      <c r="C8" s="611"/>
      <c r="D8" s="585"/>
      <c r="E8" s="602"/>
      <c r="F8" s="599"/>
      <c r="G8" s="603"/>
      <c r="H8" s="599"/>
      <c r="I8" s="617"/>
      <c r="J8" s="599"/>
      <c r="K8" s="599"/>
      <c r="L8" s="64" t="s">
        <v>1674</v>
      </c>
      <c r="M8" s="64" t="s">
        <v>1675</v>
      </c>
      <c r="N8" s="599"/>
      <c r="O8" s="64" t="s">
        <v>1679</v>
      </c>
      <c r="P8" s="64" t="s">
        <v>1680</v>
      </c>
      <c r="Q8" s="64" t="s">
        <v>1681</v>
      </c>
      <c r="R8" s="64" t="s">
        <v>1682</v>
      </c>
      <c r="S8" s="64" t="s">
        <v>1680</v>
      </c>
      <c r="T8" s="64" t="s">
        <v>1682</v>
      </c>
      <c r="U8" s="64" t="s">
        <v>1680</v>
      </c>
      <c r="V8" s="64" t="s">
        <v>1682</v>
      </c>
      <c r="W8" s="64" t="s">
        <v>1679</v>
      </c>
      <c r="X8" s="64" t="s">
        <v>1680</v>
      </c>
      <c r="Y8" s="64" t="s">
        <v>1682</v>
      </c>
      <c r="Z8" s="64" t="s">
        <v>1679</v>
      </c>
      <c r="AA8" s="64" t="s">
        <v>1680</v>
      </c>
      <c r="AB8" s="65" t="s">
        <v>1682</v>
      </c>
    </row>
    <row r="9" spans="1:31" s="104" customFormat="1" ht="15.75" thickBot="1">
      <c r="C9" s="612"/>
      <c r="D9" s="592"/>
      <c r="E9" s="627"/>
      <c r="F9" s="81">
        <v>1</v>
      </c>
      <c r="G9" s="81"/>
      <c r="H9" s="81">
        <v>2</v>
      </c>
      <c r="I9" s="80">
        <v>3</v>
      </c>
      <c r="J9" s="81">
        <v>4</v>
      </c>
      <c r="K9" s="81">
        <v>5</v>
      </c>
      <c r="L9" s="81">
        <v>6.1</v>
      </c>
      <c r="M9" s="81">
        <v>6.2</v>
      </c>
      <c r="N9" s="81">
        <v>7</v>
      </c>
      <c r="O9" s="81">
        <v>8</v>
      </c>
      <c r="P9" s="81">
        <v>9</v>
      </c>
      <c r="Q9" s="81">
        <v>10</v>
      </c>
      <c r="R9" s="81">
        <v>11</v>
      </c>
      <c r="S9" s="81">
        <v>12</v>
      </c>
      <c r="T9" s="81">
        <v>13</v>
      </c>
      <c r="U9" s="81">
        <v>14</v>
      </c>
      <c r="V9" s="81">
        <v>15</v>
      </c>
      <c r="W9" s="81">
        <v>16</v>
      </c>
      <c r="X9" s="81">
        <v>17</v>
      </c>
      <c r="Y9" s="81">
        <v>18</v>
      </c>
      <c r="Z9" s="81">
        <v>19</v>
      </c>
      <c r="AA9" s="81">
        <v>20</v>
      </c>
      <c r="AB9" s="82">
        <v>21</v>
      </c>
    </row>
    <row r="10" spans="1:31" s="66" customFormat="1" ht="15" customHeight="1">
      <c r="A10" s="588">
        <v>24</v>
      </c>
      <c r="B10" s="62">
        <v>58</v>
      </c>
      <c r="C10" s="638" t="s">
        <v>1192</v>
      </c>
      <c r="D10" s="639">
        <v>3.7</v>
      </c>
      <c r="E10" s="637" t="s">
        <v>438</v>
      </c>
      <c r="F10" s="76">
        <v>4</v>
      </c>
      <c r="G10" s="76" t="s">
        <v>1193</v>
      </c>
      <c r="H10" s="93" t="s">
        <v>439</v>
      </c>
      <c r="I10" s="79">
        <v>3.2999999999999829</v>
      </c>
      <c r="J10" s="76" t="s">
        <v>1700</v>
      </c>
      <c r="K10" s="79">
        <v>15</v>
      </c>
      <c r="L10" s="79">
        <v>7</v>
      </c>
      <c r="M10" s="79">
        <v>7</v>
      </c>
      <c r="N10" s="76">
        <v>1</v>
      </c>
      <c r="O10" s="76" t="s">
        <v>1703</v>
      </c>
      <c r="P10" s="76" t="s">
        <v>1701</v>
      </c>
      <c r="Q10" s="76" t="s">
        <v>1709</v>
      </c>
      <c r="R10" s="76">
        <v>0</v>
      </c>
      <c r="S10" s="76" t="s">
        <v>1701</v>
      </c>
      <c r="T10" s="76">
        <v>0</v>
      </c>
      <c r="U10" s="76" t="s">
        <v>1707</v>
      </c>
      <c r="V10" s="76">
        <v>0</v>
      </c>
      <c r="W10" s="76" t="s">
        <v>1704</v>
      </c>
      <c r="X10" s="76" t="s">
        <v>1703</v>
      </c>
      <c r="Y10" s="76">
        <v>0</v>
      </c>
      <c r="Z10" s="76" t="s">
        <v>1705</v>
      </c>
      <c r="AA10" s="76" t="s">
        <v>1703</v>
      </c>
      <c r="AB10" s="77">
        <v>0</v>
      </c>
      <c r="AE10" s="87">
        <v>139.6</v>
      </c>
    </row>
    <row r="11" spans="1:31" s="66" customFormat="1" ht="15" customHeight="1">
      <c r="A11" s="588"/>
      <c r="B11" s="97"/>
      <c r="C11" s="590"/>
      <c r="D11" s="604"/>
      <c r="E11" s="628"/>
      <c r="F11" s="95"/>
      <c r="G11" s="95"/>
      <c r="H11" s="99"/>
      <c r="I11" s="100"/>
      <c r="J11" s="95"/>
      <c r="K11" s="100"/>
      <c r="L11" s="100"/>
      <c r="M11" s="100"/>
      <c r="N11" s="95"/>
      <c r="O11" s="95"/>
      <c r="P11" s="95"/>
      <c r="Q11" s="95"/>
      <c r="R11" s="95"/>
      <c r="S11" s="95"/>
      <c r="T11" s="95"/>
      <c r="U11" s="95"/>
      <c r="V11" s="95"/>
      <c r="W11" s="95"/>
      <c r="X11" s="95"/>
      <c r="Y11" s="95"/>
      <c r="Z11" s="95"/>
      <c r="AA11" s="95"/>
      <c r="AB11" s="101"/>
      <c r="AE11" s="87"/>
    </row>
    <row r="12" spans="1:31" s="66" customFormat="1" ht="15" customHeight="1">
      <c r="A12" s="607"/>
      <c r="B12" s="97">
        <v>59</v>
      </c>
      <c r="C12" s="606"/>
      <c r="D12" s="608"/>
      <c r="E12" s="623"/>
      <c r="F12" s="95">
        <v>5</v>
      </c>
      <c r="G12" s="64" t="s">
        <v>1194</v>
      </c>
      <c r="H12" s="60" t="s">
        <v>440</v>
      </c>
      <c r="I12" s="100">
        <v>6.2999999999999829</v>
      </c>
      <c r="J12" s="95" t="s">
        <v>1700</v>
      </c>
      <c r="K12" s="100">
        <v>6.5</v>
      </c>
      <c r="L12" s="100">
        <v>6</v>
      </c>
      <c r="M12" s="100">
        <v>6</v>
      </c>
      <c r="N12" s="95">
        <v>1</v>
      </c>
      <c r="O12" s="95" t="s">
        <v>1703</v>
      </c>
      <c r="P12" s="95" t="s">
        <v>1701</v>
      </c>
      <c r="Q12" s="95" t="s">
        <v>1709</v>
      </c>
      <c r="R12" s="95">
        <v>0</v>
      </c>
      <c r="S12" s="95" t="s">
        <v>1701</v>
      </c>
      <c r="T12" s="95">
        <v>0</v>
      </c>
      <c r="U12" s="95" t="s">
        <v>1707</v>
      </c>
      <c r="V12" s="95">
        <v>0</v>
      </c>
      <c r="W12" s="95" t="s">
        <v>1704</v>
      </c>
      <c r="X12" s="95" t="s">
        <v>1703</v>
      </c>
      <c r="Y12" s="95">
        <v>0</v>
      </c>
      <c r="Z12" s="95" t="s">
        <v>1705</v>
      </c>
      <c r="AA12" s="95" t="s">
        <v>1703</v>
      </c>
      <c r="AB12" s="101">
        <v>0</v>
      </c>
      <c r="AE12" s="87"/>
    </row>
    <row r="13" spans="1:31" s="66" customFormat="1" ht="15" customHeight="1">
      <c r="A13" s="167"/>
      <c r="B13" s="94"/>
      <c r="C13" s="97"/>
      <c r="D13" s="98"/>
      <c r="E13" s="96"/>
      <c r="F13" s="95"/>
      <c r="G13" s="95"/>
      <c r="H13" s="60"/>
      <c r="I13" s="100"/>
      <c r="J13" s="95"/>
      <c r="K13" s="100"/>
      <c r="L13" s="100"/>
      <c r="M13" s="100"/>
      <c r="N13" s="95"/>
      <c r="O13" s="95"/>
      <c r="P13" s="95"/>
      <c r="Q13" s="95"/>
      <c r="R13" s="95"/>
      <c r="S13" s="95"/>
      <c r="T13" s="95"/>
      <c r="U13" s="95"/>
      <c r="V13" s="95"/>
      <c r="W13" s="95"/>
      <c r="X13" s="95"/>
      <c r="Y13" s="95"/>
      <c r="Z13" s="95"/>
      <c r="AA13" s="95"/>
      <c r="AB13" s="101"/>
      <c r="AE13" s="87"/>
    </row>
    <row r="14" spans="1:31" s="66" customFormat="1" ht="15" customHeight="1">
      <c r="A14" s="97">
        <v>9021</v>
      </c>
      <c r="B14" s="94">
        <v>108</v>
      </c>
      <c r="C14" s="97" t="s">
        <v>828</v>
      </c>
      <c r="D14" s="98">
        <v>0.6</v>
      </c>
      <c r="E14" s="96" t="s">
        <v>826</v>
      </c>
      <c r="F14" s="95">
        <v>1</v>
      </c>
      <c r="G14" s="95" t="s">
        <v>827</v>
      </c>
      <c r="H14" s="60" t="s">
        <v>342</v>
      </c>
      <c r="I14" s="59">
        <v>0.3</v>
      </c>
      <c r="J14" s="64" t="s">
        <v>1700</v>
      </c>
      <c r="K14" s="59">
        <v>2.6</v>
      </c>
      <c r="L14" s="59">
        <v>3</v>
      </c>
      <c r="M14" s="59">
        <v>3</v>
      </c>
      <c r="N14" s="64">
        <v>1</v>
      </c>
      <c r="O14" s="64" t="s">
        <v>1703</v>
      </c>
      <c r="P14" s="64" t="s">
        <v>1701</v>
      </c>
      <c r="Q14" s="64" t="s">
        <v>1709</v>
      </c>
      <c r="R14" s="64">
        <v>0</v>
      </c>
      <c r="S14" s="64" t="s">
        <v>1701</v>
      </c>
      <c r="T14" s="64">
        <v>0</v>
      </c>
      <c r="U14" s="64" t="s">
        <v>1707</v>
      </c>
      <c r="V14" s="64">
        <v>0</v>
      </c>
      <c r="W14" s="64" t="s">
        <v>1704</v>
      </c>
      <c r="X14" s="64" t="s">
        <v>1703</v>
      </c>
      <c r="Y14" s="64">
        <v>0</v>
      </c>
      <c r="Z14" s="64" t="s">
        <v>1705</v>
      </c>
      <c r="AA14" s="64" t="s">
        <v>1703</v>
      </c>
      <c r="AB14" s="65">
        <v>0</v>
      </c>
      <c r="AD14" s="61"/>
      <c r="AE14" s="85"/>
    </row>
    <row r="15" spans="1:31" s="66" customFormat="1" ht="15" customHeight="1">
      <c r="A15" s="97"/>
      <c r="B15" s="94"/>
      <c r="C15" s="97"/>
      <c r="D15" s="98"/>
      <c r="E15" s="120"/>
      <c r="F15" s="95"/>
      <c r="G15" s="95"/>
      <c r="H15" s="60"/>
      <c r="I15" s="59"/>
      <c r="J15" s="64"/>
      <c r="K15" s="59"/>
      <c r="L15" s="59"/>
      <c r="M15" s="59"/>
      <c r="N15" s="64"/>
      <c r="O15" s="64"/>
      <c r="P15" s="64"/>
      <c r="Q15" s="64"/>
      <c r="R15" s="64"/>
      <c r="S15" s="64"/>
      <c r="T15" s="64"/>
      <c r="U15" s="64"/>
      <c r="V15" s="64"/>
      <c r="W15" s="64"/>
      <c r="X15" s="64"/>
      <c r="Y15" s="64"/>
      <c r="Z15" s="64"/>
      <c r="AA15" s="64"/>
      <c r="AB15" s="65"/>
      <c r="AD15" s="61"/>
      <c r="AE15" s="85"/>
    </row>
    <row r="16" spans="1:31" s="66" customFormat="1" ht="15" customHeight="1">
      <c r="A16" s="586">
        <v>22</v>
      </c>
      <c r="B16" s="62">
        <v>110</v>
      </c>
      <c r="C16" s="586">
        <v>66</v>
      </c>
      <c r="D16" s="585">
        <v>3.9</v>
      </c>
      <c r="E16" s="625" t="s">
        <v>433</v>
      </c>
      <c r="F16" s="64">
        <v>1</v>
      </c>
      <c r="G16" s="64" t="s">
        <v>625</v>
      </c>
      <c r="H16" s="60" t="s">
        <v>434</v>
      </c>
      <c r="I16" s="59">
        <f>AE16-AD16</f>
        <v>1.2000000000000171</v>
      </c>
      <c r="J16" s="64" t="s">
        <v>1700</v>
      </c>
      <c r="K16" s="59">
        <v>15</v>
      </c>
      <c r="L16" s="59">
        <v>3</v>
      </c>
      <c r="M16" s="59">
        <v>3</v>
      </c>
      <c r="N16" s="64">
        <v>3</v>
      </c>
      <c r="O16" s="64" t="s">
        <v>1703</v>
      </c>
      <c r="P16" s="64" t="s">
        <v>1701</v>
      </c>
      <c r="Q16" s="64" t="s">
        <v>1709</v>
      </c>
      <c r="R16" s="64">
        <v>0</v>
      </c>
      <c r="S16" s="64" t="s">
        <v>1701</v>
      </c>
      <c r="T16" s="64">
        <v>0</v>
      </c>
      <c r="U16" s="64" t="s">
        <v>1707</v>
      </c>
      <c r="V16" s="64">
        <v>0</v>
      </c>
      <c r="W16" s="64" t="s">
        <v>1704</v>
      </c>
      <c r="X16" s="64" t="s">
        <v>1703</v>
      </c>
      <c r="Y16" s="64">
        <v>0</v>
      </c>
      <c r="Z16" s="64" t="s">
        <v>1705</v>
      </c>
      <c r="AA16" s="64" t="s">
        <v>1703</v>
      </c>
      <c r="AB16" s="65">
        <v>0</v>
      </c>
      <c r="AD16" s="61">
        <f>'[1]NGANJUK''Z'!$L$197</f>
        <v>253.6</v>
      </c>
      <c r="AE16" s="86">
        <v>254.8</v>
      </c>
    </row>
    <row r="17" spans="1:31" s="66" customFormat="1" ht="15" customHeight="1">
      <c r="A17" s="586"/>
      <c r="B17" s="62"/>
      <c r="C17" s="586"/>
      <c r="D17" s="585"/>
      <c r="E17" s="628"/>
      <c r="F17" s="64"/>
      <c r="G17" s="64"/>
      <c r="H17" s="60"/>
      <c r="I17" s="59"/>
      <c r="J17" s="64"/>
      <c r="K17" s="59"/>
      <c r="L17" s="59"/>
      <c r="M17" s="59"/>
      <c r="N17" s="64"/>
      <c r="O17" s="64"/>
      <c r="P17" s="64"/>
      <c r="Q17" s="64"/>
      <c r="R17" s="64"/>
      <c r="S17" s="64"/>
      <c r="T17" s="64"/>
      <c r="U17" s="64"/>
      <c r="V17" s="64"/>
      <c r="W17" s="64"/>
      <c r="X17" s="64"/>
      <c r="Y17" s="64"/>
      <c r="Z17" s="64"/>
      <c r="AA17" s="64"/>
      <c r="AB17" s="65"/>
      <c r="AD17" s="61"/>
      <c r="AE17" s="86"/>
    </row>
    <row r="18" spans="1:31" s="66" customFormat="1" ht="15" customHeight="1">
      <c r="A18" s="586"/>
      <c r="B18" s="62">
        <v>111</v>
      </c>
      <c r="C18" s="586"/>
      <c r="D18" s="585"/>
      <c r="E18" s="623"/>
      <c r="F18" s="64">
        <v>2</v>
      </c>
      <c r="G18" s="64" t="s">
        <v>626</v>
      </c>
      <c r="H18" s="60" t="s">
        <v>435</v>
      </c>
      <c r="I18" s="59">
        <f>AE18-AD16</f>
        <v>3.5000000000000284</v>
      </c>
      <c r="J18" s="64" t="s">
        <v>1700</v>
      </c>
      <c r="K18" s="59">
        <v>29</v>
      </c>
      <c r="L18" s="59">
        <v>2.2000000000000002</v>
      </c>
      <c r="M18" s="59">
        <v>2.2000000000000002</v>
      </c>
      <c r="N18" s="64">
        <v>4</v>
      </c>
      <c r="O18" s="64" t="s">
        <v>1703</v>
      </c>
      <c r="P18" s="64" t="s">
        <v>1701</v>
      </c>
      <c r="Q18" s="64" t="s">
        <v>1709</v>
      </c>
      <c r="R18" s="64">
        <v>0</v>
      </c>
      <c r="S18" s="64" t="s">
        <v>1701</v>
      </c>
      <c r="T18" s="64">
        <v>0</v>
      </c>
      <c r="U18" s="64" t="s">
        <v>1707</v>
      </c>
      <c r="V18" s="64">
        <v>0</v>
      </c>
      <c r="W18" s="64" t="s">
        <v>1704</v>
      </c>
      <c r="X18" s="64" t="s">
        <v>1703</v>
      </c>
      <c r="Y18" s="64">
        <v>0</v>
      </c>
      <c r="Z18" s="64" t="s">
        <v>1705</v>
      </c>
      <c r="AA18" s="64" t="s">
        <v>1703</v>
      </c>
      <c r="AB18" s="65">
        <v>0</v>
      </c>
      <c r="AE18" s="86">
        <v>257.10000000000002</v>
      </c>
    </row>
    <row r="19" spans="1:31" s="66" customFormat="1" ht="15" customHeight="1">
      <c r="A19" s="97"/>
      <c r="B19" s="97"/>
      <c r="C19" s="97"/>
      <c r="D19" s="98"/>
      <c r="E19" s="96"/>
      <c r="F19" s="95"/>
      <c r="G19" s="95"/>
      <c r="H19" s="99"/>
      <c r="I19" s="100"/>
      <c r="J19" s="64"/>
      <c r="K19" s="100"/>
      <c r="L19" s="100"/>
      <c r="M19" s="100"/>
      <c r="N19" s="95"/>
      <c r="O19" s="64"/>
      <c r="P19" s="64"/>
      <c r="Q19" s="64"/>
      <c r="R19" s="64"/>
      <c r="S19" s="64"/>
      <c r="T19" s="64"/>
      <c r="U19" s="64"/>
      <c r="V19" s="64"/>
      <c r="W19" s="64"/>
      <c r="X19" s="64"/>
      <c r="Y19" s="64"/>
      <c r="Z19" s="64"/>
      <c r="AA19" s="64"/>
      <c r="AB19" s="65"/>
      <c r="AE19" s="86"/>
    </row>
    <row r="20" spans="1:31" s="66" customFormat="1" ht="15" customHeight="1">
      <c r="A20" s="143">
        <v>9019</v>
      </c>
      <c r="B20" s="143">
        <v>112</v>
      </c>
      <c r="C20" s="97">
        <v>68</v>
      </c>
      <c r="D20" s="98">
        <v>2.2999999999999998</v>
      </c>
      <c r="E20" s="96" t="s">
        <v>1196</v>
      </c>
      <c r="F20" s="95">
        <v>1</v>
      </c>
      <c r="G20" s="172">
        <v>180068001</v>
      </c>
      <c r="H20" s="99" t="s">
        <v>432</v>
      </c>
      <c r="I20" s="100">
        <v>0.9</v>
      </c>
      <c r="J20" s="64" t="s">
        <v>1700</v>
      </c>
      <c r="K20" s="100">
        <v>6</v>
      </c>
      <c r="L20" s="100">
        <v>3.5</v>
      </c>
      <c r="M20" s="100" t="s">
        <v>1195</v>
      </c>
      <c r="N20" s="95">
        <v>1</v>
      </c>
      <c r="O20" s="64" t="s">
        <v>1703</v>
      </c>
      <c r="P20" s="64" t="s">
        <v>1701</v>
      </c>
      <c r="Q20" s="64" t="s">
        <v>1709</v>
      </c>
      <c r="R20" s="64">
        <v>0</v>
      </c>
      <c r="S20" s="64" t="s">
        <v>1701</v>
      </c>
      <c r="T20" s="64">
        <v>0</v>
      </c>
      <c r="U20" s="64" t="s">
        <v>1707</v>
      </c>
      <c r="V20" s="64">
        <v>0</v>
      </c>
      <c r="W20" s="64" t="s">
        <v>1704</v>
      </c>
      <c r="X20" s="64" t="s">
        <v>1703</v>
      </c>
      <c r="Y20" s="64">
        <v>0</v>
      </c>
      <c r="Z20" s="64" t="s">
        <v>1705</v>
      </c>
      <c r="AA20" s="64" t="s">
        <v>1703</v>
      </c>
      <c r="AB20" s="65">
        <v>0</v>
      </c>
      <c r="AE20" s="86"/>
    </row>
    <row r="21" spans="1:31" s="66" customFormat="1" ht="15" customHeight="1">
      <c r="A21" s="143"/>
      <c r="B21" s="143"/>
      <c r="C21" s="97"/>
      <c r="D21" s="98"/>
      <c r="E21" s="120"/>
      <c r="F21" s="95"/>
      <c r="G21" s="172"/>
      <c r="H21" s="99"/>
      <c r="I21" s="100"/>
      <c r="J21" s="64"/>
      <c r="K21" s="100"/>
      <c r="L21" s="100"/>
      <c r="M21" s="100"/>
      <c r="N21" s="95"/>
      <c r="O21" s="64"/>
      <c r="P21" s="64"/>
      <c r="Q21" s="64"/>
      <c r="R21" s="64"/>
      <c r="S21" s="64"/>
      <c r="T21" s="64"/>
      <c r="U21" s="64"/>
      <c r="V21" s="64"/>
      <c r="W21" s="64"/>
      <c r="X21" s="64"/>
      <c r="Y21" s="64"/>
      <c r="Z21" s="64"/>
      <c r="AA21" s="64"/>
      <c r="AB21" s="65"/>
      <c r="AE21" s="86"/>
    </row>
    <row r="22" spans="1:31" s="66" customFormat="1" ht="15" customHeight="1">
      <c r="A22" s="586">
        <v>11</v>
      </c>
      <c r="B22" s="62">
        <v>113</v>
      </c>
      <c r="C22" s="586">
        <v>69</v>
      </c>
      <c r="D22" s="585">
        <v>1.5</v>
      </c>
      <c r="E22" s="625" t="s">
        <v>1197</v>
      </c>
      <c r="F22" s="64">
        <v>1</v>
      </c>
      <c r="G22" s="141">
        <v>180069001</v>
      </c>
      <c r="H22" s="60" t="s">
        <v>419</v>
      </c>
      <c r="I22" s="59">
        <f>AE22-AD22</f>
        <v>0</v>
      </c>
      <c r="J22" s="64" t="s">
        <v>1700</v>
      </c>
      <c r="K22" s="59">
        <v>6.7</v>
      </c>
      <c r="L22" s="59">
        <v>7</v>
      </c>
      <c r="M22" s="59">
        <v>7</v>
      </c>
      <c r="N22" s="64">
        <v>1</v>
      </c>
      <c r="O22" s="64" t="s">
        <v>1703</v>
      </c>
      <c r="P22" s="64" t="s">
        <v>1701</v>
      </c>
      <c r="Q22" s="64" t="s">
        <v>1709</v>
      </c>
      <c r="R22" s="64">
        <v>0</v>
      </c>
      <c r="S22" s="64" t="s">
        <v>1701</v>
      </c>
      <c r="T22" s="64">
        <v>0</v>
      </c>
      <c r="U22" s="64" t="s">
        <v>1707</v>
      </c>
      <c r="V22" s="64">
        <v>0</v>
      </c>
      <c r="W22" s="64" t="s">
        <v>1704</v>
      </c>
      <c r="X22" s="64" t="s">
        <v>1703</v>
      </c>
      <c r="Y22" s="64">
        <v>0</v>
      </c>
      <c r="Z22" s="64" t="s">
        <v>1705</v>
      </c>
      <c r="AA22" s="64" t="s">
        <v>1703</v>
      </c>
      <c r="AB22" s="65">
        <v>0</v>
      </c>
      <c r="AD22" s="61">
        <f>'[1]NGANJUK''Z'!$L$188</f>
        <v>539.6</v>
      </c>
      <c r="AE22" s="86">
        <v>539.6</v>
      </c>
    </row>
    <row r="23" spans="1:31" s="66" customFormat="1" ht="15" customHeight="1">
      <c r="A23" s="586"/>
      <c r="B23" s="62"/>
      <c r="C23" s="586"/>
      <c r="D23" s="585"/>
      <c r="E23" s="628"/>
      <c r="F23" s="64"/>
      <c r="G23" s="141"/>
      <c r="H23" s="60"/>
      <c r="I23" s="59"/>
      <c r="J23" s="64"/>
      <c r="K23" s="59"/>
      <c r="L23" s="59"/>
      <c r="M23" s="59"/>
      <c r="N23" s="64"/>
      <c r="O23" s="64"/>
      <c r="P23" s="64"/>
      <c r="Q23" s="64"/>
      <c r="R23" s="64"/>
      <c r="S23" s="64"/>
      <c r="T23" s="64"/>
      <c r="U23" s="64"/>
      <c r="V23" s="64"/>
      <c r="W23" s="64"/>
      <c r="X23" s="64"/>
      <c r="Y23" s="64"/>
      <c r="Z23" s="64"/>
      <c r="AA23" s="64"/>
      <c r="AB23" s="65"/>
      <c r="AD23" s="61"/>
      <c r="AE23" s="86"/>
    </row>
    <row r="24" spans="1:31" s="66" customFormat="1" ht="15" customHeight="1">
      <c r="A24" s="586"/>
      <c r="B24" s="62">
        <v>114</v>
      </c>
      <c r="C24" s="586"/>
      <c r="D24" s="585"/>
      <c r="E24" s="628"/>
      <c r="F24" s="64">
        <v>2</v>
      </c>
      <c r="G24" s="141">
        <v>180069002</v>
      </c>
      <c r="H24" s="60" t="s">
        <v>420</v>
      </c>
      <c r="I24" s="59">
        <f>AE24-AD22</f>
        <v>0.60000000000002274</v>
      </c>
      <c r="J24" s="64" t="s">
        <v>1700</v>
      </c>
      <c r="K24" s="59">
        <v>9.6999999999999993</v>
      </c>
      <c r="L24" s="59">
        <v>7</v>
      </c>
      <c r="M24" s="59">
        <v>7</v>
      </c>
      <c r="N24" s="64">
        <v>1</v>
      </c>
      <c r="O24" s="64" t="s">
        <v>1703</v>
      </c>
      <c r="P24" s="64" t="s">
        <v>1701</v>
      </c>
      <c r="Q24" s="64" t="s">
        <v>1709</v>
      </c>
      <c r="R24" s="64">
        <v>0</v>
      </c>
      <c r="S24" s="64" t="s">
        <v>1701</v>
      </c>
      <c r="T24" s="64">
        <v>0</v>
      </c>
      <c r="U24" s="64" t="s">
        <v>1707</v>
      </c>
      <c r="V24" s="64">
        <v>0</v>
      </c>
      <c r="W24" s="64" t="s">
        <v>1704</v>
      </c>
      <c r="X24" s="64" t="s">
        <v>1703</v>
      </c>
      <c r="Y24" s="64">
        <v>0</v>
      </c>
      <c r="Z24" s="64" t="s">
        <v>1705</v>
      </c>
      <c r="AA24" s="64" t="s">
        <v>1703</v>
      </c>
      <c r="AB24" s="65">
        <v>0</v>
      </c>
      <c r="AE24" s="86">
        <v>540.20000000000005</v>
      </c>
    </row>
    <row r="25" spans="1:31" s="66" customFormat="1" ht="15" customHeight="1">
      <c r="A25" s="586"/>
      <c r="B25" s="62"/>
      <c r="C25" s="586"/>
      <c r="D25" s="585"/>
      <c r="E25" s="628"/>
      <c r="F25" s="64"/>
      <c r="G25" s="141"/>
      <c r="H25" s="60"/>
      <c r="I25" s="59"/>
      <c r="J25" s="64"/>
      <c r="K25" s="59"/>
      <c r="L25" s="59"/>
      <c r="M25" s="59"/>
      <c r="N25" s="64"/>
      <c r="O25" s="64"/>
      <c r="P25" s="64"/>
      <c r="Q25" s="64"/>
      <c r="R25" s="64"/>
      <c r="S25" s="64"/>
      <c r="T25" s="64"/>
      <c r="U25" s="64"/>
      <c r="V25" s="64"/>
      <c r="W25" s="64"/>
      <c r="X25" s="64"/>
      <c r="Y25" s="64"/>
      <c r="Z25" s="64"/>
      <c r="AA25" s="64"/>
      <c r="AB25" s="65"/>
      <c r="AE25" s="86"/>
    </row>
    <row r="26" spans="1:31" s="66" customFormat="1" ht="15" customHeight="1">
      <c r="A26" s="586"/>
      <c r="B26" s="62">
        <v>115</v>
      </c>
      <c r="C26" s="586"/>
      <c r="D26" s="585"/>
      <c r="E26" s="623"/>
      <c r="F26" s="64">
        <v>3</v>
      </c>
      <c r="G26" s="141">
        <v>180069003</v>
      </c>
      <c r="H26" s="60" t="s">
        <v>421</v>
      </c>
      <c r="I26" s="59">
        <f>AE26-AD22</f>
        <v>0.79999999999995453</v>
      </c>
      <c r="J26" s="64" t="s">
        <v>1700</v>
      </c>
      <c r="K26" s="59">
        <v>20.5</v>
      </c>
      <c r="L26" s="59">
        <v>7</v>
      </c>
      <c r="M26" s="59">
        <v>7</v>
      </c>
      <c r="N26" s="64">
        <v>1</v>
      </c>
      <c r="O26" s="64" t="s">
        <v>1703</v>
      </c>
      <c r="P26" s="64" t="s">
        <v>1701</v>
      </c>
      <c r="Q26" s="64" t="s">
        <v>1709</v>
      </c>
      <c r="R26" s="64">
        <v>0</v>
      </c>
      <c r="S26" s="64" t="s">
        <v>1701</v>
      </c>
      <c r="T26" s="64">
        <v>0</v>
      </c>
      <c r="U26" s="64" t="s">
        <v>1707</v>
      </c>
      <c r="V26" s="64">
        <v>0</v>
      </c>
      <c r="W26" s="64" t="s">
        <v>1704</v>
      </c>
      <c r="X26" s="64" t="s">
        <v>1703</v>
      </c>
      <c r="Y26" s="64">
        <v>0</v>
      </c>
      <c r="Z26" s="64" t="s">
        <v>1705</v>
      </c>
      <c r="AA26" s="64" t="s">
        <v>1703</v>
      </c>
      <c r="AB26" s="65">
        <v>0</v>
      </c>
      <c r="AE26" s="86">
        <v>540.4</v>
      </c>
    </row>
    <row r="27" spans="1:31" s="66" customFormat="1" ht="15" customHeight="1">
      <c r="A27" s="62"/>
      <c r="B27" s="62"/>
      <c r="C27" s="62"/>
      <c r="D27" s="63"/>
      <c r="E27" s="96"/>
      <c r="F27" s="64"/>
      <c r="G27" s="141"/>
      <c r="H27" s="60"/>
      <c r="I27" s="59"/>
      <c r="J27" s="64"/>
      <c r="K27" s="59"/>
      <c r="L27" s="59"/>
      <c r="M27" s="59"/>
      <c r="N27" s="64"/>
      <c r="O27" s="64"/>
      <c r="P27" s="64"/>
      <c r="Q27" s="64"/>
      <c r="R27" s="64"/>
      <c r="S27" s="64"/>
      <c r="T27" s="64"/>
      <c r="U27" s="64"/>
      <c r="V27" s="64"/>
      <c r="W27" s="64"/>
      <c r="X27" s="64"/>
      <c r="Y27" s="64"/>
      <c r="Z27" s="64"/>
      <c r="AA27" s="64"/>
      <c r="AB27" s="65"/>
      <c r="AE27" s="86"/>
    </row>
    <row r="28" spans="1:31" s="66" customFormat="1" ht="15" customHeight="1">
      <c r="A28" s="586">
        <v>12</v>
      </c>
      <c r="B28" s="62">
        <v>117</v>
      </c>
      <c r="C28" s="586" t="s">
        <v>1198</v>
      </c>
      <c r="D28" s="585">
        <v>2.68</v>
      </c>
      <c r="E28" s="624" t="s">
        <v>422</v>
      </c>
      <c r="F28" s="64">
        <v>2</v>
      </c>
      <c r="G28" s="64" t="s">
        <v>1083</v>
      </c>
      <c r="H28" s="60" t="s">
        <v>424</v>
      </c>
      <c r="I28" s="59">
        <v>1</v>
      </c>
      <c r="J28" s="64" t="s">
        <v>1700</v>
      </c>
      <c r="K28" s="59">
        <v>3</v>
      </c>
      <c r="L28" s="59">
        <v>6</v>
      </c>
      <c r="M28" s="59">
        <v>6</v>
      </c>
      <c r="N28" s="64">
        <v>1</v>
      </c>
      <c r="O28" s="64" t="s">
        <v>1705</v>
      </c>
      <c r="P28" s="64" t="s">
        <v>1701</v>
      </c>
      <c r="Q28" s="64" t="s">
        <v>1709</v>
      </c>
      <c r="R28" s="64">
        <v>0</v>
      </c>
      <c r="S28" s="64" t="s">
        <v>1701</v>
      </c>
      <c r="T28" s="64">
        <v>0</v>
      </c>
      <c r="U28" s="64" t="s">
        <v>1707</v>
      </c>
      <c r="V28" s="64">
        <v>0</v>
      </c>
      <c r="W28" s="64" t="s">
        <v>1704</v>
      </c>
      <c r="X28" s="64" t="s">
        <v>1703</v>
      </c>
      <c r="Y28" s="64">
        <v>0</v>
      </c>
      <c r="Z28" s="64" t="s">
        <v>1705</v>
      </c>
      <c r="AA28" s="64" t="s">
        <v>1703</v>
      </c>
      <c r="AB28" s="65">
        <v>0</v>
      </c>
      <c r="AE28" s="86">
        <v>228.9</v>
      </c>
    </row>
    <row r="29" spans="1:31" s="66" customFormat="1" ht="15" customHeight="1">
      <c r="A29" s="586"/>
      <c r="B29" s="62"/>
      <c r="C29" s="586"/>
      <c r="D29" s="585"/>
      <c r="E29" s="624"/>
      <c r="F29" s="64"/>
      <c r="G29" s="64"/>
      <c r="H29" s="60"/>
      <c r="I29" s="59"/>
      <c r="J29" s="64"/>
      <c r="K29" s="59"/>
      <c r="L29" s="59"/>
      <c r="M29" s="59"/>
      <c r="N29" s="64"/>
      <c r="O29" s="64"/>
      <c r="P29" s="64"/>
      <c r="Q29" s="64"/>
      <c r="R29" s="64"/>
      <c r="S29" s="64"/>
      <c r="T29" s="64"/>
      <c r="U29" s="64"/>
      <c r="V29" s="64"/>
      <c r="W29" s="64"/>
      <c r="X29" s="64"/>
      <c r="Y29" s="64"/>
      <c r="Z29" s="64"/>
      <c r="AA29" s="64"/>
      <c r="AB29" s="65"/>
      <c r="AE29" s="86"/>
    </row>
    <row r="30" spans="1:31" s="66" customFormat="1" ht="15" customHeight="1">
      <c r="A30" s="586"/>
      <c r="B30" s="62">
        <v>118</v>
      </c>
      <c r="C30" s="586"/>
      <c r="D30" s="585"/>
      <c r="E30" s="624"/>
      <c r="F30" s="64">
        <v>3</v>
      </c>
      <c r="G30" s="64" t="s">
        <v>1084</v>
      </c>
      <c r="H30" s="60" t="s">
        <v>425</v>
      </c>
      <c r="I30" s="59">
        <v>1.4</v>
      </c>
      <c r="J30" s="64" t="s">
        <v>1700</v>
      </c>
      <c r="K30" s="59">
        <v>17</v>
      </c>
      <c r="L30" s="59">
        <v>6</v>
      </c>
      <c r="M30" s="59">
        <v>6</v>
      </c>
      <c r="N30" s="64">
        <v>1</v>
      </c>
      <c r="O30" s="64" t="s">
        <v>1703</v>
      </c>
      <c r="P30" s="64" t="s">
        <v>1701</v>
      </c>
      <c r="Q30" s="64" t="s">
        <v>1709</v>
      </c>
      <c r="R30" s="64">
        <v>0</v>
      </c>
      <c r="S30" s="64" t="s">
        <v>1701</v>
      </c>
      <c r="T30" s="64">
        <v>0</v>
      </c>
      <c r="U30" s="64" t="s">
        <v>1707</v>
      </c>
      <c r="V30" s="64">
        <v>0</v>
      </c>
      <c r="W30" s="64" t="s">
        <v>1704</v>
      </c>
      <c r="X30" s="64" t="s">
        <v>1703</v>
      </c>
      <c r="Y30" s="64">
        <v>0</v>
      </c>
      <c r="Z30" s="64" t="s">
        <v>1705</v>
      </c>
      <c r="AA30" s="64" t="s">
        <v>1703</v>
      </c>
      <c r="AB30" s="65">
        <v>0</v>
      </c>
      <c r="AE30" s="86">
        <v>229.3</v>
      </c>
    </row>
    <row r="31" spans="1:31" s="66" customFormat="1" ht="15" customHeight="1">
      <c r="A31" s="586"/>
      <c r="B31" s="62"/>
      <c r="C31" s="586"/>
      <c r="D31" s="585"/>
      <c r="E31" s="624"/>
      <c r="F31" s="64"/>
      <c r="G31" s="64"/>
      <c r="H31" s="60"/>
      <c r="I31" s="59"/>
      <c r="J31" s="64"/>
      <c r="K31" s="59"/>
      <c r="L31" s="59"/>
      <c r="M31" s="59"/>
      <c r="N31" s="64"/>
      <c r="O31" s="64"/>
      <c r="P31" s="64"/>
      <c r="Q31" s="64"/>
      <c r="R31" s="64"/>
      <c r="S31" s="64"/>
      <c r="T31" s="64"/>
      <c r="U31" s="64"/>
      <c r="V31" s="64"/>
      <c r="W31" s="64"/>
      <c r="X31" s="64"/>
      <c r="Y31" s="64"/>
      <c r="Z31" s="64"/>
      <c r="AA31" s="64"/>
      <c r="AB31" s="65"/>
      <c r="AE31" s="86"/>
    </row>
    <row r="32" spans="1:31" s="66" customFormat="1" ht="15" customHeight="1">
      <c r="A32" s="586"/>
      <c r="B32" s="62">
        <v>119</v>
      </c>
      <c r="C32" s="586"/>
      <c r="D32" s="585"/>
      <c r="E32" s="624"/>
      <c r="F32" s="64">
        <v>4</v>
      </c>
      <c r="G32" s="64" t="s">
        <v>1085</v>
      </c>
      <c r="H32" s="60" t="s">
        <v>426</v>
      </c>
      <c r="I32" s="59">
        <v>1.8</v>
      </c>
      <c r="J32" s="64" t="s">
        <v>1700</v>
      </c>
      <c r="K32" s="59">
        <v>5</v>
      </c>
      <c r="L32" s="59">
        <v>6</v>
      </c>
      <c r="M32" s="59">
        <v>6</v>
      </c>
      <c r="N32" s="64">
        <v>2</v>
      </c>
      <c r="O32" s="64" t="s">
        <v>286</v>
      </c>
      <c r="P32" s="64" t="s">
        <v>1701</v>
      </c>
      <c r="Q32" s="64" t="s">
        <v>1702</v>
      </c>
      <c r="R32" s="64">
        <v>0</v>
      </c>
      <c r="S32" s="64" t="s">
        <v>1701</v>
      </c>
      <c r="T32" s="64">
        <v>0</v>
      </c>
      <c r="U32" s="64" t="s">
        <v>1700</v>
      </c>
      <c r="V32" s="64">
        <v>0</v>
      </c>
      <c r="W32" s="64" t="s">
        <v>1704</v>
      </c>
      <c r="X32" s="64" t="s">
        <v>1700</v>
      </c>
      <c r="Y32" s="64">
        <v>0</v>
      </c>
      <c r="Z32" s="64" t="s">
        <v>1705</v>
      </c>
      <c r="AA32" s="64" t="s">
        <v>1703</v>
      </c>
      <c r="AB32" s="65">
        <v>0</v>
      </c>
      <c r="AE32" s="86">
        <v>229.7</v>
      </c>
    </row>
    <row r="33" spans="1:31" s="66" customFormat="1" ht="15" customHeight="1">
      <c r="A33" s="586"/>
      <c r="B33" s="62"/>
      <c r="C33" s="586"/>
      <c r="D33" s="585"/>
      <c r="E33" s="624"/>
      <c r="F33" s="64"/>
      <c r="G33" s="64"/>
      <c r="H33" s="60"/>
      <c r="I33" s="59"/>
      <c r="J33" s="64"/>
      <c r="K33" s="59"/>
      <c r="L33" s="59"/>
      <c r="M33" s="59"/>
      <c r="N33" s="64"/>
      <c r="O33" s="64"/>
      <c r="P33" s="64"/>
      <c r="Q33" s="64"/>
      <c r="R33" s="64"/>
      <c r="S33" s="64"/>
      <c r="T33" s="64"/>
      <c r="U33" s="64"/>
      <c r="V33" s="64"/>
      <c r="W33" s="64"/>
      <c r="X33" s="64"/>
      <c r="Y33" s="64"/>
      <c r="Z33" s="64"/>
      <c r="AA33" s="64"/>
      <c r="AB33" s="65"/>
      <c r="AE33" s="86"/>
    </row>
    <row r="34" spans="1:31" s="66" customFormat="1" ht="15" customHeight="1">
      <c r="A34" s="586"/>
      <c r="B34" s="62">
        <v>120</v>
      </c>
      <c r="C34" s="586"/>
      <c r="D34" s="585"/>
      <c r="E34" s="624"/>
      <c r="F34" s="64">
        <v>5</v>
      </c>
      <c r="G34" s="64" t="s">
        <v>1086</v>
      </c>
      <c r="H34" s="60" t="s">
        <v>427</v>
      </c>
      <c r="I34" s="59">
        <v>2</v>
      </c>
      <c r="J34" s="64" t="s">
        <v>1700</v>
      </c>
      <c r="K34" s="59">
        <v>22</v>
      </c>
      <c r="L34" s="59">
        <v>6</v>
      </c>
      <c r="M34" s="59">
        <v>6</v>
      </c>
      <c r="N34" s="64">
        <v>2</v>
      </c>
      <c r="O34" s="64" t="s">
        <v>1703</v>
      </c>
      <c r="P34" s="64" t="s">
        <v>1701</v>
      </c>
      <c r="Q34" s="64" t="s">
        <v>1709</v>
      </c>
      <c r="R34" s="64">
        <v>0</v>
      </c>
      <c r="S34" s="64" t="s">
        <v>1701</v>
      </c>
      <c r="T34" s="64">
        <v>0</v>
      </c>
      <c r="U34" s="64" t="s">
        <v>1707</v>
      </c>
      <c r="V34" s="64">
        <v>0</v>
      </c>
      <c r="W34" s="64" t="s">
        <v>1704</v>
      </c>
      <c r="X34" s="64" t="s">
        <v>1703</v>
      </c>
      <c r="Y34" s="64">
        <v>0</v>
      </c>
      <c r="Z34" s="64" t="s">
        <v>1705</v>
      </c>
      <c r="AA34" s="64" t="s">
        <v>1703</v>
      </c>
      <c r="AB34" s="65">
        <v>0</v>
      </c>
      <c r="AE34" s="86">
        <v>229.9</v>
      </c>
    </row>
    <row r="35" spans="1:31" s="66" customFormat="1" ht="15" customHeight="1">
      <c r="A35" s="586"/>
      <c r="B35" s="62"/>
      <c r="C35" s="586"/>
      <c r="D35" s="585"/>
      <c r="E35" s="624"/>
      <c r="F35" s="64"/>
      <c r="G35" s="64"/>
      <c r="H35" s="60"/>
      <c r="I35" s="59"/>
      <c r="J35" s="64"/>
      <c r="K35" s="59"/>
      <c r="L35" s="59"/>
      <c r="M35" s="59"/>
      <c r="N35" s="64"/>
      <c r="O35" s="64"/>
      <c r="P35" s="64"/>
      <c r="Q35" s="64"/>
      <c r="R35" s="64"/>
      <c r="S35" s="64"/>
      <c r="T35" s="64"/>
      <c r="U35" s="64"/>
      <c r="V35" s="64"/>
      <c r="W35" s="64"/>
      <c r="X35" s="64"/>
      <c r="Y35" s="64"/>
      <c r="Z35" s="64"/>
      <c r="AA35" s="64"/>
      <c r="AB35" s="65"/>
      <c r="AE35" s="86"/>
    </row>
    <row r="36" spans="1:31" s="66" customFormat="1" ht="15" customHeight="1">
      <c r="A36" s="586"/>
      <c r="B36" s="62">
        <v>121</v>
      </c>
      <c r="C36" s="586"/>
      <c r="D36" s="585"/>
      <c r="E36" s="624"/>
      <c r="F36" s="64">
        <v>6</v>
      </c>
      <c r="G36" s="64" t="s">
        <v>1087</v>
      </c>
      <c r="H36" s="60" t="s">
        <v>428</v>
      </c>
      <c r="I36" s="59">
        <v>2.9</v>
      </c>
      <c r="J36" s="64" t="s">
        <v>1700</v>
      </c>
      <c r="K36" s="59">
        <v>12.5</v>
      </c>
      <c r="L36" s="59">
        <v>6</v>
      </c>
      <c r="M36" s="59">
        <v>8</v>
      </c>
      <c r="N36" s="64">
        <v>1</v>
      </c>
      <c r="O36" s="64" t="s">
        <v>1703</v>
      </c>
      <c r="P36" s="64" t="s">
        <v>1701</v>
      </c>
      <c r="Q36" s="64" t="s">
        <v>1709</v>
      </c>
      <c r="R36" s="64">
        <v>0</v>
      </c>
      <c r="S36" s="64" t="s">
        <v>1701</v>
      </c>
      <c r="T36" s="64">
        <v>0</v>
      </c>
      <c r="U36" s="64" t="s">
        <v>1707</v>
      </c>
      <c r="V36" s="64">
        <v>0</v>
      </c>
      <c r="W36" s="64" t="s">
        <v>1704</v>
      </c>
      <c r="X36" s="64" t="s">
        <v>1703</v>
      </c>
      <c r="Y36" s="64">
        <v>0</v>
      </c>
      <c r="Z36" s="64" t="s">
        <v>1705</v>
      </c>
      <c r="AA36" s="64" t="s">
        <v>1703</v>
      </c>
      <c r="AB36" s="65">
        <v>0</v>
      </c>
      <c r="AE36" s="86">
        <v>230.8</v>
      </c>
    </row>
    <row r="37" spans="1:31" s="66" customFormat="1" ht="15" customHeight="1">
      <c r="A37" s="184"/>
      <c r="B37" s="62"/>
      <c r="C37" s="109"/>
      <c r="D37" s="122"/>
      <c r="E37" s="78"/>
      <c r="F37" s="64"/>
      <c r="G37" s="64"/>
      <c r="H37" s="60"/>
      <c r="I37" s="59"/>
      <c r="J37" s="64"/>
      <c r="K37" s="59"/>
      <c r="L37" s="59"/>
      <c r="M37" s="59"/>
      <c r="N37" s="64"/>
      <c r="O37" s="64"/>
      <c r="P37" s="64"/>
      <c r="Q37" s="64"/>
      <c r="R37" s="64"/>
      <c r="S37" s="64"/>
      <c r="T37" s="64"/>
      <c r="U37" s="64"/>
      <c r="V37" s="64"/>
      <c r="W37" s="64"/>
      <c r="X37" s="64"/>
      <c r="Y37" s="64"/>
      <c r="Z37" s="64"/>
      <c r="AA37" s="64"/>
      <c r="AB37" s="65"/>
      <c r="AE37" s="86"/>
    </row>
    <row r="38" spans="1:31" s="66" customFormat="1" ht="15" customHeight="1">
      <c r="A38" s="139">
        <v>156</v>
      </c>
      <c r="B38" s="62">
        <v>150</v>
      </c>
      <c r="C38" s="589" t="s">
        <v>1199</v>
      </c>
      <c r="D38" s="591">
        <v>1.6</v>
      </c>
      <c r="E38" s="624" t="s">
        <v>1200</v>
      </c>
      <c r="F38" s="64">
        <v>1</v>
      </c>
      <c r="G38" s="64" t="s">
        <v>1088</v>
      </c>
      <c r="H38" s="60" t="s">
        <v>537</v>
      </c>
      <c r="I38" s="59">
        <f t="shared" ref="I38:I52" si="0">AE38-AD38</f>
        <v>1.1999999999999886</v>
      </c>
      <c r="J38" s="64" t="s">
        <v>1700</v>
      </c>
      <c r="K38" s="59">
        <v>15</v>
      </c>
      <c r="L38" s="59">
        <v>4.5</v>
      </c>
      <c r="M38" s="59">
        <v>6.5</v>
      </c>
      <c r="N38" s="64">
        <v>1</v>
      </c>
      <c r="O38" s="64" t="s">
        <v>1703</v>
      </c>
      <c r="P38" s="64" t="s">
        <v>1701</v>
      </c>
      <c r="Q38" s="64" t="s">
        <v>1709</v>
      </c>
      <c r="R38" s="64">
        <v>0</v>
      </c>
      <c r="S38" s="64" t="s">
        <v>1701</v>
      </c>
      <c r="T38" s="64">
        <v>0</v>
      </c>
      <c r="U38" s="64" t="s">
        <v>1707</v>
      </c>
      <c r="V38" s="64">
        <v>0</v>
      </c>
      <c r="W38" s="64" t="s">
        <v>1704</v>
      </c>
      <c r="X38" s="64" t="s">
        <v>1703</v>
      </c>
      <c r="Y38" s="64">
        <v>0</v>
      </c>
      <c r="Z38" s="64" t="s">
        <v>1705</v>
      </c>
      <c r="AA38" s="64" t="s">
        <v>1703</v>
      </c>
      <c r="AB38" s="65">
        <v>0</v>
      </c>
      <c r="AD38" s="61">
        <f>'[1]NGANJUK''Z'!$L$259</f>
        <v>448</v>
      </c>
      <c r="AE38" s="87">
        <v>449.2</v>
      </c>
    </row>
    <row r="39" spans="1:31" s="66" customFormat="1" ht="15" customHeight="1">
      <c r="A39" s="149"/>
      <c r="B39" s="97"/>
      <c r="C39" s="590"/>
      <c r="D39" s="604"/>
      <c r="E39" s="624"/>
      <c r="F39" s="64"/>
      <c r="G39" s="64"/>
      <c r="H39" s="60"/>
      <c r="I39" s="59"/>
      <c r="J39" s="64"/>
      <c r="K39" s="59"/>
      <c r="L39" s="59"/>
      <c r="M39" s="59"/>
      <c r="N39" s="64"/>
      <c r="O39" s="64"/>
      <c r="P39" s="64"/>
      <c r="Q39" s="64"/>
      <c r="R39" s="64"/>
      <c r="S39" s="64"/>
      <c r="T39" s="64"/>
      <c r="U39" s="64"/>
      <c r="V39" s="64"/>
      <c r="W39" s="64"/>
      <c r="X39" s="64"/>
      <c r="Y39" s="64"/>
      <c r="Z39" s="64"/>
      <c r="AA39" s="64"/>
      <c r="AB39" s="65"/>
      <c r="AD39" s="61"/>
      <c r="AE39" s="87"/>
    </row>
    <row r="40" spans="1:31" s="66" customFormat="1" ht="15" customHeight="1">
      <c r="A40" s="149"/>
      <c r="B40" s="97">
        <v>151</v>
      </c>
      <c r="C40" s="606"/>
      <c r="D40" s="608"/>
      <c r="E40" s="624"/>
      <c r="F40" s="64">
        <v>2</v>
      </c>
      <c r="G40" s="64" t="s">
        <v>1089</v>
      </c>
      <c r="H40" s="60" t="s">
        <v>538</v>
      </c>
      <c r="I40" s="59">
        <f t="shared" si="0"/>
        <v>1.6000000000000227</v>
      </c>
      <c r="J40" s="64" t="s">
        <v>1700</v>
      </c>
      <c r="K40" s="59">
        <v>15</v>
      </c>
      <c r="L40" s="59">
        <v>3.5</v>
      </c>
      <c r="M40" s="59">
        <v>3.5</v>
      </c>
      <c r="N40" s="64">
        <v>1</v>
      </c>
      <c r="O40" s="64" t="s">
        <v>1703</v>
      </c>
      <c r="P40" s="64" t="s">
        <v>1701</v>
      </c>
      <c r="Q40" s="64" t="s">
        <v>1709</v>
      </c>
      <c r="R40" s="64">
        <v>0</v>
      </c>
      <c r="S40" s="64" t="s">
        <v>1701</v>
      </c>
      <c r="T40" s="64">
        <v>0</v>
      </c>
      <c r="U40" s="64" t="s">
        <v>1707</v>
      </c>
      <c r="V40" s="64">
        <v>0</v>
      </c>
      <c r="W40" s="64" t="s">
        <v>1704</v>
      </c>
      <c r="X40" s="64" t="s">
        <v>1703</v>
      </c>
      <c r="Y40" s="64">
        <v>0</v>
      </c>
      <c r="Z40" s="64" t="s">
        <v>1705</v>
      </c>
      <c r="AA40" s="64" t="s">
        <v>1703</v>
      </c>
      <c r="AB40" s="65">
        <v>0</v>
      </c>
      <c r="AD40" s="61">
        <f>'[1]NGANJUK''Z'!$L$259</f>
        <v>448</v>
      </c>
      <c r="AE40" s="87">
        <v>449.6</v>
      </c>
    </row>
    <row r="41" spans="1:31" s="66" customFormat="1" ht="15" customHeight="1">
      <c r="A41" s="233"/>
      <c r="B41" s="97"/>
      <c r="C41" s="97"/>
      <c r="D41" s="98"/>
      <c r="E41" s="78"/>
      <c r="F41" s="64"/>
      <c r="G41" s="64"/>
      <c r="H41" s="60"/>
      <c r="I41" s="59"/>
      <c r="J41" s="64"/>
      <c r="K41" s="59"/>
      <c r="L41" s="59"/>
      <c r="M41" s="59"/>
      <c r="N41" s="64"/>
      <c r="O41" s="64"/>
      <c r="P41" s="64"/>
      <c r="Q41" s="64"/>
      <c r="R41" s="64"/>
      <c r="S41" s="64"/>
      <c r="T41" s="64"/>
      <c r="U41" s="64"/>
      <c r="V41" s="64"/>
      <c r="W41" s="64"/>
      <c r="X41" s="64"/>
      <c r="Y41" s="64"/>
      <c r="Z41" s="64"/>
      <c r="AA41" s="64"/>
      <c r="AB41" s="65"/>
      <c r="AD41" s="61"/>
      <c r="AE41" s="87"/>
    </row>
    <row r="42" spans="1:31" s="66" customFormat="1" ht="15" customHeight="1">
      <c r="A42" s="62">
        <v>9014</v>
      </c>
      <c r="B42" s="62">
        <v>158</v>
      </c>
      <c r="C42" s="62">
        <v>95</v>
      </c>
      <c r="D42" s="63">
        <v>1.9</v>
      </c>
      <c r="E42" s="78" t="s">
        <v>337</v>
      </c>
      <c r="F42" s="64">
        <v>1</v>
      </c>
      <c r="G42" s="141">
        <v>180095001</v>
      </c>
      <c r="H42" s="60" t="s">
        <v>338</v>
      </c>
      <c r="I42" s="59">
        <f t="shared" si="0"/>
        <v>1</v>
      </c>
      <c r="J42" s="64" t="s">
        <v>1700</v>
      </c>
      <c r="K42" s="59">
        <v>12</v>
      </c>
      <c r="L42" s="59">
        <v>3.5</v>
      </c>
      <c r="M42" s="59">
        <v>4</v>
      </c>
      <c r="N42" s="64">
        <v>1</v>
      </c>
      <c r="O42" s="64" t="s">
        <v>1703</v>
      </c>
      <c r="P42" s="64" t="s">
        <v>1701</v>
      </c>
      <c r="Q42" s="64" t="s">
        <v>1709</v>
      </c>
      <c r="R42" s="64">
        <v>0</v>
      </c>
      <c r="S42" s="64" t="s">
        <v>1701</v>
      </c>
      <c r="T42" s="64">
        <v>0</v>
      </c>
      <c r="U42" s="64" t="s">
        <v>1707</v>
      </c>
      <c r="V42" s="64">
        <v>0</v>
      </c>
      <c r="W42" s="64" t="s">
        <v>1704</v>
      </c>
      <c r="X42" s="64" t="s">
        <v>1703</v>
      </c>
      <c r="Y42" s="64">
        <v>0</v>
      </c>
      <c r="Z42" s="64" t="s">
        <v>1705</v>
      </c>
      <c r="AA42" s="64" t="s">
        <v>1703</v>
      </c>
      <c r="AB42" s="65">
        <v>0</v>
      </c>
      <c r="AD42" s="61">
        <f>'[1]NGANJUK''Z'!$L$26</f>
        <v>499.2</v>
      </c>
      <c r="AE42" s="85">
        <v>500.2</v>
      </c>
    </row>
    <row r="43" spans="1:31" s="66" customFormat="1" ht="15" customHeight="1">
      <c r="A43" s="62"/>
      <c r="B43" s="97"/>
      <c r="C43" s="62"/>
      <c r="D43" s="63"/>
      <c r="E43" s="78"/>
      <c r="F43" s="64"/>
      <c r="G43" s="141"/>
      <c r="H43" s="60"/>
      <c r="I43" s="59"/>
      <c r="J43" s="64"/>
      <c r="K43" s="59"/>
      <c r="L43" s="59"/>
      <c r="M43" s="59"/>
      <c r="N43" s="64"/>
      <c r="O43" s="64"/>
      <c r="P43" s="64"/>
      <c r="Q43" s="64"/>
      <c r="R43" s="64"/>
      <c r="S43" s="64"/>
      <c r="T43" s="64"/>
      <c r="U43" s="64"/>
      <c r="V43" s="64"/>
      <c r="W43" s="64"/>
      <c r="X43" s="64"/>
      <c r="Y43" s="64"/>
      <c r="Z43" s="64"/>
      <c r="AA43" s="64"/>
      <c r="AB43" s="65"/>
      <c r="AD43" s="61"/>
      <c r="AE43" s="85"/>
    </row>
    <row r="44" spans="1:31" s="66" customFormat="1" ht="30" customHeight="1">
      <c r="A44" s="62">
        <v>101</v>
      </c>
      <c r="B44" s="97">
        <v>159</v>
      </c>
      <c r="C44" s="62" t="s">
        <v>1201</v>
      </c>
      <c r="D44" s="63">
        <v>3.5</v>
      </c>
      <c r="E44" s="78" t="s">
        <v>1382</v>
      </c>
      <c r="F44" s="64">
        <v>1</v>
      </c>
      <c r="G44" s="64" t="s">
        <v>1082</v>
      </c>
      <c r="H44" s="60" t="s">
        <v>516</v>
      </c>
      <c r="I44" s="59">
        <f t="shared" si="0"/>
        <v>1.6000000000000227</v>
      </c>
      <c r="J44" s="64" t="s">
        <v>1700</v>
      </c>
      <c r="K44" s="59">
        <v>12</v>
      </c>
      <c r="L44" s="59">
        <v>3.5</v>
      </c>
      <c r="M44" s="59">
        <v>3</v>
      </c>
      <c r="N44" s="64">
        <v>1</v>
      </c>
      <c r="O44" s="64" t="s">
        <v>1703</v>
      </c>
      <c r="P44" s="64" t="s">
        <v>1701</v>
      </c>
      <c r="Q44" s="64" t="s">
        <v>1709</v>
      </c>
      <c r="R44" s="64">
        <v>0</v>
      </c>
      <c r="S44" s="64" t="s">
        <v>1701</v>
      </c>
      <c r="T44" s="64">
        <v>0</v>
      </c>
      <c r="U44" s="64" t="s">
        <v>1707</v>
      </c>
      <c r="V44" s="64">
        <v>0</v>
      </c>
      <c r="W44" s="64" t="s">
        <v>1704</v>
      </c>
      <c r="X44" s="64" t="s">
        <v>1703</v>
      </c>
      <c r="Y44" s="64">
        <v>0</v>
      </c>
      <c r="Z44" s="64" t="s">
        <v>1705</v>
      </c>
      <c r="AA44" s="64" t="s">
        <v>1703</v>
      </c>
      <c r="AB44" s="65">
        <v>0</v>
      </c>
      <c r="AD44" s="61">
        <f>'[1]NGANJUK''Z'!$L$231</f>
        <v>503.2</v>
      </c>
      <c r="AE44" s="87">
        <v>504.8</v>
      </c>
    </row>
    <row r="45" spans="1:31" s="66" customFormat="1" ht="30" customHeight="1">
      <c r="A45" s="62"/>
      <c r="B45" s="97"/>
      <c r="C45" s="62"/>
      <c r="D45" s="63"/>
      <c r="E45" s="78"/>
      <c r="F45" s="64"/>
      <c r="G45" s="64"/>
      <c r="H45" s="60"/>
      <c r="I45" s="59"/>
      <c r="J45" s="64"/>
      <c r="K45" s="59"/>
      <c r="L45" s="59"/>
      <c r="M45" s="59"/>
      <c r="N45" s="64"/>
      <c r="O45" s="64"/>
      <c r="P45" s="64"/>
      <c r="Q45" s="64"/>
      <c r="R45" s="64"/>
      <c r="S45" s="64"/>
      <c r="T45" s="64"/>
      <c r="U45" s="64"/>
      <c r="V45" s="64"/>
      <c r="W45" s="64"/>
      <c r="X45" s="64"/>
      <c r="Y45" s="64"/>
      <c r="Z45" s="64"/>
      <c r="AA45" s="64"/>
      <c r="AB45" s="65"/>
      <c r="AD45" s="61"/>
      <c r="AE45" s="87"/>
    </row>
    <row r="46" spans="1:31" s="66" customFormat="1" ht="15" customHeight="1">
      <c r="A46" s="586">
        <v>166</v>
      </c>
      <c r="B46" s="62">
        <v>162</v>
      </c>
      <c r="C46" s="586">
        <v>97</v>
      </c>
      <c r="D46" s="585">
        <v>2.4</v>
      </c>
      <c r="E46" s="624" t="s">
        <v>542</v>
      </c>
      <c r="F46" s="64">
        <v>1</v>
      </c>
      <c r="G46" s="113" t="s">
        <v>1383</v>
      </c>
      <c r="H46" s="60" t="s">
        <v>543</v>
      </c>
      <c r="I46" s="59">
        <f t="shared" si="0"/>
        <v>0.5</v>
      </c>
      <c r="J46" s="64" t="s">
        <v>1700</v>
      </c>
      <c r="K46" s="59">
        <v>2.5</v>
      </c>
      <c r="L46" s="59">
        <v>3.5</v>
      </c>
      <c r="M46" s="59">
        <v>4.5</v>
      </c>
      <c r="N46" s="64">
        <v>1</v>
      </c>
      <c r="O46" s="64" t="s">
        <v>1705</v>
      </c>
      <c r="P46" s="64" t="s">
        <v>1701</v>
      </c>
      <c r="Q46" s="64" t="s">
        <v>1709</v>
      </c>
      <c r="R46" s="64">
        <v>0</v>
      </c>
      <c r="S46" s="64" t="s">
        <v>1701</v>
      </c>
      <c r="T46" s="64">
        <v>0</v>
      </c>
      <c r="U46" s="64" t="s">
        <v>1707</v>
      </c>
      <c r="V46" s="64">
        <v>0</v>
      </c>
      <c r="W46" s="64" t="s">
        <v>1704</v>
      </c>
      <c r="X46" s="64" t="s">
        <v>1703</v>
      </c>
      <c r="Y46" s="64">
        <v>0</v>
      </c>
      <c r="Z46" s="64" t="s">
        <v>1705</v>
      </c>
      <c r="AA46" s="64" t="s">
        <v>1703</v>
      </c>
      <c r="AB46" s="65">
        <v>0</v>
      </c>
      <c r="AD46" s="61">
        <f>'[1]NGANJUK''Z'!$L$263</f>
        <v>52.9</v>
      </c>
      <c r="AE46" s="87">
        <v>53.4</v>
      </c>
    </row>
    <row r="47" spans="1:31" s="66" customFormat="1" ht="15" customHeight="1">
      <c r="A47" s="586"/>
      <c r="B47" s="62"/>
      <c r="C47" s="586"/>
      <c r="D47" s="585"/>
      <c r="E47" s="624"/>
      <c r="F47" s="64"/>
      <c r="G47" s="113"/>
      <c r="H47" s="60"/>
      <c r="I47" s="59"/>
      <c r="J47" s="64"/>
      <c r="K47" s="59"/>
      <c r="L47" s="59"/>
      <c r="M47" s="59"/>
      <c r="N47" s="64"/>
      <c r="O47" s="64"/>
      <c r="P47" s="64"/>
      <c r="Q47" s="64"/>
      <c r="R47" s="64"/>
      <c r="S47" s="64"/>
      <c r="T47" s="64"/>
      <c r="U47" s="64"/>
      <c r="V47" s="64"/>
      <c r="W47" s="64"/>
      <c r="X47" s="64"/>
      <c r="Y47" s="64"/>
      <c r="Z47" s="64"/>
      <c r="AA47" s="64"/>
      <c r="AB47" s="65"/>
      <c r="AD47" s="61"/>
      <c r="AE47" s="87"/>
    </row>
    <row r="48" spans="1:31" s="66" customFormat="1" ht="15" customHeight="1">
      <c r="A48" s="586"/>
      <c r="B48" s="62">
        <v>163</v>
      </c>
      <c r="C48" s="586"/>
      <c r="D48" s="585"/>
      <c r="E48" s="624"/>
      <c r="F48" s="64">
        <v>2</v>
      </c>
      <c r="G48" s="113" t="s">
        <v>1384</v>
      </c>
      <c r="H48" s="60" t="s">
        <v>544</v>
      </c>
      <c r="I48" s="59">
        <f t="shared" si="0"/>
        <v>2.2000000000000028</v>
      </c>
      <c r="J48" s="64" t="s">
        <v>1700</v>
      </c>
      <c r="K48" s="59">
        <v>4</v>
      </c>
      <c r="L48" s="59">
        <v>3.5</v>
      </c>
      <c r="M48" s="59">
        <v>3.5</v>
      </c>
      <c r="N48" s="64">
        <v>1</v>
      </c>
      <c r="O48" s="64" t="s">
        <v>1705</v>
      </c>
      <c r="P48" s="64" t="s">
        <v>1701</v>
      </c>
      <c r="Q48" s="64" t="s">
        <v>1709</v>
      </c>
      <c r="R48" s="64">
        <v>0</v>
      </c>
      <c r="S48" s="64" t="s">
        <v>1701</v>
      </c>
      <c r="T48" s="64">
        <v>0</v>
      </c>
      <c r="U48" s="64" t="s">
        <v>1707</v>
      </c>
      <c r="V48" s="64">
        <v>0</v>
      </c>
      <c r="W48" s="64" t="s">
        <v>1704</v>
      </c>
      <c r="X48" s="64" t="s">
        <v>1703</v>
      </c>
      <c r="Y48" s="64">
        <v>0</v>
      </c>
      <c r="Z48" s="64" t="s">
        <v>1705</v>
      </c>
      <c r="AA48" s="64" t="s">
        <v>1703</v>
      </c>
      <c r="AB48" s="65">
        <v>0</v>
      </c>
      <c r="AD48" s="61">
        <f>'[1]NGANJUK''Z'!$L$263</f>
        <v>52.9</v>
      </c>
      <c r="AE48" s="87">
        <v>55.1</v>
      </c>
    </row>
    <row r="49" spans="1:31" s="66" customFormat="1" ht="15" customHeight="1">
      <c r="A49" s="586"/>
      <c r="B49" s="62"/>
      <c r="C49" s="586"/>
      <c r="D49" s="585"/>
      <c r="E49" s="624"/>
      <c r="F49" s="64"/>
      <c r="G49" s="113"/>
      <c r="H49" s="60"/>
      <c r="I49" s="59"/>
      <c r="J49" s="64"/>
      <c r="K49" s="59"/>
      <c r="L49" s="59"/>
      <c r="M49" s="59"/>
      <c r="N49" s="64"/>
      <c r="O49" s="64"/>
      <c r="P49" s="64"/>
      <c r="Q49" s="64"/>
      <c r="R49" s="64"/>
      <c r="S49" s="64"/>
      <c r="T49" s="64"/>
      <c r="U49" s="64"/>
      <c r="V49" s="64"/>
      <c r="W49" s="64"/>
      <c r="X49" s="64"/>
      <c r="Y49" s="64"/>
      <c r="Z49" s="64"/>
      <c r="AA49" s="64"/>
      <c r="AB49" s="65"/>
      <c r="AD49" s="61"/>
      <c r="AE49" s="87"/>
    </row>
    <row r="50" spans="1:31" s="66" customFormat="1" ht="15" customHeight="1">
      <c r="A50" s="586"/>
      <c r="B50" s="62">
        <v>164</v>
      </c>
      <c r="C50" s="586"/>
      <c r="D50" s="585"/>
      <c r="E50" s="624"/>
      <c r="F50" s="64">
        <v>3</v>
      </c>
      <c r="G50" s="113" t="s">
        <v>1385</v>
      </c>
      <c r="H50" s="60" t="s">
        <v>545</v>
      </c>
      <c r="I50" s="59">
        <f t="shared" si="0"/>
        <v>2.2000000000000028</v>
      </c>
      <c r="J50" s="64" t="s">
        <v>1700</v>
      </c>
      <c r="K50" s="59">
        <v>49</v>
      </c>
      <c r="L50" s="59">
        <v>3.5</v>
      </c>
      <c r="M50" s="59">
        <v>4.5</v>
      </c>
      <c r="N50" s="64">
        <v>1</v>
      </c>
      <c r="O50" s="64" t="s">
        <v>1703</v>
      </c>
      <c r="P50" s="64" t="s">
        <v>1701</v>
      </c>
      <c r="Q50" s="64" t="s">
        <v>1709</v>
      </c>
      <c r="R50" s="64">
        <v>0</v>
      </c>
      <c r="S50" s="64" t="s">
        <v>1701</v>
      </c>
      <c r="T50" s="64">
        <v>0</v>
      </c>
      <c r="U50" s="64" t="s">
        <v>1707</v>
      </c>
      <c r="V50" s="64">
        <v>0</v>
      </c>
      <c r="W50" s="64" t="s">
        <v>1704</v>
      </c>
      <c r="X50" s="64" t="s">
        <v>1703</v>
      </c>
      <c r="Y50" s="64">
        <v>0</v>
      </c>
      <c r="Z50" s="64" t="s">
        <v>1705</v>
      </c>
      <c r="AA50" s="64" t="s">
        <v>1703</v>
      </c>
      <c r="AB50" s="65">
        <v>0</v>
      </c>
      <c r="AD50" s="61">
        <f>'[1]NGANJUK''Z'!$L$263</f>
        <v>52.9</v>
      </c>
      <c r="AE50" s="87">
        <v>55.1</v>
      </c>
    </row>
    <row r="51" spans="1:31" s="66" customFormat="1" ht="15" customHeight="1">
      <c r="A51" s="62"/>
      <c r="B51" s="62"/>
      <c r="C51" s="109"/>
      <c r="D51" s="122"/>
      <c r="E51" s="126"/>
      <c r="F51" s="64"/>
      <c r="G51" s="113"/>
      <c r="H51" s="60"/>
      <c r="I51" s="59"/>
      <c r="J51" s="64"/>
      <c r="K51" s="59"/>
      <c r="L51" s="59"/>
      <c r="M51" s="59"/>
      <c r="N51" s="64"/>
      <c r="O51" s="64"/>
      <c r="P51" s="64"/>
      <c r="Q51" s="64"/>
      <c r="R51" s="64"/>
      <c r="S51" s="64"/>
      <c r="T51" s="64"/>
      <c r="U51" s="64"/>
      <c r="V51" s="64"/>
      <c r="W51" s="64"/>
      <c r="X51" s="64"/>
      <c r="Y51" s="64"/>
      <c r="Z51" s="64"/>
      <c r="AA51" s="64"/>
      <c r="AB51" s="65"/>
      <c r="AD51" s="61"/>
      <c r="AE51" s="87"/>
    </row>
    <row r="52" spans="1:31" s="66" customFormat="1" ht="15" customHeight="1">
      <c r="A52" s="643" t="s">
        <v>413</v>
      </c>
      <c r="B52" s="145">
        <v>176</v>
      </c>
      <c r="C52" s="640">
        <v>98</v>
      </c>
      <c r="D52" s="591">
        <v>6.2</v>
      </c>
      <c r="E52" s="594" t="s">
        <v>1386</v>
      </c>
      <c r="F52" s="64">
        <v>1</v>
      </c>
      <c r="G52" s="116" t="s">
        <v>1387</v>
      </c>
      <c r="H52" s="60" t="s">
        <v>414</v>
      </c>
      <c r="I52" s="59">
        <f t="shared" si="0"/>
        <v>1</v>
      </c>
      <c r="J52" s="64" t="s">
        <v>1700</v>
      </c>
      <c r="K52" s="59">
        <v>11</v>
      </c>
      <c r="L52" s="59">
        <v>3</v>
      </c>
      <c r="M52" s="59">
        <v>3</v>
      </c>
      <c r="N52" s="64">
        <v>1</v>
      </c>
      <c r="O52" s="64" t="s">
        <v>1703</v>
      </c>
      <c r="P52" s="64" t="s">
        <v>1701</v>
      </c>
      <c r="Q52" s="64" t="s">
        <v>1709</v>
      </c>
      <c r="R52" s="64">
        <v>0</v>
      </c>
      <c r="S52" s="64" t="s">
        <v>1701</v>
      </c>
      <c r="T52" s="64">
        <v>0</v>
      </c>
      <c r="U52" s="64" t="s">
        <v>1707</v>
      </c>
      <c r="V52" s="64">
        <v>0</v>
      </c>
      <c r="W52" s="64" t="s">
        <v>1704</v>
      </c>
      <c r="X52" s="64" t="s">
        <v>1703</v>
      </c>
      <c r="Y52" s="64">
        <v>0</v>
      </c>
      <c r="Z52" s="64" t="s">
        <v>1705</v>
      </c>
      <c r="AA52" s="64" t="s">
        <v>1703</v>
      </c>
      <c r="AB52" s="65">
        <v>0</v>
      </c>
      <c r="AD52" s="61">
        <f>'[1]NGANJUK''Z'!$L$182</f>
        <v>204.5</v>
      </c>
      <c r="AE52" s="86">
        <v>205.5</v>
      </c>
    </row>
    <row r="53" spans="1:31" s="66" customFormat="1" ht="15" customHeight="1">
      <c r="A53" s="643"/>
      <c r="B53" s="145"/>
      <c r="C53" s="641"/>
      <c r="D53" s="604"/>
      <c r="E53" s="597"/>
      <c r="F53" s="64"/>
      <c r="G53" s="116"/>
      <c r="H53" s="60"/>
      <c r="I53" s="59"/>
      <c r="J53" s="64"/>
      <c r="K53" s="59"/>
      <c r="L53" s="59"/>
      <c r="M53" s="59"/>
      <c r="N53" s="64"/>
      <c r="O53" s="64"/>
      <c r="P53" s="64"/>
      <c r="Q53" s="64"/>
      <c r="R53" s="64"/>
      <c r="S53" s="64"/>
      <c r="T53" s="64"/>
      <c r="U53" s="64"/>
      <c r="V53" s="64"/>
      <c r="W53" s="64"/>
      <c r="X53" s="64"/>
      <c r="Y53" s="64"/>
      <c r="Z53" s="64"/>
      <c r="AA53" s="64"/>
      <c r="AB53" s="65"/>
      <c r="AD53" s="61"/>
      <c r="AE53" s="86"/>
    </row>
    <row r="54" spans="1:31" s="66" customFormat="1" ht="15" customHeight="1">
      <c r="A54" s="643"/>
      <c r="B54" s="145">
        <v>177</v>
      </c>
      <c r="C54" s="641"/>
      <c r="D54" s="604"/>
      <c r="E54" s="597"/>
      <c r="F54" s="64">
        <v>2</v>
      </c>
      <c r="G54" s="116" t="s">
        <v>1388</v>
      </c>
      <c r="H54" s="60" t="s">
        <v>415</v>
      </c>
      <c r="I54" s="59">
        <f>AE54-AD52</f>
        <v>1.6999999999999886</v>
      </c>
      <c r="J54" s="64" t="s">
        <v>1700</v>
      </c>
      <c r="K54" s="59">
        <v>9</v>
      </c>
      <c r="L54" s="59">
        <v>2.7</v>
      </c>
      <c r="M54" s="59">
        <v>2.7</v>
      </c>
      <c r="N54" s="64">
        <v>1</v>
      </c>
      <c r="O54" s="64" t="s">
        <v>1703</v>
      </c>
      <c r="P54" s="64" t="s">
        <v>1701</v>
      </c>
      <c r="Q54" s="64" t="s">
        <v>1709</v>
      </c>
      <c r="R54" s="64">
        <v>0</v>
      </c>
      <c r="S54" s="64" t="s">
        <v>1701</v>
      </c>
      <c r="T54" s="64">
        <v>0</v>
      </c>
      <c r="U54" s="64" t="s">
        <v>1707</v>
      </c>
      <c r="V54" s="64">
        <v>0</v>
      </c>
      <c r="W54" s="64" t="s">
        <v>1704</v>
      </c>
      <c r="X54" s="64" t="s">
        <v>1703</v>
      </c>
      <c r="Y54" s="64">
        <v>0</v>
      </c>
      <c r="Z54" s="64" t="s">
        <v>1705</v>
      </c>
      <c r="AA54" s="64" t="s">
        <v>1703</v>
      </c>
      <c r="AB54" s="65">
        <v>0</v>
      </c>
      <c r="AE54" s="87">
        <v>206.2</v>
      </c>
    </row>
    <row r="55" spans="1:31" s="66" customFormat="1" ht="15" customHeight="1">
      <c r="A55" s="643"/>
      <c r="B55" s="145"/>
      <c r="C55" s="641"/>
      <c r="D55" s="604"/>
      <c r="E55" s="597"/>
      <c r="F55" s="64"/>
      <c r="G55" s="116"/>
      <c r="H55" s="60"/>
      <c r="I55" s="59"/>
      <c r="J55" s="64"/>
      <c r="K55" s="59"/>
      <c r="L55" s="59"/>
      <c r="M55" s="59"/>
      <c r="N55" s="64"/>
      <c r="O55" s="64"/>
      <c r="P55" s="64"/>
      <c r="Q55" s="64"/>
      <c r="R55" s="64"/>
      <c r="S55" s="64"/>
      <c r="T55" s="64"/>
      <c r="U55" s="64"/>
      <c r="V55" s="64"/>
      <c r="W55" s="64"/>
      <c r="X55" s="64"/>
      <c r="Y55" s="64"/>
      <c r="Z55" s="64"/>
      <c r="AA55" s="64"/>
      <c r="AB55" s="65"/>
      <c r="AE55" s="87"/>
    </row>
    <row r="56" spans="1:31" s="66" customFormat="1" ht="15" customHeight="1">
      <c r="A56" s="643"/>
      <c r="B56" s="145">
        <v>178</v>
      </c>
      <c r="C56" s="642"/>
      <c r="D56" s="608"/>
      <c r="E56" s="598"/>
      <c r="F56" s="64">
        <v>3</v>
      </c>
      <c r="G56" s="116" t="s">
        <v>1389</v>
      </c>
      <c r="H56" s="60" t="s">
        <v>416</v>
      </c>
      <c r="I56" s="59">
        <f>AE56-AD52</f>
        <v>2.8000000000000114</v>
      </c>
      <c r="J56" s="64" t="s">
        <v>1700</v>
      </c>
      <c r="K56" s="59">
        <v>9</v>
      </c>
      <c r="L56" s="59">
        <v>5.5</v>
      </c>
      <c r="M56" s="59">
        <v>5.5</v>
      </c>
      <c r="N56" s="64">
        <v>1</v>
      </c>
      <c r="O56" s="64" t="s">
        <v>1703</v>
      </c>
      <c r="P56" s="64" t="s">
        <v>1701</v>
      </c>
      <c r="Q56" s="64" t="s">
        <v>1709</v>
      </c>
      <c r="R56" s="64">
        <v>0</v>
      </c>
      <c r="S56" s="64" t="s">
        <v>1701</v>
      </c>
      <c r="T56" s="64">
        <v>0</v>
      </c>
      <c r="U56" s="64" t="s">
        <v>1707</v>
      </c>
      <c r="V56" s="64">
        <v>0</v>
      </c>
      <c r="W56" s="64" t="s">
        <v>1704</v>
      </c>
      <c r="X56" s="64" t="s">
        <v>1703</v>
      </c>
      <c r="Y56" s="64">
        <v>0</v>
      </c>
      <c r="Z56" s="64" t="s">
        <v>1705</v>
      </c>
      <c r="AA56" s="64" t="s">
        <v>1703</v>
      </c>
      <c r="AB56" s="65">
        <v>0</v>
      </c>
      <c r="AE56" s="87">
        <v>207.3</v>
      </c>
    </row>
    <row r="57" spans="1:31" s="66" customFormat="1" ht="15" customHeight="1">
      <c r="A57" s="643"/>
      <c r="B57" s="145"/>
      <c r="C57" s="146"/>
      <c r="D57" s="98"/>
      <c r="E57" s="99"/>
      <c r="F57" s="64"/>
      <c r="G57" s="116"/>
      <c r="H57" s="60"/>
      <c r="I57" s="59"/>
      <c r="J57" s="64"/>
      <c r="K57" s="59"/>
      <c r="L57" s="59"/>
      <c r="M57" s="59"/>
      <c r="N57" s="64"/>
      <c r="O57" s="64"/>
      <c r="P57" s="64"/>
      <c r="Q57" s="64"/>
      <c r="R57" s="64"/>
      <c r="S57" s="64"/>
      <c r="T57" s="64"/>
      <c r="U57" s="64"/>
      <c r="V57" s="64"/>
      <c r="W57" s="64"/>
      <c r="X57" s="64"/>
      <c r="Y57" s="64"/>
      <c r="Z57" s="64"/>
      <c r="AA57" s="64"/>
      <c r="AB57" s="65"/>
      <c r="AE57" s="87"/>
    </row>
    <row r="58" spans="1:31" s="66" customFormat="1" ht="15" customHeight="1">
      <c r="A58" s="643"/>
      <c r="B58" s="145">
        <v>179</v>
      </c>
      <c r="C58" s="146">
        <v>99</v>
      </c>
      <c r="D58" s="152">
        <v>4.2</v>
      </c>
      <c r="E58" s="96" t="s">
        <v>1390</v>
      </c>
      <c r="F58" s="64">
        <v>1</v>
      </c>
      <c r="G58" s="116" t="s">
        <v>1391</v>
      </c>
      <c r="H58" s="60" t="s">
        <v>417</v>
      </c>
      <c r="I58" s="59">
        <f>AE58-AD52</f>
        <v>4.5</v>
      </c>
      <c r="J58" s="64" t="s">
        <v>1700</v>
      </c>
      <c r="K58" s="59">
        <v>9</v>
      </c>
      <c r="L58" s="59">
        <v>3</v>
      </c>
      <c r="M58" s="59">
        <v>3</v>
      </c>
      <c r="N58" s="64">
        <v>1</v>
      </c>
      <c r="O58" s="64" t="s">
        <v>1705</v>
      </c>
      <c r="P58" s="64" t="s">
        <v>1701</v>
      </c>
      <c r="Q58" s="64" t="s">
        <v>1709</v>
      </c>
      <c r="R58" s="64">
        <v>0</v>
      </c>
      <c r="S58" s="64" t="s">
        <v>1701</v>
      </c>
      <c r="T58" s="64">
        <v>0</v>
      </c>
      <c r="U58" s="64" t="s">
        <v>1707</v>
      </c>
      <c r="V58" s="64">
        <v>0</v>
      </c>
      <c r="W58" s="64" t="s">
        <v>1704</v>
      </c>
      <c r="X58" s="64" t="s">
        <v>1703</v>
      </c>
      <c r="Y58" s="64">
        <v>0</v>
      </c>
      <c r="Z58" s="64" t="s">
        <v>1705</v>
      </c>
      <c r="AA58" s="64" t="s">
        <v>1703</v>
      </c>
      <c r="AB58" s="65">
        <v>0</v>
      </c>
      <c r="AE58" s="87">
        <v>209</v>
      </c>
    </row>
    <row r="59" spans="1:31" s="66" customFormat="1" ht="15" customHeight="1">
      <c r="A59" s="145"/>
      <c r="B59" s="145"/>
      <c r="C59" s="146"/>
      <c r="D59" s="152"/>
      <c r="E59" s="96"/>
      <c r="F59" s="64"/>
      <c r="G59" s="116"/>
      <c r="H59" s="60"/>
      <c r="I59" s="59"/>
      <c r="J59" s="64"/>
      <c r="K59" s="59"/>
      <c r="L59" s="59"/>
      <c r="M59" s="59"/>
      <c r="N59" s="64"/>
      <c r="O59" s="64"/>
      <c r="P59" s="64"/>
      <c r="Q59" s="64"/>
      <c r="R59" s="64"/>
      <c r="S59" s="64"/>
      <c r="T59" s="64"/>
      <c r="U59" s="64"/>
      <c r="V59" s="64"/>
      <c r="W59" s="64"/>
      <c r="X59" s="64"/>
      <c r="Y59" s="64"/>
      <c r="Z59" s="64"/>
      <c r="AA59" s="64"/>
      <c r="AB59" s="65"/>
      <c r="AE59" s="87"/>
    </row>
    <row r="60" spans="1:31" s="66" customFormat="1" ht="30" customHeight="1">
      <c r="A60" s="62">
        <v>9061</v>
      </c>
      <c r="B60" s="62">
        <v>180</v>
      </c>
      <c r="C60" s="62">
        <v>100</v>
      </c>
      <c r="D60" s="63">
        <v>1.7</v>
      </c>
      <c r="E60" s="78" t="s">
        <v>1392</v>
      </c>
      <c r="F60" s="64">
        <v>1</v>
      </c>
      <c r="G60" s="116" t="s">
        <v>1393</v>
      </c>
      <c r="H60" s="60" t="s">
        <v>391</v>
      </c>
      <c r="I60" s="59">
        <f>AE60-AD60</f>
        <v>0.89999999999997726</v>
      </c>
      <c r="J60" s="64" t="s">
        <v>1700</v>
      </c>
      <c r="K60" s="59">
        <v>15</v>
      </c>
      <c r="L60" s="59">
        <v>3</v>
      </c>
      <c r="M60" s="59">
        <v>3</v>
      </c>
      <c r="N60" s="64">
        <v>1</v>
      </c>
      <c r="O60" s="64" t="s">
        <v>1705</v>
      </c>
      <c r="P60" s="64" t="s">
        <v>1701</v>
      </c>
      <c r="Q60" s="64" t="s">
        <v>1709</v>
      </c>
      <c r="R60" s="64">
        <v>0</v>
      </c>
      <c r="S60" s="64" t="s">
        <v>1701</v>
      </c>
      <c r="T60" s="64">
        <v>0</v>
      </c>
      <c r="U60" s="64" t="s">
        <v>1707</v>
      </c>
      <c r="V60" s="64">
        <v>0</v>
      </c>
      <c r="W60" s="64" t="s">
        <v>1704</v>
      </c>
      <c r="X60" s="64" t="s">
        <v>1703</v>
      </c>
      <c r="Y60" s="64">
        <v>0</v>
      </c>
      <c r="Z60" s="64" t="s">
        <v>1705</v>
      </c>
      <c r="AA60" s="64" t="s">
        <v>1703</v>
      </c>
      <c r="AB60" s="65">
        <v>0</v>
      </c>
      <c r="AD60" s="61">
        <f>'[1]NGANJUK''Z'!$L$111</f>
        <v>832.2</v>
      </c>
      <c r="AE60" s="85">
        <v>833.1</v>
      </c>
    </row>
    <row r="61" spans="1:31" s="66" customFormat="1" ht="30" customHeight="1">
      <c r="A61" s="62"/>
      <c r="B61" s="62"/>
      <c r="C61" s="62"/>
      <c r="D61" s="63"/>
      <c r="E61" s="78"/>
      <c r="F61" s="64"/>
      <c r="G61" s="116"/>
      <c r="H61" s="60"/>
      <c r="I61" s="59"/>
      <c r="J61" s="64"/>
      <c r="K61" s="59"/>
      <c r="L61" s="59"/>
      <c r="M61" s="59"/>
      <c r="N61" s="64"/>
      <c r="O61" s="64"/>
      <c r="P61" s="64"/>
      <c r="Q61" s="64"/>
      <c r="R61" s="64"/>
      <c r="S61" s="64"/>
      <c r="T61" s="64"/>
      <c r="U61" s="64"/>
      <c r="V61" s="64"/>
      <c r="W61" s="64"/>
      <c r="X61" s="64"/>
      <c r="Y61" s="64"/>
      <c r="Z61" s="64"/>
      <c r="AA61" s="64"/>
      <c r="AB61" s="65"/>
      <c r="AD61" s="61"/>
      <c r="AE61" s="85"/>
    </row>
    <row r="62" spans="1:31" s="66" customFormat="1" ht="15" customHeight="1">
      <c r="A62" s="586">
        <v>9062</v>
      </c>
      <c r="B62" s="62">
        <v>181</v>
      </c>
      <c r="C62" s="586">
        <v>101</v>
      </c>
      <c r="D62" s="585">
        <v>4.9000000000000004</v>
      </c>
      <c r="E62" s="624" t="s">
        <v>1394</v>
      </c>
      <c r="F62" s="64">
        <v>1</v>
      </c>
      <c r="G62" s="116" t="s">
        <v>1395</v>
      </c>
      <c r="H62" s="60" t="s">
        <v>392</v>
      </c>
      <c r="I62" s="59">
        <f>AE62-AD62</f>
        <v>0.20000000000004547</v>
      </c>
      <c r="J62" s="64" t="s">
        <v>1700</v>
      </c>
      <c r="K62" s="59">
        <v>9.5</v>
      </c>
      <c r="L62" s="59">
        <v>2.5</v>
      </c>
      <c r="M62" s="59">
        <v>2.5</v>
      </c>
      <c r="N62" s="64">
        <v>1</v>
      </c>
      <c r="O62" s="64" t="s">
        <v>1703</v>
      </c>
      <c r="P62" s="64" t="s">
        <v>1701</v>
      </c>
      <c r="Q62" s="64" t="s">
        <v>1709</v>
      </c>
      <c r="R62" s="64">
        <v>0</v>
      </c>
      <c r="S62" s="64" t="s">
        <v>1701</v>
      </c>
      <c r="T62" s="64">
        <v>0</v>
      </c>
      <c r="U62" s="64" t="s">
        <v>1707</v>
      </c>
      <c r="V62" s="64">
        <v>0</v>
      </c>
      <c r="W62" s="64" t="s">
        <v>1704</v>
      </c>
      <c r="X62" s="64" t="s">
        <v>1703</v>
      </c>
      <c r="Y62" s="64">
        <v>0</v>
      </c>
      <c r="Z62" s="64" t="s">
        <v>1705</v>
      </c>
      <c r="AA62" s="64" t="s">
        <v>1703</v>
      </c>
      <c r="AB62" s="65">
        <v>0</v>
      </c>
      <c r="AD62" s="61">
        <f>'[1]NGANJUK''Z'!$L$112</f>
        <v>833.9</v>
      </c>
      <c r="AE62" s="85">
        <v>834.1</v>
      </c>
    </row>
    <row r="63" spans="1:31" s="66" customFormat="1" ht="15" customHeight="1">
      <c r="A63" s="586"/>
      <c r="B63" s="62"/>
      <c r="C63" s="586"/>
      <c r="D63" s="585"/>
      <c r="E63" s="624"/>
      <c r="F63" s="64"/>
      <c r="G63" s="116"/>
      <c r="H63" s="60"/>
      <c r="I63" s="59"/>
      <c r="J63" s="64"/>
      <c r="K63" s="59"/>
      <c r="L63" s="59"/>
      <c r="M63" s="59"/>
      <c r="N63" s="64"/>
      <c r="O63" s="64"/>
      <c r="P63" s="64"/>
      <c r="Q63" s="64"/>
      <c r="R63" s="64"/>
      <c r="S63" s="64"/>
      <c r="T63" s="64"/>
      <c r="U63" s="64"/>
      <c r="V63" s="64"/>
      <c r="W63" s="64"/>
      <c r="X63" s="64"/>
      <c r="Y63" s="64"/>
      <c r="Z63" s="64"/>
      <c r="AA63" s="64"/>
      <c r="AB63" s="65"/>
      <c r="AD63" s="61"/>
      <c r="AE63" s="85"/>
    </row>
    <row r="64" spans="1:31" s="66" customFormat="1" ht="15" customHeight="1">
      <c r="A64" s="586"/>
      <c r="B64" s="62">
        <v>182</v>
      </c>
      <c r="C64" s="586"/>
      <c r="D64" s="585"/>
      <c r="E64" s="624"/>
      <c r="F64" s="64">
        <v>2</v>
      </c>
      <c r="G64" s="116" t="s">
        <v>1396</v>
      </c>
      <c r="H64" s="60" t="s">
        <v>393</v>
      </c>
      <c r="I64" s="59">
        <f>AE64-AD62</f>
        <v>0.89999999999997726</v>
      </c>
      <c r="J64" s="64" t="s">
        <v>1700</v>
      </c>
      <c r="K64" s="59">
        <v>4</v>
      </c>
      <c r="L64" s="59">
        <v>2.5</v>
      </c>
      <c r="M64" s="59">
        <v>2.5</v>
      </c>
      <c r="N64" s="64">
        <v>1</v>
      </c>
      <c r="O64" s="64" t="s">
        <v>1703</v>
      </c>
      <c r="P64" s="64" t="s">
        <v>1701</v>
      </c>
      <c r="Q64" s="64" t="s">
        <v>1709</v>
      </c>
      <c r="R64" s="64">
        <v>0</v>
      </c>
      <c r="S64" s="64" t="s">
        <v>1701</v>
      </c>
      <c r="T64" s="64">
        <v>0</v>
      </c>
      <c r="U64" s="64" t="s">
        <v>1707</v>
      </c>
      <c r="V64" s="64">
        <v>0</v>
      </c>
      <c r="W64" s="64" t="s">
        <v>1704</v>
      </c>
      <c r="X64" s="64" t="s">
        <v>1703</v>
      </c>
      <c r="Y64" s="64">
        <v>0</v>
      </c>
      <c r="Z64" s="64" t="s">
        <v>1705</v>
      </c>
      <c r="AA64" s="64" t="s">
        <v>1703</v>
      </c>
      <c r="AB64" s="65">
        <v>0</v>
      </c>
      <c r="AE64" s="85">
        <v>834.8</v>
      </c>
    </row>
    <row r="65" spans="1:31" s="66" customFormat="1" ht="15" customHeight="1">
      <c r="A65" s="97"/>
      <c r="B65" s="62"/>
      <c r="C65" s="109"/>
      <c r="D65" s="122"/>
      <c r="E65" s="126"/>
      <c r="F65" s="64"/>
      <c r="G65" s="116"/>
      <c r="H65" s="60"/>
      <c r="I65" s="59"/>
      <c r="J65" s="64"/>
      <c r="K65" s="59"/>
      <c r="L65" s="59"/>
      <c r="M65" s="59"/>
      <c r="N65" s="64"/>
      <c r="O65" s="64"/>
      <c r="P65" s="64"/>
      <c r="Q65" s="64"/>
      <c r="R65" s="64"/>
      <c r="S65" s="64"/>
      <c r="T65" s="64"/>
      <c r="U65" s="64"/>
      <c r="V65" s="64"/>
      <c r="W65" s="64"/>
      <c r="X65" s="64"/>
      <c r="Y65" s="64"/>
      <c r="Z65" s="64"/>
      <c r="AA65" s="64"/>
      <c r="AB65" s="65"/>
      <c r="AE65" s="85"/>
    </row>
    <row r="66" spans="1:31" s="66" customFormat="1" ht="15" customHeight="1">
      <c r="A66" s="143">
        <v>1</v>
      </c>
      <c r="B66" s="144">
        <v>183</v>
      </c>
      <c r="C66" s="589">
        <v>102</v>
      </c>
      <c r="D66" s="591">
        <v>4.9000000000000004</v>
      </c>
      <c r="E66" s="594" t="s">
        <v>1394</v>
      </c>
      <c r="F66" s="64">
        <v>1</v>
      </c>
      <c r="G66" s="116" t="s">
        <v>1468</v>
      </c>
      <c r="H66" s="60" t="s">
        <v>1397</v>
      </c>
      <c r="I66" s="59">
        <v>0.95</v>
      </c>
      <c r="J66" s="64" t="s">
        <v>1700</v>
      </c>
      <c r="K66" s="59">
        <v>11</v>
      </c>
      <c r="L66" s="59">
        <v>3</v>
      </c>
      <c r="M66" s="59">
        <v>3</v>
      </c>
      <c r="N66" s="64">
        <v>1</v>
      </c>
      <c r="O66" s="64" t="s">
        <v>1703</v>
      </c>
      <c r="P66" s="64" t="s">
        <v>1701</v>
      </c>
      <c r="Q66" s="64" t="s">
        <v>1709</v>
      </c>
      <c r="R66" s="64">
        <v>0</v>
      </c>
      <c r="S66" s="64" t="s">
        <v>1701</v>
      </c>
      <c r="T66" s="64">
        <v>0</v>
      </c>
      <c r="U66" s="64" t="s">
        <v>1707</v>
      </c>
      <c r="V66" s="64">
        <v>0</v>
      </c>
      <c r="W66" s="64" t="s">
        <v>1704</v>
      </c>
      <c r="X66" s="64" t="s">
        <v>1703</v>
      </c>
      <c r="Y66" s="64">
        <v>0</v>
      </c>
      <c r="Z66" s="64" t="s">
        <v>1705</v>
      </c>
      <c r="AA66" s="64" t="s">
        <v>1703</v>
      </c>
      <c r="AB66" s="65">
        <v>0</v>
      </c>
      <c r="AD66" s="61">
        <f>'[1]NGANJUK''Z'!$L$182</f>
        <v>204.5</v>
      </c>
      <c r="AE66" s="86">
        <v>205.5</v>
      </c>
    </row>
    <row r="67" spans="1:31" s="66" customFormat="1" ht="15" customHeight="1">
      <c r="A67" s="143"/>
      <c r="B67" s="144"/>
      <c r="C67" s="590"/>
      <c r="D67" s="604"/>
      <c r="E67" s="597"/>
      <c r="F67" s="64"/>
      <c r="G67" s="116"/>
      <c r="H67" s="60"/>
      <c r="I67" s="59"/>
      <c r="J67" s="64"/>
      <c r="K67" s="59"/>
      <c r="L67" s="59"/>
      <c r="M67" s="59"/>
      <c r="N67" s="64"/>
      <c r="O67" s="64"/>
      <c r="P67" s="64"/>
      <c r="Q67" s="64"/>
      <c r="R67" s="64"/>
      <c r="S67" s="64"/>
      <c r="T67" s="64"/>
      <c r="U67" s="64"/>
      <c r="V67" s="64"/>
      <c r="W67" s="64"/>
      <c r="X67" s="64"/>
      <c r="Y67" s="64"/>
      <c r="Z67" s="64"/>
      <c r="AA67" s="64"/>
      <c r="AB67" s="65"/>
      <c r="AD67" s="61"/>
      <c r="AE67" s="86"/>
    </row>
    <row r="68" spans="1:31" s="66" customFormat="1" ht="15" customHeight="1">
      <c r="A68" s="143">
        <v>2</v>
      </c>
      <c r="B68" s="144">
        <v>184</v>
      </c>
      <c r="C68" s="590"/>
      <c r="D68" s="604"/>
      <c r="E68" s="597"/>
      <c r="F68" s="64">
        <v>2</v>
      </c>
      <c r="G68" s="116" t="s">
        <v>1469</v>
      </c>
      <c r="H68" s="60" t="s">
        <v>1467</v>
      </c>
      <c r="I68" s="59">
        <v>1.8</v>
      </c>
      <c r="J68" s="64" t="s">
        <v>1700</v>
      </c>
      <c r="K68" s="59">
        <v>9</v>
      </c>
      <c r="L68" s="59">
        <v>2.7</v>
      </c>
      <c r="M68" s="59">
        <v>2.7</v>
      </c>
      <c r="N68" s="64">
        <v>1</v>
      </c>
      <c r="O68" s="64" t="s">
        <v>1703</v>
      </c>
      <c r="P68" s="64" t="s">
        <v>1701</v>
      </c>
      <c r="Q68" s="64" t="s">
        <v>1709</v>
      </c>
      <c r="R68" s="64">
        <v>0</v>
      </c>
      <c r="S68" s="64" t="s">
        <v>1701</v>
      </c>
      <c r="T68" s="64">
        <v>0</v>
      </c>
      <c r="U68" s="64" t="s">
        <v>1707</v>
      </c>
      <c r="V68" s="64">
        <v>0</v>
      </c>
      <c r="W68" s="64" t="s">
        <v>1704</v>
      </c>
      <c r="X68" s="64" t="s">
        <v>1703</v>
      </c>
      <c r="Y68" s="64">
        <v>0</v>
      </c>
      <c r="Z68" s="64" t="s">
        <v>1705</v>
      </c>
      <c r="AA68" s="64" t="s">
        <v>1703</v>
      </c>
      <c r="AB68" s="65">
        <v>0</v>
      </c>
      <c r="AE68" s="87">
        <v>206.2</v>
      </c>
    </row>
    <row r="69" spans="1:31" s="66" customFormat="1" ht="15" customHeight="1">
      <c r="A69" s="143"/>
      <c r="B69" s="144"/>
      <c r="C69" s="590"/>
      <c r="D69" s="604"/>
      <c r="E69" s="597"/>
      <c r="F69" s="64"/>
      <c r="G69" s="116"/>
      <c r="H69" s="60"/>
      <c r="I69" s="59"/>
      <c r="J69" s="64"/>
      <c r="K69" s="59"/>
      <c r="L69" s="59"/>
      <c r="M69" s="59"/>
      <c r="N69" s="64"/>
      <c r="O69" s="64"/>
      <c r="P69" s="64"/>
      <c r="Q69" s="64"/>
      <c r="R69" s="64"/>
      <c r="S69" s="64"/>
      <c r="T69" s="64"/>
      <c r="U69" s="64"/>
      <c r="V69" s="64"/>
      <c r="W69" s="64"/>
      <c r="X69" s="64"/>
      <c r="Y69" s="64"/>
      <c r="Z69" s="64"/>
      <c r="AA69" s="64"/>
      <c r="AB69" s="65"/>
      <c r="AE69" s="87"/>
    </row>
    <row r="70" spans="1:31" s="66" customFormat="1" ht="15" customHeight="1">
      <c r="A70" s="586">
        <v>9028</v>
      </c>
      <c r="B70" s="144">
        <v>185</v>
      </c>
      <c r="C70" s="590"/>
      <c r="D70" s="604"/>
      <c r="E70" s="597"/>
      <c r="F70" s="64">
        <v>3</v>
      </c>
      <c r="G70" s="116" t="s">
        <v>1470</v>
      </c>
      <c r="H70" s="60" t="s">
        <v>57</v>
      </c>
      <c r="I70" s="59">
        <v>1.9</v>
      </c>
      <c r="J70" s="64" t="s">
        <v>1700</v>
      </c>
      <c r="K70" s="59">
        <v>6</v>
      </c>
      <c r="L70" s="59">
        <v>2.6</v>
      </c>
      <c r="M70" s="59">
        <v>2.6</v>
      </c>
      <c r="N70" s="64">
        <v>1</v>
      </c>
      <c r="O70" s="64" t="s">
        <v>1705</v>
      </c>
      <c r="P70" s="64" t="s">
        <v>1701</v>
      </c>
      <c r="Q70" s="64" t="s">
        <v>1709</v>
      </c>
      <c r="R70" s="64">
        <v>0</v>
      </c>
      <c r="S70" s="64" t="s">
        <v>1701</v>
      </c>
      <c r="T70" s="64">
        <v>0</v>
      </c>
      <c r="U70" s="64" t="s">
        <v>1707</v>
      </c>
      <c r="V70" s="64">
        <v>0</v>
      </c>
      <c r="W70" s="64" t="s">
        <v>1704</v>
      </c>
      <c r="X70" s="64" t="s">
        <v>1703</v>
      </c>
      <c r="Y70" s="64">
        <v>0</v>
      </c>
      <c r="Z70" s="64" t="s">
        <v>1705</v>
      </c>
      <c r="AA70" s="64" t="s">
        <v>1703</v>
      </c>
      <c r="AB70" s="65">
        <v>0</v>
      </c>
      <c r="AD70" s="61">
        <f>'[1]NGANJUK''Z'!$L$44</f>
        <v>217.4</v>
      </c>
      <c r="AE70" s="85">
        <v>217.6</v>
      </c>
    </row>
    <row r="71" spans="1:31" s="66" customFormat="1" ht="15" customHeight="1">
      <c r="A71" s="586"/>
      <c r="B71" s="144"/>
      <c r="C71" s="590"/>
      <c r="D71" s="604"/>
      <c r="E71" s="215"/>
      <c r="F71" s="64"/>
      <c r="G71" s="116"/>
      <c r="H71" s="60"/>
      <c r="I71" s="59"/>
      <c r="J71" s="64"/>
      <c r="K71" s="59"/>
      <c r="L71" s="59"/>
      <c r="M71" s="59"/>
      <c r="N71" s="64"/>
      <c r="O71" s="64"/>
      <c r="P71" s="64"/>
      <c r="Q71" s="64"/>
      <c r="R71" s="64"/>
      <c r="S71" s="64"/>
      <c r="T71" s="64"/>
      <c r="U71" s="64"/>
      <c r="V71" s="64"/>
      <c r="W71" s="64"/>
      <c r="X71" s="64"/>
      <c r="Y71" s="64"/>
      <c r="Z71" s="64"/>
      <c r="AA71" s="64"/>
      <c r="AB71" s="65"/>
      <c r="AD71" s="61"/>
      <c r="AE71" s="85"/>
    </row>
    <row r="72" spans="1:31" s="66" customFormat="1" ht="15" customHeight="1">
      <c r="A72" s="586"/>
      <c r="B72" s="62">
        <v>186</v>
      </c>
      <c r="C72" s="606"/>
      <c r="D72" s="608"/>
      <c r="E72" s="96"/>
      <c r="F72" s="64">
        <v>4</v>
      </c>
      <c r="G72" s="116" t="s">
        <v>1471</v>
      </c>
      <c r="H72" s="60" t="s">
        <v>350</v>
      </c>
      <c r="I72" s="59">
        <v>2.7</v>
      </c>
      <c r="J72" s="64" t="s">
        <v>1700</v>
      </c>
      <c r="K72" s="59">
        <v>17.5</v>
      </c>
      <c r="L72" s="59">
        <v>2.5</v>
      </c>
      <c r="M72" s="59">
        <v>2.5</v>
      </c>
      <c r="N72" s="64">
        <v>1</v>
      </c>
      <c r="O72" s="64" t="s">
        <v>1705</v>
      </c>
      <c r="P72" s="64" t="s">
        <v>1701</v>
      </c>
      <c r="Q72" s="64" t="s">
        <v>1709</v>
      </c>
      <c r="R72" s="64">
        <v>0</v>
      </c>
      <c r="S72" s="64" t="s">
        <v>1714</v>
      </c>
      <c r="T72" s="64">
        <v>1</v>
      </c>
      <c r="U72" s="64" t="s">
        <v>1707</v>
      </c>
      <c r="V72" s="64">
        <v>0</v>
      </c>
      <c r="W72" s="64" t="s">
        <v>1704</v>
      </c>
      <c r="X72" s="64" t="s">
        <v>1703</v>
      </c>
      <c r="Y72" s="64">
        <v>0</v>
      </c>
      <c r="Z72" s="64" t="s">
        <v>1705</v>
      </c>
      <c r="AA72" s="64" t="s">
        <v>1703</v>
      </c>
      <c r="AB72" s="65">
        <v>0</v>
      </c>
      <c r="AE72" s="85">
        <v>218.8</v>
      </c>
    </row>
    <row r="73" spans="1:31" s="66" customFormat="1" ht="15" customHeight="1">
      <c r="A73" s="97"/>
      <c r="B73" s="62"/>
      <c r="C73" s="97"/>
      <c r="D73" s="98"/>
      <c r="E73" s="96"/>
      <c r="F73" s="95"/>
      <c r="G73" s="118"/>
      <c r="H73" s="99"/>
      <c r="I73" s="100"/>
      <c r="J73" s="64"/>
      <c r="K73" s="100"/>
      <c r="L73" s="100"/>
      <c r="M73" s="100"/>
      <c r="N73" s="64"/>
      <c r="O73" s="64"/>
      <c r="P73" s="64"/>
      <c r="Q73" s="64"/>
      <c r="R73" s="64"/>
      <c r="S73" s="64"/>
      <c r="T73" s="64"/>
      <c r="U73" s="64"/>
      <c r="V73" s="64"/>
      <c r="W73" s="64"/>
      <c r="X73" s="64"/>
      <c r="Y73" s="64"/>
      <c r="Z73" s="64"/>
      <c r="AA73" s="64"/>
      <c r="AB73" s="65"/>
      <c r="AE73" s="85"/>
    </row>
    <row r="74" spans="1:31" s="66" customFormat="1" ht="15" customHeight="1">
      <c r="A74" s="143">
        <v>105</v>
      </c>
      <c r="B74" s="145">
        <v>187</v>
      </c>
      <c r="C74" s="97">
        <v>105</v>
      </c>
      <c r="D74" s="98">
        <v>2.9</v>
      </c>
      <c r="E74" s="96" t="s">
        <v>1472</v>
      </c>
      <c r="F74" s="95">
        <v>1</v>
      </c>
      <c r="G74" s="118" t="s">
        <v>1473</v>
      </c>
      <c r="H74" s="99" t="s">
        <v>1474</v>
      </c>
      <c r="I74" s="100">
        <v>0.88</v>
      </c>
      <c r="J74" s="64" t="s">
        <v>1700</v>
      </c>
      <c r="K74" s="100"/>
      <c r="L74" s="100">
        <v>4</v>
      </c>
      <c r="M74" s="100">
        <v>4</v>
      </c>
      <c r="N74" s="64">
        <v>1</v>
      </c>
      <c r="O74" s="64" t="s">
        <v>1705</v>
      </c>
      <c r="P74" s="64" t="s">
        <v>1701</v>
      </c>
      <c r="Q74" s="64" t="s">
        <v>1709</v>
      </c>
      <c r="R74" s="64">
        <v>0</v>
      </c>
      <c r="S74" s="64" t="s">
        <v>1701</v>
      </c>
      <c r="T74" s="64">
        <v>2</v>
      </c>
      <c r="U74" s="64" t="s">
        <v>1707</v>
      </c>
      <c r="V74" s="64">
        <v>0</v>
      </c>
      <c r="W74" s="64" t="s">
        <v>1704</v>
      </c>
      <c r="X74" s="64" t="s">
        <v>1703</v>
      </c>
      <c r="Y74" s="64">
        <v>0</v>
      </c>
      <c r="Z74" s="64" t="s">
        <v>1705</v>
      </c>
      <c r="AA74" s="64" t="s">
        <v>1703</v>
      </c>
      <c r="AB74" s="65">
        <v>0</v>
      </c>
      <c r="AE74" s="85"/>
    </row>
    <row r="75" spans="1:31" s="66" customFormat="1" ht="15" customHeight="1">
      <c r="A75" s="143"/>
      <c r="B75" s="145"/>
      <c r="C75" s="97"/>
      <c r="D75" s="98"/>
      <c r="E75" s="96"/>
      <c r="F75" s="95"/>
      <c r="G75" s="118"/>
      <c r="H75" s="99"/>
      <c r="I75" s="100"/>
      <c r="J75" s="64"/>
      <c r="K75" s="100"/>
      <c r="L75" s="100"/>
      <c r="M75" s="100"/>
      <c r="N75" s="64"/>
      <c r="O75" s="64"/>
      <c r="P75" s="64"/>
      <c r="Q75" s="64"/>
      <c r="R75" s="64"/>
      <c r="S75" s="64"/>
      <c r="T75" s="64"/>
      <c r="U75" s="64"/>
      <c r="V75" s="64"/>
      <c r="W75" s="64"/>
      <c r="X75" s="64"/>
      <c r="Y75" s="64"/>
      <c r="Z75" s="64"/>
      <c r="AA75" s="64"/>
      <c r="AB75" s="65"/>
      <c r="AE75" s="85"/>
    </row>
    <row r="76" spans="1:31" s="66" customFormat="1" ht="15" customHeight="1">
      <c r="A76" s="586">
        <v>9030</v>
      </c>
      <c r="B76" s="62">
        <v>83</v>
      </c>
      <c r="C76" s="586">
        <v>9023</v>
      </c>
      <c r="D76" s="585">
        <v>4.0999999999999996</v>
      </c>
      <c r="E76" s="624" t="s">
        <v>1475</v>
      </c>
      <c r="F76" s="64">
        <v>1</v>
      </c>
      <c r="G76" s="116" t="s">
        <v>1476</v>
      </c>
      <c r="H76" s="60" t="s">
        <v>351</v>
      </c>
      <c r="I76" s="59">
        <f>AE76-AD76</f>
        <v>0.39999999999997726</v>
      </c>
      <c r="J76" s="64" t="s">
        <v>1700</v>
      </c>
      <c r="K76" s="59">
        <v>6</v>
      </c>
      <c r="L76" s="59">
        <v>3</v>
      </c>
      <c r="M76" s="59">
        <v>3</v>
      </c>
      <c r="N76" s="64">
        <v>1</v>
      </c>
      <c r="O76" s="64" t="s">
        <v>1705</v>
      </c>
      <c r="P76" s="64" t="s">
        <v>1701</v>
      </c>
      <c r="Q76" s="64" t="s">
        <v>1709</v>
      </c>
      <c r="R76" s="64">
        <v>0</v>
      </c>
      <c r="S76" s="64" t="s">
        <v>1701</v>
      </c>
      <c r="T76" s="64">
        <v>0</v>
      </c>
      <c r="U76" s="64" t="s">
        <v>1707</v>
      </c>
      <c r="V76" s="64">
        <v>0</v>
      </c>
      <c r="W76" s="64" t="s">
        <v>1704</v>
      </c>
      <c r="X76" s="64" t="s">
        <v>1703</v>
      </c>
      <c r="Y76" s="64">
        <v>0</v>
      </c>
      <c r="Z76" s="64" t="s">
        <v>1705</v>
      </c>
      <c r="AA76" s="64" t="s">
        <v>1703</v>
      </c>
      <c r="AB76" s="65">
        <v>0</v>
      </c>
      <c r="AD76" s="61">
        <f>'[1]NGANJUK''Z'!$L$46</f>
        <v>259.60000000000002</v>
      </c>
      <c r="AE76" s="85">
        <v>260</v>
      </c>
    </row>
    <row r="77" spans="1:31" s="66" customFormat="1" ht="15" customHeight="1">
      <c r="A77" s="586"/>
      <c r="B77" s="62"/>
      <c r="C77" s="589"/>
      <c r="D77" s="591"/>
      <c r="E77" s="625"/>
      <c r="F77" s="177"/>
      <c r="G77" s="223"/>
      <c r="H77" s="124"/>
      <c r="I77" s="192"/>
      <c r="J77" s="177"/>
      <c r="K77" s="192"/>
      <c r="L77" s="192"/>
      <c r="M77" s="192"/>
      <c r="N77" s="177"/>
      <c r="O77" s="177"/>
      <c r="P77" s="177"/>
      <c r="Q77" s="177"/>
      <c r="R77" s="177"/>
      <c r="S77" s="177"/>
      <c r="T77" s="177"/>
      <c r="U77" s="177"/>
      <c r="V77" s="177"/>
      <c r="W77" s="177"/>
      <c r="X77" s="177"/>
      <c r="Y77" s="177"/>
      <c r="Z77" s="177"/>
      <c r="AA77" s="177"/>
      <c r="AB77" s="187"/>
      <c r="AD77" s="61"/>
      <c r="AE77" s="85"/>
    </row>
    <row r="78" spans="1:31" s="66" customFormat="1" ht="15" customHeight="1" thickBot="1">
      <c r="A78" s="586"/>
      <c r="B78" s="62">
        <v>84</v>
      </c>
      <c r="C78" s="596"/>
      <c r="D78" s="592"/>
      <c r="E78" s="626"/>
      <c r="F78" s="81">
        <v>2</v>
      </c>
      <c r="G78" s="206" t="s">
        <v>1477</v>
      </c>
      <c r="H78" s="197" t="s">
        <v>352</v>
      </c>
      <c r="I78" s="80">
        <f>AE78-AD76</f>
        <v>3.5</v>
      </c>
      <c r="J78" s="81" t="s">
        <v>1700</v>
      </c>
      <c r="K78" s="80">
        <v>4</v>
      </c>
      <c r="L78" s="80">
        <v>3</v>
      </c>
      <c r="M78" s="80">
        <v>5</v>
      </c>
      <c r="N78" s="81">
        <v>1</v>
      </c>
      <c r="O78" s="81" t="s">
        <v>1705</v>
      </c>
      <c r="P78" s="81" t="s">
        <v>1701</v>
      </c>
      <c r="Q78" s="81" t="s">
        <v>1709</v>
      </c>
      <c r="R78" s="81">
        <v>0</v>
      </c>
      <c r="S78" s="81" t="s">
        <v>1701</v>
      </c>
      <c r="T78" s="81">
        <v>0</v>
      </c>
      <c r="U78" s="81" t="s">
        <v>1707</v>
      </c>
      <c r="V78" s="81">
        <v>0</v>
      </c>
      <c r="W78" s="81" t="s">
        <v>1704</v>
      </c>
      <c r="X78" s="81" t="s">
        <v>1703</v>
      </c>
      <c r="Y78" s="81">
        <v>0</v>
      </c>
      <c r="Z78" s="81" t="s">
        <v>1705</v>
      </c>
      <c r="AA78" s="81" t="s">
        <v>1703</v>
      </c>
      <c r="AB78" s="82">
        <v>0</v>
      </c>
      <c r="AE78" s="85">
        <v>263.10000000000002</v>
      </c>
    </row>
    <row r="79" spans="1:31" s="66" customFormat="1" ht="15" customHeight="1">
      <c r="A79" s="586">
        <v>9037</v>
      </c>
      <c r="B79" s="62">
        <v>85</v>
      </c>
      <c r="C79" s="619">
        <v>9025</v>
      </c>
      <c r="D79" s="613">
        <v>3.3</v>
      </c>
      <c r="E79" s="622" t="s">
        <v>1482</v>
      </c>
      <c r="F79" s="76">
        <v>1</v>
      </c>
      <c r="G79" s="117" t="s">
        <v>1480</v>
      </c>
      <c r="H79" s="93" t="s">
        <v>1478</v>
      </c>
      <c r="I79" s="79">
        <f>AE79-AD79</f>
        <v>2</v>
      </c>
      <c r="J79" s="76" t="s">
        <v>1700</v>
      </c>
      <c r="K79" s="79">
        <v>16</v>
      </c>
      <c r="L79" s="79">
        <v>2</v>
      </c>
      <c r="M79" s="79">
        <v>2</v>
      </c>
      <c r="N79" s="76">
        <v>2</v>
      </c>
      <c r="O79" s="76" t="s">
        <v>1703</v>
      </c>
      <c r="P79" s="76" t="s">
        <v>1701</v>
      </c>
      <c r="Q79" s="76" t="s">
        <v>1709</v>
      </c>
      <c r="R79" s="76">
        <v>0</v>
      </c>
      <c r="S79" s="76" t="s">
        <v>1701</v>
      </c>
      <c r="T79" s="76">
        <v>3</v>
      </c>
      <c r="U79" s="76" t="s">
        <v>1707</v>
      </c>
      <c r="V79" s="76">
        <v>0</v>
      </c>
      <c r="W79" s="76" t="s">
        <v>1704</v>
      </c>
      <c r="X79" s="76" t="s">
        <v>1703</v>
      </c>
      <c r="Y79" s="76">
        <v>0</v>
      </c>
      <c r="Z79" s="76" t="s">
        <v>1705</v>
      </c>
      <c r="AA79" s="76" t="s">
        <v>1703</v>
      </c>
      <c r="AB79" s="77">
        <v>0</v>
      </c>
      <c r="AD79" s="61">
        <f>'[1]NGANJUK''Z'!$L$65</f>
        <v>630.6</v>
      </c>
      <c r="AE79" s="85">
        <v>632.6</v>
      </c>
    </row>
    <row r="80" spans="1:31" s="66" customFormat="1" ht="15" customHeight="1">
      <c r="A80" s="586"/>
      <c r="B80" s="62"/>
      <c r="C80" s="606"/>
      <c r="D80" s="608"/>
      <c r="E80" s="623"/>
      <c r="F80" s="95"/>
      <c r="G80" s="118"/>
      <c r="H80" s="99"/>
      <c r="I80" s="100"/>
      <c r="J80" s="95"/>
      <c r="K80" s="100"/>
      <c r="L80" s="100"/>
      <c r="M80" s="100"/>
      <c r="N80" s="95"/>
      <c r="O80" s="95"/>
      <c r="P80" s="95"/>
      <c r="Q80" s="95"/>
      <c r="R80" s="95"/>
      <c r="S80" s="95"/>
      <c r="T80" s="95"/>
      <c r="U80" s="95"/>
      <c r="V80" s="95"/>
      <c r="W80" s="95"/>
      <c r="X80" s="95"/>
      <c r="Y80" s="95"/>
      <c r="Z80" s="95"/>
      <c r="AA80" s="95"/>
      <c r="AB80" s="101"/>
      <c r="AD80" s="61"/>
      <c r="AE80" s="85"/>
    </row>
    <row r="81" spans="1:31" s="66" customFormat="1" ht="15" customHeight="1">
      <c r="A81" s="586"/>
      <c r="B81" s="62">
        <v>86</v>
      </c>
      <c r="C81" s="586"/>
      <c r="D81" s="585"/>
      <c r="E81" s="624"/>
      <c r="F81" s="64">
        <v>2</v>
      </c>
      <c r="G81" s="116" t="s">
        <v>1481</v>
      </c>
      <c r="H81" s="60" t="s">
        <v>1479</v>
      </c>
      <c r="I81" s="59">
        <f>AE81-AD79</f>
        <v>2.6999999999999318</v>
      </c>
      <c r="J81" s="64" t="s">
        <v>1700</v>
      </c>
      <c r="K81" s="59">
        <v>3</v>
      </c>
      <c r="L81" s="59">
        <v>2</v>
      </c>
      <c r="M81" s="59">
        <v>2</v>
      </c>
      <c r="N81" s="64">
        <v>1</v>
      </c>
      <c r="O81" s="64" t="s">
        <v>1705</v>
      </c>
      <c r="P81" s="64" t="s">
        <v>1701</v>
      </c>
      <c r="Q81" s="64" t="s">
        <v>1709</v>
      </c>
      <c r="R81" s="64">
        <v>0</v>
      </c>
      <c r="S81" s="64" t="s">
        <v>1701</v>
      </c>
      <c r="T81" s="64">
        <v>0</v>
      </c>
      <c r="U81" s="64" t="s">
        <v>1707</v>
      </c>
      <c r="V81" s="64">
        <v>0</v>
      </c>
      <c r="W81" s="64" t="s">
        <v>1704</v>
      </c>
      <c r="X81" s="64" t="s">
        <v>1703</v>
      </c>
      <c r="Y81" s="64">
        <v>0</v>
      </c>
      <c r="Z81" s="64" t="s">
        <v>1705</v>
      </c>
      <c r="AA81" s="64" t="s">
        <v>1703</v>
      </c>
      <c r="AB81" s="65">
        <v>0</v>
      </c>
      <c r="AE81" s="85">
        <v>633.29999999999995</v>
      </c>
    </row>
    <row r="82" spans="1:31" s="66" customFormat="1" ht="15" customHeight="1">
      <c r="A82" s="62"/>
      <c r="B82" s="62"/>
      <c r="C82" s="62"/>
      <c r="D82" s="63"/>
      <c r="E82" s="78"/>
      <c r="F82" s="64"/>
      <c r="G82" s="116"/>
      <c r="H82" s="60"/>
      <c r="I82" s="59"/>
      <c r="J82" s="64"/>
      <c r="K82" s="59"/>
      <c r="L82" s="59"/>
      <c r="M82" s="59"/>
      <c r="N82" s="64"/>
      <c r="O82" s="64"/>
      <c r="P82" s="64"/>
      <c r="Q82" s="64"/>
      <c r="R82" s="64"/>
      <c r="S82" s="64"/>
      <c r="T82" s="64"/>
      <c r="U82" s="64"/>
      <c r="V82" s="64"/>
      <c r="W82" s="64"/>
      <c r="X82" s="64"/>
      <c r="Y82" s="64"/>
      <c r="Z82" s="64"/>
      <c r="AA82" s="64"/>
      <c r="AB82" s="65"/>
      <c r="AE82" s="85"/>
    </row>
    <row r="83" spans="1:31" s="66" customFormat="1" ht="15" customHeight="1">
      <c r="A83" s="62">
        <v>13</v>
      </c>
      <c r="B83" s="62">
        <v>87</v>
      </c>
      <c r="C83" s="62">
        <v>9027</v>
      </c>
      <c r="D83" s="63">
        <v>1.9</v>
      </c>
      <c r="E83" s="78" t="s">
        <v>1483</v>
      </c>
      <c r="F83" s="64">
        <v>1</v>
      </c>
      <c r="G83" s="116" t="s">
        <v>1484</v>
      </c>
      <c r="H83" s="60" t="s">
        <v>429</v>
      </c>
      <c r="I83" s="59">
        <f>AE83-AD83</f>
        <v>1.3999999999999773</v>
      </c>
      <c r="J83" s="64" t="s">
        <v>1700</v>
      </c>
      <c r="K83" s="59">
        <v>45</v>
      </c>
      <c r="L83" s="59">
        <v>3.6</v>
      </c>
      <c r="M83" s="59">
        <v>3.6</v>
      </c>
      <c r="N83" s="64">
        <v>3</v>
      </c>
      <c r="O83" s="64" t="s">
        <v>1722</v>
      </c>
      <c r="P83" s="64" t="s">
        <v>1701</v>
      </c>
      <c r="Q83" s="64" t="s">
        <v>1709</v>
      </c>
      <c r="R83" s="64">
        <v>0</v>
      </c>
      <c r="S83" s="64" t="s">
        <v>1701</v>
      </c>
      <c r="T83" s="64">
        <v>0</v>
      </c>
      <c r="U83" s="64" t="s">
        <v>1707</v>
      </c>
      <c r="V83" s="64">
        <v>0</v>
      </c>
      <c r="W83" s="64" t="s">
        <v>365</v>
      </c>
      <c r="X83" s="64" t="s">
        <v>1703</v>
      </c>
      <c r="Y83" s="64">
        <v>0</v>
      </c>
      <c r="Z83" s="64" t="s">
        <v>1705</v>
      </c>
      <c r="AA83" s="64" t="s">
        <v>1703</v>
      </c>
      <c r="AB83" s="65">
        <v>0</v>
      </c>
      <c r="AD83" s="61">
        <f>'[1]NGANJUK''Z'!$L$190</f>
        <v>256.5</v>
      </c>
      <c r="AE83" s="86">
        <v>257.89999999999998</v>
      </c>
    </row>
    <row r="84" spans="1:31" s="66" customFormat="1" ht="15" customHeight="1">
      <c r="A84" s="184"/>
      <c r="B84" s="62"/>
      <c r="C84" s="110"/>
      <c r="D84" s="111"/>
      <c r="E84" s="120"/>
      <c r="F84" s="64"/>
      <c r="G84" s="116"/>
      <c r="H84" s="60"/>
      <c r="I84" s="59"/>
      <c r="J84" s="64"/>
      <c r="K84" s="59"/>
      <c r="L84" s="59"/>
      <c r="M84" s="59"/>
      <c r="N84" s="64"/>
      <c r="O84" s="64"/>
      <c r="P84" s="64"/>
      <c r="Q84" s="64"/>
      <c r="R84" s="64"/>
      <c r="S84" s="64"/>
      <c r="T84" s="64"/>
      <c r="U84" s="64"/>
      <c r="V84" s="64"/>
      <c r="W84" s="64"/>
      <c r="X84" s="64"/>
      <c r="Y84" s="64"/>
      <c r="Z84" s="64"/>
      <c r="AA84" s="64"/>
      <c r="AB84" s="65"/>
      <c r="AD84" s="61"/>
      <c r="AE84" s="86"/>
    </row>
    <row r="85" spans="1:31" s="66" customFormat="1" ht="15" customHeight="1">
      <c r="A85" s="587">
        <v>15</v>
      </c>
      <c r="B85" s="62">
        <v>88</v>
      </c>
      <c r="C85" s="110">
        <v>9029</v>
      </c>
      <c r="D85" s="111">
        <v>2.2000000000000002</v>
      </c>
      <c r="E85" s="120" t="s">
        <v>1487</v>
      </c>
      <c r="F85" s="64">
        <v>1</v>
      </c>
      <c r="G85" s="116" t="s">
        <v>1486</v>
      </c>
      <c r="H85" s="60" t="s">
        <v>431</v>
      </c>
      <c r="I85" s="59">
        <v>0.6</v>
      </c>
      <c r="J85" s="64" t="s">
        <v>1700</v>
      </c>
      <c r="K85" s="59">
        <v>13.5</v>
      </c>
      <c r="L85" s="59">
        <v>3</v>
      </c>
      <c r="M85" s="59">
        <v>3</v>
      </c>
      <c r="N85" s="64">
        <v>1</v>
      </c>
      <c r="O85" s="64" t="s">
        <v>1703</v>
      </c>
      <c r="P85" s="64" t="s">
        <v>1701</v>
      </c>
      <c r="Q85" s="64" t="s">
        <v>1709</v>
      </c>
      <c r="R85" s="64">
        <v>0</v>
      </c>
      <c r="S85" s="64" t="s">
        <v>1701</v>
      </c>
      <c r="T85" s="64">
        <v>0</v>
      </c>
      <c r="U85" s="64" t="s">
        <v>1707</v>
      </c>
      <c r="V85" s="64">
        <v>0</v>
      </c>
      <c r="W85" s="64" t="s">
        <v>1704</v>
      </c>
      <c r="X85" s="64" t="s">
        <v>1703</v>
      </c>
      <c r="Y85" s="64">
        <v>0</v>
      </c>
      <c r="Z85" s="64" t="s">
        <v>1705</v>
      </c>
      <c r="AA85" s="64" t="s">
        <v>1703</v>
      </c>
      <c r="AB85" s="65">
        <v>0</v>
      </c>
      <c r="AE85" s="86">
        <v>547.70000000000005</v>
      </c>
    </row>
    <row r="86" spans="1:31" s="66" customFormat="1" ht="15" customHeight="1">
      <c r="A86" s="588"/>
      <c r="B86" s="62"/>
      <c r="C86" s="110"/>
      <c r="D86" s="111"/>
      <c r="E86" s="120"/>
      <c r="F86" s="64"/>
      <c r="G86" s="116"/>
      <c r="H86" s="60"/>
      <c r="I86" s="59"/>
      <c r="J86" s="64"/>
      <c r="K86" s="59"/>
      <c r="L86" s="59"/>
      <c r="M86" s="59"/>
      <c r="N86" s="64"/>
      <c r="O86" s="64"/>
      <c r="P86" s="64"/>
      <c r="Q86" s="64"/>
      <c r="R86" s="64"/>
      <c r="S86" s="64"/>
      <c r="T86" s="64"/>
      <c r="U86" s="64"/>
      <c r="V86" s="64"/>
      <c r="W86" s="64"/>
      <c r="X86" s="64"/>
      <c r="Y86" s="64"/>
      <c r="Z86" s="64"/>
      <c r="AA86" s="64"/>
      <c r="AB86" s="65"/>
      <c r="AE86" s="86"/>
    </row>
    <row r="87" spans="1:31" s="66" customFormat="1" ht="15" customHeight="1">
      <c r="A87" s="588"/>
      <c r="B87" s="62">
        <v>89</v>
      </c>
      <c r="C87" s="62">
        <v>9030</v>
      </c>
      <c r="D87" s="63">
        <v>2</v>
      </c>
      <c r="E87" s="78" t="s">
        <v>1488</v>
      </c>
      <c r="F87" s="64">
        <v>1</v>
      </c>
      <c r="G87" s="116" t="s">
        <v>1485</v>
      </c>
      <c r="H87" s="60" t="s">
        <v>430</v>
      </c>
      <c r="I87" s="59">
        <f>AE87-AD87</f>
        <v>0.89999999999997726</v>
      </c>
      <c r="J87" s="64" t="s">
        <v>1700</v>
      </c>
      <c r="K87" s="59">
        <v>7</v>
      </c>
      <c r="L87" s="59">
        <v>3</v>
      </c>
      <c r="M87" s="59">
        <v>4</v>
      </c>
      <c r="N87" s="64">
        <v>1</v>
      </c>
      <c r="O87" s="64" t="s">
        <v>1703</v>
      </c>
      <c r="P87" s="64" t="s">
        <v>1701</v>
      </c>
      <c r="Q87" s="64" t="s">
        <v>1709</v>
      </c>
      <c r="R87" s="64">
        <v>0</v>
      </c>
      <c r="S87" s="64" t="s">
        <v>1701</v>
      </c>
      <c r="T87" s="64">
        <v>0</v>
      </c>
      <c r="U87" s="64" t="s">
        <v>1707</v>
      </c>
      <c r="V87" s="64">
        <v>0</v>
      </c>
      <c r="W87" s="64" t="s">
        <v>1704</v>
      </c>
      <c r="X87" s="64" t="s">
        <v>1703</v>
      </c>
      <c r="Y87" s="64">
        <v>0</v>
      </c>
      <c r="Z87" s="64" t="s">
        <v>1705</v>
      </c>
      <c r="AA87" s="64" t="s">
        <v>1703</v>
      </c>
      <c r="AB87" s="65">
        <v>0</v>
      </c>
      <c r="AD87" s="61">
        <f>'[1]NGANJUK''Z'!$L$191</f>
        <v>545.20000000000005</v>
      </c>
      <c r="AE87" s="86">
        <v>546.1</v>
      </c>
    </row>
    <row r="88" spans="1:31" s="66" customFormat="1" ht="15" customHeight="1">
      <c r="A88" s="232"/>
      <c r="B88" s="62"/>
      <c r="C88" s="62"/>
      <c r="D88" s="63"/>
      <c r="E88" s="78"/>
      <c r="F88" s="64"/>
      <c r="G88" s="116"/>
      <c r="H88" s="60"/>
      <c r="I88" s="59"/>
      <c r="J88" s="64"/>
      <c r="K88" s="59"/>
      <c r="L88" s="59"/>
      <c r="M88" s="59"/>
      <c r="N88" s="64"/>
      <c r="O88" s="64"/>
      <c r="P88" s="64"/>
      <c r="Q88" s="64"/>
      <c r="R88" s="64"/>
      <c r="S88" s="64"/>
      <c r="T88" s="64"/>
      <c r="U88" s="64"/>
      <c r="V88" s="64"/>
      <c r="W88" s="64"/>
      <c r="X88" s="64"/>
      <c r="Y88" s="64"/>
      <c r="Z88" s="64"/>
      <c r="AA88" s="64"/>
      <c r="AB88" s="65"/>
      <c r="AD88" s="61"/>
      <c r="AE88" s="86"/>
    </row>
    <row r="89" spans="1:31" s="66" customFormat="1" ht="15" customHeight="1">
      <c r="A89" s="586">
        <v>9001</v>
      </c>
      <c r="B89" s="62">
        <v>165</v>
      </c>
      <c r="C89" s="586">
        <v>9045</v>
      </c>
      <c r="D89" s="585">
        <v>8.4</v>
      </c>
      <c r="E89" s="624" t="s">
        <v>326</v>
      </c>
      <c r="F89" s="64">
        <v>1</v>
      </c>
      <c r="G89" s="116" t="s">
        <v>1489</v>
      </c>
      <c r="H89" s="60" t="s">
        <v>327</v>
      </c>
      <c r="I89" s="59">
        <f>AE89-AD89</f>
        <v>1.0999999999999943</v>
      </c>
      <c r="J89" s="64" t="s">
        <v>1700</v>
      </c>
      <c r="K89" s="59">
        <v>14</v>
      </c>
      <c r="L89" s="59">
        <v>5</v>
      </c>
      <c r="M89" s="59">
        <v>5.8</v>
      </c>
      <c r="N89" s="64">
        <v>2</v>
      </c>
      <c r="O89" s="64" t="s">
        <v>1703</v>
      </c>
      <c r="P89" s="64" t="s">
        <v>1701</v>
      </c>
      <c r="Q89" s="64" t="s">
        <v>1709</v>
      </c>
      <c r="R89" s="64">
        <v>0</v>
      </c>
      <c r="S89" s="64" t="s">
        <v>1701</v>
      </c>
      <c r="T89" s="64">
        <v>0</v>
      </c>
      <c r="U89" s="64" t="s">
        <v>1707</v>
      </c>
      <c r="V89" s="64">
        <v>0</v>
      </c>
      <c r="W89" s="64" t="s">
        <v>1704</v>
      </c>
      <c r="X89" s="64" t="s">
        <v>1703</v>
      </c>
      <c r="Y89" s="64">
        <v>0</v>
      </c>
      <c r="Z89" s="64" t="s">
        <v>1705</v>
      </c>
      <c r="AA89" s="64" t="s">
        <v>1703</v>
      </c>
      <c r="AB89" s="65">
        <v>0</v>
      </c>
      <c r="AD89" s="61">
        <f>'[1]NGANJUK''Z'!$L$12</f>
        <v>250.1</v>
      </c>
      <c r="AE89" s="85">
        <v>251.2</v>
      </c>
    </row>
    <row r="90" spans="1:31" s="66" customFormat="1" ht="15" customHeight="1">
      <c r="A90" s="586"/>
      <c r="B90" s="62"/>
      <c r="C90" s="586"/>
      <c r="D90" s="585"/>
      <c r="E90" s="624"/>
      <c r="F90" s="64"/>
      <c r="G90" s="116"/>
      <c r="H90" s="60"/>
      <c r="I90" s="59"/>
      <c r="J90" s="64"/>
      <c r="K90" s="59"/>
      <c r="L90" s="59"/>
      <c r="M90" s="59"/>
      <c r="N90" s="64"/>
      <c r="O90" s="64"/>
      <c r="P90" s="64"/>
      <c r="Q90" s="64"/>
      <c r="R90" s="64"/>
      <c r="S90" s="64"/>
      <c r="T90" s="64"/>
      <c r="U90" s="64"/>
      <c r="V90" s="64"/>
      <c r="W90" s="64"/>
      <c r="X90" s="64"/>
      <c r="Y90" s="64"/>
      <c r="Z90" s="64"/>
      <c r="AA90" s="64"/>
      <c r="AB90" s="65"/>
      <c r="AD90" s="61"/>
      <c r="AE90" s="85"/>
    </row>
    <row r="91" spans="1:31" s="66" customFormat="1" ht="15" customHeight="1">
      <c r="A91" s="586"/>
      <c r="B91" s="62">
        <v>166</v>
      </c>
      <c r="C91" s="586"/>
      <c r="D91" s="585"/>
      <c r="E91" s="624"/>
      <c r="F91" s="64">
        <v>2</v>
      </c>
      <c r="G91" s="116" t="s">
        <v>1490</v>
      </c>
      <c r="H91" s="60" t="s">
        <v>1492</v>
      </c>
      <c r="I91" s="59">
        <f>AE91-AD89</f>
        <v>1.3000000000000114</v>
      </c>
      <c r="J91" s="64" t="s">
        <v>1700</v>
      </c>
      <c r="K91" s="59">
        <v>9</v>
      </c>
      <c r="L91" s="59">
        <v>3</v>
      </c>
      <c r="M91" s="59">
        <v>3.6</v>
      </c>
      <c r="N91" s="64">
        <v>1</v>
      </c>
      <c r="O91" s="64" t="s">
        <v>1703</v>
      </c>
      <c r="P91" s="64" t="s">
        <v>1701</v>
      </c>
      <c r="Q91" s="64" t="s">
        <v>1709</v>
      </c>
      <c r="R91" s="64">
        <v>0</v>
      </c>
      <c r="S91" s="64" t="s">
        <v>1701</v>
      </c>
      <c r="T91" s="64">
        <v>0</v>
      </c>
      <c r="U91" s="64" t="s">
        <v>1707</v>
      </c>
      <c r="V91" s="64">
        <v>0</v>
      </c>
      <c r="W91" s="64" t="s">
        <v>1704</v>
      </c>
      <c r="X91" s="64" t="s">
        <v>1703</v>
      </c>
      <c r="Y91" s="64">
        <v>0</v>
      </c>
      <c r="Z91" s="64" t="s">
        <v>1705</v>
      </c>
      <c r="AA91" s="64" t="s">
        <v>1703</v>
      </c>
      <c r="AB91" s="65">
        <v>0</v>
      </c>
      <c r="AE91" s="85">
        <v>251.4</v>
      </c>
    </row>
    <row r="92" spans="1:31" s="66" customFormat="1" ht="15" customHeight="1">
      <c r="A92" s="62"/>
      <c r="B92" s="62"/>
      <c r="C92" s="109"/>
      <c r="D92" s="122"/>
      <c r="E92" s="126"/>
      <c r="F92" s="64"/>
      <c r="G92" s="116"/>
      <c r="H92" s="60"/>
      <c r="I92" s="59"/>
      <c r="J92" s="64"/>
      <c r="K92" s="59"/>
      <c r="L92" s="59"/>
      <c r="M92" s="59"/>
      <c r="N92" s="64"/>
      <c r="O92" s="64"/>
      <c r="P92" s="64"/>
      <c r="Q92" s="64"/>
      <c r="R92" s="64"/>
      <c r="S92" s="64"/>
      <c r="T92" s="64"/>
      <c r="U92" s="64"/>
      <c r="V92" s="64"/>
      <c r="W92" s="64"/>
      <c r="X92" s="64"/>
      <c r="Y92" s="64"/>
      <c r="Z92" s="64"/>
      <c r="AA92" s="64"/>
      <c r="AB92" s="65"/>
      <c r="AE92" s="85"/>
    </row>
    <row r="93" spans="1:31" s="66" customFormat="1" ht="15" customHeight="1">
      <c r="A93" s="150">
        <v>1</v>
      </c>
      <c r="B93" s="150">
        <v>167</v>
      </c>
      <c r="C93" s="640">
        <v>9046</v>
      </c>
      <c r="D93" s="591">
        <v>2.8</v>
      </c>
      <c r="E93" s="594" t="s">
        <v>1491</v>
      </c>
      <c r="F93" s="64">
        <v>1</v>
      </c>
      <c r="G93" s="116" t="s">
        <v>1494</v>
      </c>
      <c r="H93" s="60" t="s">
        <v>328</v>
      </c>
      <c r="I93" s="59">
        <v>0.02</v>
      </c>
      <c r="J93" s="64" t="s">
        <v>1700</v>
      </c>
      <c r="K93" s="59">
        <v>9</v>
      </c>
      <c r="L93" s="59">
        <v>3</v>
      </c>
      <c r="M93" s="59">
        <v>3.6</v>
      </c>
      <c r="N93" s="64">
        <v>1</v>
      </c>
      <c r="O93" s="64" t="s">
        <v>1703</v>
      </c>
      <c r="P93" s="64" t="s">
        <v>1701</v>
      </c>
      <c r="Q93" s="64" t="s">
        <v>1709</v>
      </c>
      <c r="R93" s="64">
        <v>0</v>
      </c>
      <c r="S93" s="64" t="s">
        <v>1701</v>
      </c>
      <c r="T93" s="64">
        <v>1</v>
      </c>
      <c r="U93" s="64" t="s">
        <v>1707</v>
      </c>
      <c r="V93" s="64">
        <v>0</v>
      </c>
      <c r="W93" s="64" t="s">
        <v>1704</v>
      </c>
      <c r="X93" s="64" t="s">
        <v>1703</v>
      </c>
      <c r="Y93" s="64">
        <v>0</v>
      </c>
      <c r="Z93" s="64" t="s">
        <v>1705</v>
      </c>
      <c r="AA93" s="64" t="s">
        <v>1703</v>
      </c>
      <c r="AB93" s="65">
        <v>0</v>
      </c>
      <c r="AE93" s="85"/>
    </row>
    <row r="94" spans="1:31" s="66" customFormat="1" ht="15" customHeight="1">
      <c r="A94" s="231"/>
      <c r="B94" s="150"/>
      <c r="C94" s="641"/>
      <c r="D94" s="604"/>
      <c r="E94" s="597"/>
      <c r="F94" s="64"/>
      <c r="G94" s="116"/>
      <c r="H94" s="60"/>
      <c r="I94" s="59"/>
      <c r="J94" s="64"/>
      <c r="K94" s="59"/>
      <c r="L94" s="59"/>
      <c r="M94" s="59"/>
      <c r="N94" s="64"/>
      <c r="O94" s="64"/>
      <c r="P94" s="64"/>
      <c r="Q94" s="64"/>
      <c r="R94" s="64"/>
      <c r="S94" s="64"/>
      <c r="T94" s="64"/>
      <c r="U94" s="64"/>
      <c r="V94" s="64"/>
      <c r="W94" s="64"/>
      <c r="X94" s="64"/>
      <c r="Y94" s="64"/>
      <c r="Z94" s="64"/>
      <c r="AA94" s="64"/>
      <c r="AB94" s="65"/>
      <c r="AE94" s="85"/>
    </row>
    <row r="95" spans="1:31" s="66" customFormat="1" ht="15" customHeight="1">
      <c r="A95" s="153" t="s">
        <v>418</v>
      </c>
      <c r="B95" s="145">
        <v>168</v>
      </c>
      <c r="C95" s="641"/>
      <c r="D95" s="604"/>
      <c r="E95" s="597"/>
      <c r="F95" s="64">
        <v>2</v>
      </c>
      <c r="G95" s="116" t="s">
        <v>1495</v>
      </c>
      <c r="H95" s="60" t="s">
        <v>416</v>
      </c>
      <c r="I95" s="59">
        <v>1.2</v>
      </c>
      <c r="J95" s="64" t="s">
        <v>1700</v>
      </c>
      <c r="K95" s="59">
        <v>15</v>
      </c>
      <c r="L95" s="59">
        <v>4</v>
      </c>
      <c r="M95" s="59">
        <v>4</v>
      </c>
      <c r="N95" s="64">
        <v>1</v>
      </c>
      <c r="O95" s="64" t="s">
        <v>1703</v>
      </c>
      <c r="P95" s="64" t="s">
        <v>1701</v>
      </c>
      <c r="Q95" s="64" t="s">
        <v>1709</v>
      </c>
      <c r="R95" s="64">
        <v>0</v>
      </c>
      <c r="S95" s="64" t="s">
        <v>1701</v>
      </c>
      <c r="T95" s="64">
        <v>0</v>
      </c>
      <c r="U95" s="64" t="s">
        <v>1707</v>
      </c>
      <c r="V95" s="64">
        <v>0</v>
      </c>
      <c r="W95" s="64" t="s">
        <v>1704</v>
      </c>
      <c r="X95" s="64" t="s">
        <v>1703</v>
      </c>
      <c r="Y95" s="64">
        <v>0</v>
      </c>
      <c r="Z95" s="64" t="s">
        <v>1705</v>
      </c>
      <c r="AA95" s="64" t="s">
        <v>1703</v>
      </c>
      <c r="AB95" s="65">
        <v>0</v>
      </c>
      <c r="AD95" s="61">
        <f>'[1]NGANJUK''Z'!$L$186</f>
        <v>523.1</v>
      </c>
      <c r="AE95" s="87">
        <v>523.20000000000005</v>
      </c>
    </row>
    <row r="96" spans="1:31" s="66" customFormat="1" ht="15" customHeight="1">
      <c r="A96" s="235"/>
      <c r="B96" s="145"/>
      <c r="C96" s="641"/>
      <c r="D96" s="604"/>
      <c r="E96" s="597"/>
      <c r="F96" s="64"/>
      <c r="G96" s="116"/>
      <c r="H96" s="60"/>
      <c r="I96" s="59"/>
      <c r="J96" s="64"/>
      <c r="K96" s="59"/>
      <c r="L96" s="59"/>
      <c r="M96" s="59"/>
      <c r="N96" s="64"/>
      <c r="O96" s="64"/>
      <c r="P96" s="64"/>
      <c r="Q96" s="64"/>
      <c r="R96" s="64"/>
      <c r="S96" s="64"/>
      <c r="T96" s="64"/>
      <c r="U96" s="64"/>
      <c r="V96" s="64"/>
      <c r="W96" s="64"/>
      <c r="X96" s="64"/>
      <c r="Y96" s="64"/>
      <c r="Z96" s="64"/>
      <c r="AA96" s="64"/>
      <c r="AB96" s="65"/>
      <c r="AD96" s="61"/>
      <c r="AE96" s="87"/>
    </row>
    <row r="97" spans="1:31" s="66" customFormat="1" ht="15" customHeight="1">
      <c r="A97" s="154">
        <v>3</v>
      </c>
      <c r="B97" s="145">
        <v>169</v>
      </c>
      <c r="C97" s="642"/>
      <c r="D97" s="608"/>
      <c r="E97" s="598"/>
      <c r="F97" s="64">
        <v>3</v>
      </c>
      <c r="G97" s="116" t="s">
        <v>1496</v>
      </c>
      <c r="H97" s="60" t="s">
        <v>1493</v>
      </c>
      <c r="I97" s="59">
        <v>2.8</v>
      </c>
      <c r="J97" s="64" t="s">
        <v>1700</v>
      </c>
      <c r="K97" s="59">
        <v>9</v>
      </c>
      <c r="L97" s="59">
        <v>4</v>
      </c>
      <c r="M97" s="59">
        <v>4</v>
      </c>
      <c r="N97" s="64">
        <v>1</v>
      </c>
      <c r="O97" s="64" t="s">
        <v>1703</v>
      </c>
      <c r="P97" s="64" t="s">
        <v>1701</v>
      </c>
      <c r="Q97" s="64" t="s">
        <v>1709</v>
      </c>
      <c r="R97" s="64">
        <v>0</v>
      </c>
      <c r="S97" s="64" t="s">
        <v>1701</v>
      </c>
      <c r="T97" s="64">
        <v>0</v>
      </c>
      <c r="U97" s="64" t="s">
        <v>1707</v>
      </c>
      <c r="V97" s="64">
        <v>0</v>
      </c>
      <c r="W97" s="64" t="s">
        <v>1704</v>
      </c>
      <c r="X97" s="64" t="s">
        <v>1703</v>
      </c>
      <c r="Y97" s="64">
        <v>0</v>
      </c>
      <c r="Z97" s="64" t="s">
        <v>1705</v>
      </c>
      <c r="AA97" s="64" t="s">
        <v>1703</v>
      </c>
      <c r="AB97" s="65">
        <v>0</v>
      </c>
      <c r="AE97" s="86">
        <v>524.4</v>
      </c>
    </row>
    <row r="98" spans="1:31" s="66" customFormat="1" ht="15" customHeight="1">
      <c r="A98" s="236"/>
      <c r="B98" s="145"/>
      <c r="C98" s="146"/>
      <c r="D98" s="98"/>
      <c r="E98" s="99"/>
      <c r="F98" s="64"/>
      <c r="G98" s="116"/>
      <c r="H98" s="60"/>
      <c r="I98" s="59"/>
      <c r="J98" s="64"/>
      <c r="K98" s="59"/>
      <c r="L98" s="59"/>
      <c r="M98" s="59"/>
      <c r="N98" s="64"/>
      <c r="O98" s="64"/>
      <c r="P98" s="64"/>
      <c r="Q98" s="64"/>
      <c r="R98" s="64"/>
      <c r="S98" s="64"/>
      <c r="T98" s="64"/>
      <c r="U98" s="64"/>
      <c r="V98" s="64"/>
      <c r="W98" s="64"/>
      <c r="X98" s="64"/>
      <c r="Y98" s="64"/>
      <c r="Z98" s="64"/>
      <c r="AA98" s="64"/>
      <c r="AB98" s="65"/>
      <c r="AE98" s="86"/>
    </row>
    <row r="99" spans="1:31" s="66" customFormat="1" ht="15" customHeight="1">
      <c r="A99" s="586">
        <v>9010</v>
      </c>
      <c r="B99" s="145">
        <v>170</v>
      </c>
      <c r="C99" s="586">
        <v>9047</v>
      </c>
      <c r="D99" s="585">
        <v>6.59</v>
      </c>
      <c r="E99" s="624" t="s">
        <v>332</v>
      </c>
      <c r="F99" s="64">
        <v>1</v>
      </c>
      <c r="G99" s="116" t="s">
        <v>1497</v>
      </c>
      <c r="H99" s="60" t="s">
        <v>333</v>
      </c>
      <c r="I99" s="59">
        <v>2.7</v>
      </c>
      <c r="J99" s="64" t="s">
        <v>1700</v>
      </c>
      <c r="K99" s="59">
        <v>12</v>
      </c>
      <c r="L99" s="59">
        <v>4</v>
      </c>
      <c r="M99" s="59">
        <v>4</v>
      </c>
      <c r="N99" s="64">
        <v>1</v>
      </c>
      <c r="O99" s="64" t="s">
        <v>1703</v>
      </c>
      <c r="P99" s="64" t="s">
        <v>1701</v>
      </c>
      <c r="Q99" s="64" t="s">
        <v>1709</v>
      </c>
      <c r="R99" s="64">
        <v>0</v>
      </c>
      <c r="S99" s="64" t="s">
        <v>1701</v>
      </c>
      <c r="T99" s="64">
        <v>0</v>
      </c>
      <c r="U99" s="64" t="s">
        <v>1707</v>
      </c>
      <c r="V99" s="64">
        <v>0</v>
      </c>
      <c r="W99" s="64" t="s">
        <v>1704</v>
      </c>
      <c r="X99" s="64" t="s">
        <v>1703</v>
      </c>
      <c r="Y99" s="64">
        <v>0</v>
      </c>
      <c r="Z99" s="64" t="s">
        <v>1705</v>
      </c>
      <c r="AA99" s="64" t="s">
        <v>1703</v>
      </c>
      <c r="AB99" s="65">
        <v>0</v>
      </c>
      <c r="AD99" s="61">
        <f>'[1]NGANJUK''Z'!$L$22</f>
        <v>372.1</v>
      </c>
      <c r="AE99" s="85">
        <v>375.1</v>
      </c>
    </row>
    <row r="100" spans="1:31" s="66" customFormat="1" ht="15" customHeight="1">
      <c r="A100" s="586"/>
      <c r="B100" s="145"/>
      <c r="C100" s="586"/>
      <c r="D100" s="585"/>
      <c r="E100" s="624"/>
      <c r="F100" s="64"/>
      <c r="G100" s="116"/>
      <c r="H100" s="60"/>
      <c r="I100" s="59"/>
      <c r="J100" s="64"/>
      <c r="K100" s="59"/>
      <c r="L100" s="59"/>
      <c r="M100" s="59"/>
      <c r="N100" s="64"/>
      <c r="O100" s="64"/>
      <c r="P100" s="64"/>
      <c r="Q100" s="64"/>
      <c r="R100" s="64"/>
      <c r="S100" s="64"/>
      <c r="T100" s="64"/>
      <c r="U100" s="64"/>
      <c r="V100" s="64"/>
      <c r="W100" s="64"/>
      <c r="X100" s="64"/>
      <c r="Y100" s="64"/>
      <c r="Z100" s="64"/>
      <c r="AA100" s="64"/>
      <c r="AB100" s="65"/>
      <c r="AD100" s="61"/>
      <c r="AE100" s="85"/>
    </row>
    <row r="101" spans="1:31" s="66" customFormat="1" ht="15" customHeight="1">
      <c r="A101" s="586"/>
      <c r="B101" s="145">
        <v>171</v>
      </c>
      <c r="C101" s="586"/>
      <c r="D101" s="585"/>
      <c r="E101" s="624"/>
      <c r="F101" s="64">
        <v>2</v>
      </c>
      <c r="G101" s="116" t="s">
        <v>1498</v>
      </c>
      <c r="H101" s="60" t="s">
        <v>334</v>
      </c>
      <c r="I101" s="59">
        <v>4</v>
      </c>
      <c r="J101" s="64" t="s">
        <v>1700</v>
      </c>
      <c r="K101" s="59">
        <v>14.5</v>
      </c>
      <c r="L101" s="59">
        <v>4</v>
      </c>
      <c r="M101" s="59">
        <v>4</v>
      </c>
      <c r="N101" s="64">
        <v>1</v>
      </c>
      <c r="O101" s="64" t="s">
        <v>1703</v>
      </c>
      <c r="P101" s="64" t="s">
        <v>1701</v>
      </c>
      <c r="Q101" s="64" t="s">
        <v>1709</v>
      </c>
      <c r="R101" s="64">
        <v>0</v>
      </c>
      <c r="S101" s="64" t="s">
        <v>1701</v>
      </c>
      <c r="T101" s="64">
        <v>0</v>
      </c>
      <c r="U101" s="64" t="s">
        <v>1707</v>
      </c>
      <c r="V101" s="64">
        <v>0</v>
      </c>
      <c r="W101" s="64" t="s">
        <v>1704</v>
      </c>
      <c r="X101" s="64" t="s">
        <v>1703</v>
      </c>
      <c r="Y101" s="64">
        <v>0</v>
      </c>
      <c r="Z101" s="64" t="s">
        <v>1705</v>
      </c>
      <c r="AA101" s="64" t="s">
        <v>1703</v>
      </c>
      <c r="AB101" s="65">
        <v>0</v>
      </c>
      <c r="AE101" s="85">
        <v>376.2</v>
      </c>
    </row>
    <row r="102" spans="1:31" s="66" customFormat="1" ht="15" customHeight="1">
      <c r="A102" s="62"/>
      <c r="B102" s="145"/>
      <c r="C102" s="62"/>
      <c r="D102" s="63"/>
      <c r="E102" s="78"/>
      <c r="F102" s="64"/>
      <c r="G102" s="116"/>
      <c r="H102" s="60"/>
      <c r="I102" s="59"/>
      <c r="J102" s="64"/>
      <c r="K102" s="59"/>
      <c r="L102" s="59"/>
      <c r="M102" s="59"/>
      <c r="N102" s="64"/>
      <c r="O102" s="64"/>
      <c r="P102" s="64"/>
      <c r="Q102" s="64"/>
      <c r="R102" s="64"/>
      <c r="S102" s="64"/>
      <c r="T102" s="64"/>
      <c r="U102" s="64"/>
      <c r="V102" s="64"/>
      <c r="W102" s="64"/>
      <c r="X102" s="64"/>
      <c r="Y102" s="64"/>
      <c r="Z102" s="64"/>
      <c r="AA102" s="64"/>
      <c r="AB102" s="65"/>
      <c r="AE102" s="85"/>
    </row>
    <row r="103" spans="1:31" s="66" customFormat="1" ht="15" customHeight="1">
      <c r="A103" s="62">
        <v>9060</v>
      </c>
      <c r="B103" s="62">
        <v>172</v>
      </c>
      <c r="C103" s="62">
        <v>9048</v>
      </c>
      <c r="D103" s="63">
        <v>0.78</v>
      </c>
      <c r="E103" s="78" t="s">
        <v>389</v>
      </c>
      <c r="F103" s="64">
        <v>1</v>
      </c>
      <c r="G103" s="116" t="s">
        <v>1499</v>
      </c>
      <c r="H103" s="60" t="s">
        <v>390</v>
      </c>
      <c r="I103" s="59">
        <v>0.75</v>
      </c>
      <c r="J103" s="64" t="s">
        <v>1700</v>
      </c>
      <c r="K103" s="59">
        <v>4</v>
      </c>
      <c r="L103" s="59">
        <v>3.5</v>
      </c>
      <c r="M103" s="59">
        <v>3.5</v>
      </c>
      <c r="N103" s="64">
        <v>1</v>
      </c>
      <c r="O103" s="64" t="s">
        <v>1703</v>
      </c>
      <c r="P103" s="64" t="s">
        <v>1701</v>
      </c>
      <c r="Q103" s="64" t="s">
        <v>1709</v>
      </c>
      <c r="R103" s="64">
        <v>0</v>
      </c>
      <c r="S103" s="64" t="s">
        <v>1701</v>
      </c>
      <c r="T103" s="64">
        <v>0</v>
      </c>
      <c r="U103" s="64" t="s">
        <v>1707</v>
      </c>
      <c r="V103" s="64">
        <v>0</v>
      </c>
      <c r="W103" s="64" t="s">
        <v>1704</v>
      </c>
      <c r="X103" s="64" t="s">
        <v>1703</v>
      </c>
      <c r="Y103" s="64">
        <v>0</v>
      </c>
      <c r="Z103" s="64" t="s">
        <v>1705</v>
      </c>
      <c r="AA103" s="64" t="s">
        <v>1703</v>
      </c>
      <c r="AB103" s="65">
        <v>0</v>
      </c>
      <c r="AD103" s="61">
        <f>'[1]NGANJUK''Z'!$L$109</f>
        <v>827.9</v>
      </c>
      <c r="AE103" s="85">
        <v>829.7</v>
      </c>
    </row>
    <row r="104" spans="1:31" s="66" customFormat="1" ht="15" customHeight="1">
      <c r="A104" s="62"/>
      <c r="B104" s="62"/>
      <c r="C104" s="62"/>
      <c r="D104" s="63"/>
      <c r="E104" s="78"/>
      <c r="F104" s="64"/>
      <c r="G104" s="116"/>
      <c r="H104" s="60"/>
      <c r="I104" s="59"/>
      <c r="J104" s="64"/>
      <c r="K104" s="59"/>
      <c r="L104" s="59"/>
      <c r="M104" s="59"/>
      <c r="N104" s="64"/>
      <c r="O104" s="64"/>
      <c r="P104" s="64"/>
      <c r="Q104" s="64"/>
      <c r="R104" s="64"/>
      <c r="S104" s="64"/>
      <c r="T104" s="64"/>
      <c r="U104" s="64"/>
      <c r="V104" s="64"/>
      <c r="W104" s="64"/>
      <c r="X104" s="64"/>
      <c r="Y104" s="64"/>
      <c r="Z104" s="64"/>
      <c r="AA104" s="64"/>
      <c r="AB104" s="65"/>
      <c r="AD104" s="61"/>
      <c r="AE104" s="85"/>
    </row>
    <row r="105" spans="1:31" s="66" customFormat="1" ht="15" customHeight="1">
      <c r="A105" s="586">
        <v>9003</v>
      </c>
      <c r="B105" s="145">
        <v>173</v>
      </c>
      <c r="C105" s="586">
        <v>9050</v>
      </c>
      <c r="D105" s="585">
        <v>8.36</v>
      </c>
      <c r="E105" s="624" t="s">
        <v>1500</v>
      </c>
      <c r="F105" s="64">
        <v>1</v>
      </c>
      <c r="G105" s="116" t="s">
        <v>1501</v>
      </c>
      <c r="H105" s="60" t="s">
        <v>329</v>
      </c>
      <c r="I105" s="59">
        <f>AE105-AD105</f>
        <v>0</v>
      </c>
      <c r="J105" s="64" t="s">
        <v>1700</v>
      </c>
      <c r="K105" s="59">
        <v>13</v>
      </c>
      <c r="L105" s="59">
        <v>3.3</v>
      </c>
      <c r="M105" s="59">
        <v>3.3</v>
      </c>
      <c r="N105" s="64">
        <v>1</v>
      </c>
      <c r="O105" s="64" t="s">
        <v>1703</v>
      </c>
      <c r="P105" s="64" t="s">
        <v>1701</v>
      </c>
      <c r="Q105" s="64" t="s">
        <v>1709</v>
      </c>
      <c r="R105" s="64">
        <v>0</v>
      </c>
      <c r="S105" s="64" t="s">
        <v>1701</v>
      </c>
      <c r="T105" s="64">
        <v>0</v>
      </c>
      <c r="U105" s="64" t="s">
        <v>1707</v>
      </c>
      <c r="V105" s="64">
        <v>0</v>
      </c>
      <c r="W105" s="64" t="s">
        <v>1704</v>
      </c>
      <c r="X105" s="64" t="s">
        <v>1703</v>
      </c>
      <c r="Y105" s="64">
        <v>0</v>
      </c>
      <c r="Z105" s="64" t="s">
        <v>1705</v>
      </c>
      <c r="AA105" s="64" t="s">
        <v>1703</v>
      </c>
      <c r="AB105" s="65">
        <v>0</v>
      </c>
      <c r="AD105" s="61">
        <f>'[1]NGANJUK''Z'!$L$14</f>
        <v>260.5</v>
      </c>
      <c r="AE105" s="85">
        <v>260.5</v>
      </c>
    </row>
    <row r="106" spans="1:31" s="66" customFormat="1" ht="15" customHeight="1">
      <c r="A106" s="586"/>
      <c r="B106" s="145"/>
      <c r="C106" s="586"/>
      <c r="D106" s="585"/>
      <c r="E106" s="624"/>
      <c r="F106" s="64"/>
      <c r="G106" s="116"/>
      <c r="H106" s="60"/>
      <c r="I106" s="59"/>
      <c r="J106" s="64"/>
      <c r="K106" s="59"/>
      <c r="L106" s="59"/>
      <c r="M106" s="59"/>
      <c r="N106" s="64"/>
      <c r="O106" s="64"/>
      <c r="P106" s="64"/>
      <c r="Q106" s="64"/>
      <c r="R106" s="64"/>
      <c r="S106" s="64"/>
      <c r="T106" s="64"/>
      <c r="U106" s="64"/>
      <c r="V106" s="64"/>
      <c r="W106" s="64"/>
      <c r="X106" s="64"/>
      <c r="Y106" s="64"/>
      <c r="Z106" s="64"/>
      <c r="AA106" s="64"/>
      <c r="AB106" s="65"/>
      <c r="AD106" s="61"/>
      <c r="AE106" s="85"/>
    </row>
    <row r="107" spans="1:31" s="66" customFormat="1" ht="15" customHeight="1">
      <c r="A107" s="586"/>
      <c r="B107" s="62">
        <v>174</v>
      </c>
      <c r="C107" s="586"/>
      <c r="D107" s="585"/>
      <c r="E107" s="624"/>
      <c r="F107" s="64">
        <v>2</v>
      </c>
      <c r="G107" s="116" t="s">
        <v>1502</v>
      </c>
      <c r="H107" s="60" t="s">
        <v>330</v>
      </c>
      <c r="I107" s="59">
        <f>AE107-AD105</f>
        <v>0.19999999999998863</v>
      </c>
      <c r="J107" s="64" t="s">
        <v>1700</v>
      </c>
      <c r="K107" s="59">
        <v>24</v>
      </c>
      <c r="L107" s="59">
        <v>3.2</v>
      </c>
      <c r="M107" s="59">
        <v>3.2</v>
      </c>
      <c r="N107" s="64">
        <v>1</v>
      </c>
      <c r="O107" s="64" t="s">
        <v>1703</v>
      </c>
      <c r="P107" s="64" t="s">
        <v>1701</v>
      </c>
      <c r="Q107" s="64" t="s">
        <v>1709</v>
      </c>
      <c r="R107" s="64">
        <v>0</v>
      </c>
      <c r="S107" s="64" t="s">
        <v>1701</v>
      </c>
      <c r="T107" s="64">
        <v>0</v>
      </c>
      <c r="U107" s="64" t="s">
        <v>1707</v>
      </c>
      <c r="V107" s="64">
        <v>0</v>
      </c>
      <c r="W107" s="64" t="s">
        <v>1704</v>
      </c>
      <c r="X107" s="64" t="s">
        <v>1703</v>
      </c>
      <c r="Y107" s="64">
        <v>0</v>
      </c>
      <c r="Z107" s="64" t="s">
        <v>1705</v>
      </c>
      <c r="AA107" s="64" t="s">
        <v>1703</v>
      </c>
      <c r="AB107" s="65">
        <v>0</v>
      </c>
      <c r="AE107" s="85">
        <v>260.7</v>
      </c>
    </row>
    <row r="108" spans="1:31" s="66" customFormat="1" ht="15" customHeight="1">
      <c r="A108" s="586"/>
      <c r="B108" s="62"/>
      <c r="C108" s="589"/>
      <c r="D108" s="591"/>
      <c r="E108" s="625"/>
      <c r="F108" s="177"/>
      <c r="G108" s="223"/>
      <c r="H108" s="124"/>
      <c r="I108" s="192"/>
      <c r="J108" s="177"/>
      <c r="K108" s="192"/>
      <c r="L108" s="192"/>
      <c r="M108" s="192"/>
      <c r="N108" s="177"/>
      <c r="O108" s="177"/>
      <c r="P108" s="177"/>
      <c r="Q108" s="177"/>
      <c r="R108" s="177"/>
      <c r="S108" s="177"/>
      <c r="T108" s="177"/>
      <c r="U108" s="177"/>
      <c r="V108" s="177"/>
      <c r="W108" s="177"/>
      <c r="X108" s="177"/>
      <c r="Y108" s="177"/>
      <c r="Z108" s="177"/>
      <c r="AA108" s="177"/>
      <c r="AB108" s="187"/>
      <c r="AE108" s="85"/>
    </row>
    <row r="109" spans="1:31" s="66" customFormat="1" ht="15" customHeight="1" thickBot="1">
      <c r="A109" s="586"/>
      <c r="B109" s="145">
        <v>175</v>
      </c>
      <c r="C109" s="596"/>
      <c r="D109" s="592"/>
      <c r="E109" s="626"/>
      <c r="F109" s="81">
        <v>3</v>
      </c>
      <c r="G109" s="206" t="s">
        <v>1503</v>
      </c>
      <c r="H109" s="197" t="s">
        <v>331</v>
      </c>
      <c r="I109" s="80">
        <v>5.4</v>
      </c>
      <c r="J109" s="81" t="s">
        <v>1700</v>
      </c>
      <c r="K109" s="80">
        <v>14</v>
      </c>
      <c r="L109" s="80">
        <v>4</v>
      </c>
      <c r="M109" s="80">
        <v>4</v>
      </c>
      <c r="N109" s="81">
        <v>1</v>
      </c>
      <c r="O109" s="81" t="s">
        <v>1703</v>
      </c>
      <c r="P109" s="81" t="s">
        <v>1701</v>
      </c>
      <c r="Q109" s="81" t="s">
        <v>1709</v>
      </c>
      <c r="R109" s="81">
        <v>0</v>
      </c>
      <c r="S109" s="81" t="s">
        <v>1701</v>
      </c>
      <c r="T109" s="81">
        <v>0</v>
      </c>
      <c r="U109" s="81" t="s">
        <v>1707</v>
      </c>
      <c r="V109" s="81">
        <v>0</v>
      </c>
      <c r="W109" s="81" t="s">
        <v>1704</v>
      </c>
      <c r="X109" s="81" t="s">
        <v>1703</v>
      </c>
      <c r="Y109" s="81">
        <v>0</v>
      </c>
      <c r="Z109" s="81" t="s">
        <v>1705</v>
      </c>
      <c r="AA109" s="81" t="s">
        <v>1703</v>
      </c>
      <c r="AB109" s="82">
        <v>0</v>
      </c>
      <c r="AE109" s="85">
        <v>267.10000000000002</v>
      </c>
    </row>
    <row r="110" spans="1:31" s="66" customFormat="1" ht="15" customHeight="1">
      <c r="A110" s="94"/>
      <c r="B110" s="225"/>
      <c r="C110" s="94"/>
      <c r="D110" s="178"/>
      <c r="F110" s="94"/>
      <c r="G110" s="225"/>
      <c r="H110" s="180"/>
      <c r="I110" s="181"/>
      <c r="J110" s="94"/>
      <c r="K110" s="181"/>
      <c r="L110" s="181"/>
      <c r="M110" s="181"/>
      <c r="N110" s="94"/>
      <c r="O110" s="94"/>
      <c r="P110" s="94"/>
      <c r="Q110" s="94"/>
      <c r="R110" s="94"/>
      <c r="S110" s="94"/>
      <c r="T110" s="94"/>
      <c r="U110" s="94"/>
      <c r="V110" s="94"/>
      <c r="W110" s="94"/>
      <c r="X110" s="94"/>
      <c r="Y110" s="94"/>
      <c r="Z110" s="94"/>
      <c r="AA110" s="94"/>
      <c r="AB110" s="94"/>
      <c r="AE110" s="85"/>
    </row>
    <row r="111" spans="1:31">
      <c r="F111" s="94"/>
      <c r="G111" s="94"/>
    </row>
    <row r="112" spans="1:31">
      <c r="C112" s="127" t="s">
        <v>984</v>
      </c>
      <c r="D112"/>
      <c r="E112"/>
      <c r="F112" s="127" t="s">
        <v>985</v>
      </c>
      <c r="G112"/>
      <c r="H112"/>
      <c r="I112" s="127" t="s">
        <v>986</v>
      </c>
      <c r="J112"/>
      <c r="K112"/>
      <c r="L112" s="127" t="s">
        <v>987</v>
      </c>
      <c r="M112"/>
      <c r="N112"/>
      <c r="O112" s="127" t="s">
        <v>988</v>
      </c>
      <c r="P112"/>
      <c r="Q112"/>
      <c r="R112"/>
      <c r="S112"/>
      <c r="T112" s="127" t="s">
        <v>989</v>
      </c>
      <c r="U112"/>
      <c r="V112"/>
      <c r="W112"/>
      <c r="X112"/>
      <c r="Y112"/>
      <c r="Z112"/>
    </row>
    <row r="113" spans="3:26">
      <c r="C113" s="128" t="s">
        <v>990</v>
      </c>
      <c r="D113" s="129" t="s">
        <v>991</v>
      </c>
      <c r="E113"/>
      <c r="F113" s="130" t="s">
        <v>992</v>
      </c>
      <c r="G113" s="130" t="s">
        <v>993</v>
      </c>
      <c r="H113"/>
      <c r="I113" s="130" t="s">
        <v>994</v>
      </c>
      <c r="J113" s="130" t="s">
        <v>995</v>
      </c>
      <c r="K113" s="131"/>
      <c r="L113" s="130" t="s">
        <v>996</v>
      </c>
      <c r="M113" s="130" t="s">
        <v>997</v>
      </c>
      <c r="N113" s="131"/>
      <c r="O113" s="131"/>
      <c r="P113" s="130"/>
      <c r="Q113" s="130"/>
      <c r="R113" s="131"/>
      <c r="S113" s="131"/>
      <c r="T113" s="130" t="s">
        <v>998</v>
      </c>
      <c r="U113" s="130" t="s">
        <v>999</v>
      </c>
      <c r="V113" s="131"/>
      <c r="W113" s="131"/>
      <c r="X113" s="131"/>
      <c r="Y113" s="130" t="s">
        <v>1122</v>
      </c>
      <c r="Z113" s="130" t="s">
        <v>441</v>
      </c>
    </row>
    <row r="114" spans="3:26">
      <c r="C114" s="128" t="s">
        <v>1000</v>
      </c>
      <c r="D114" s="129" t="s">
        <v>1001</v>
      </c>
      <c r="E114"/>
      <c r="F114" s="130" t="s">
        <v>1002</v>
      </c>
      <c r="G114" s="130" t="s">
        <v>1003</v>
      </c>
      <c r="H114"/>
      <c r="I114" s="130" t="s">
        <v>1004</v>
      </c>
      <c r="J114" s="130" t="s">
        <v>1005</v>
      </c>
      <c r="K114" s="131"/>
      <c r="L114" s="130" t="s">
        <v>1006</v>
      </c>
      <c r="M114" s="130" t="s">
        <v>1007</v>
      </c>
      <c r="N114" s="131"/>
      <c r="O114" s="130" t="s">
        <v>1008</v>
      </c>
      <c r="P114" s="130"/>
      <c r="Q114" s="130"/>
      <c r="R114" s="131"/>
      <c r="S114" s="131"/>
      <c r="T114" s="130" t="s">
        <v>1009</v>
      </c>
      <c r="U114" s="130" t="s">
        <v>1010</v>
      </c>
      <c r="V114" s="131"/>
      <c r="W114" s="131"/>
      <c r="X114" s="131"/>
      <c r="Y114" s="130" t="s">
        <v>1004</v>
      </c>
      <c r="Z114" s="130" t="s">
        <v>1124</v>
      </c>
    </row>
    <row r="115" spans="3:26">
      <c r="C115" s="128" t="s">
        <v>1011</v>
      </c>
      <c r="D115" s="129" t="s">
        <v>1012</v>
      </c>
      <c r="E115"/>
      <c r="F115" s="130" t="s">
        <v>1013</v>
      </c>
      <c r="G115" s="130" t="s">
        <v>1014</v>
      </c>
      <c r="H115"/>
      <c r="I115" s="130" t="s">
        <v>1015</v>
      </c>
      <c r="J115" s="130" t="s">
        <v>1016</v>
      </c>
      <c r="K115" s="131"/>
      <c r="L115" s="130" t="s">
        <v>1017</v>
      </c>
      <c r="M115" s="130" t="s">
        <v>1018</v>
      </c>
      <c r="N115" s="131"/>
      <c r="O115" s="130" t="s">
        <v>1019</v>
      </c>
      <c r="P115" s="130" t="s">
        <v>1020</v>
      </c>
      <c r="Q115" s="130"/>
      <c r="R115" s="131"/>
      <c r="S115" s="131"/>
      <c r="T115" s="130" t="s">
        <v>1021</v>
      </c>
      <c r="U115" s="130" t="s">
        <v>1022</v>
      </c>
      <c r="V115" s="131"/>
      <c r="W115" s="131"/>
      <c r="X115" s="131"/>
      <c r="Y115" s="130" t="s">
        <v>1091</v>
      </c>
      <c r="Z115" s="130" t="s">
        <v>1125</v>
      </c>
    </row>
    <row r="116" spans="3:26">
      <c r="C116" s="128" t="s">
        <v>1023</v>
      </c>
      <c r="D116" s="129" t="s">
        <v>1024</v>
      </c>
      <c r="E116"/>
      <c r="F116" s="130" t="s">
        <v>1025</v>
      </c>
      <c r="G116" s="130" t="s">
        <v>1026</v>
      </c>
      <c r="H116"/>
      <c r="I116" s="130" t="s">
        <v>1027</v>
      </c>
      <c r="J116" s="130" t="s">
        <v>1028</v>
      </c>
      <c r="K116" s="131"/>
      <c r="L116" s="130" t="s">
        <v>1029</v>
      </c>
      <c r="M116" s="130" t="s">
        <v>1030</v>
      </c>
      <c r="N116" s="131"/>
      <c r="O116" s="130" t="s">
        <v>1015</v>
      </c>
      <c r="P116" s="130" t="s">
        <v>1031</v>
      </c>
      <c r="Q116" s="130"/>
      <c r="R116" s="131"/>
      <c r="S116" s="131"/>
      <c r="T116" s="130" t="s">
        <v>1032</v>
      </c>
      <c r="U116" s="130" t="s">
        <v>1033</v>
      </c>
      <c r="V116" s="131"/>
      <c r="W116" s="131"/>
      <c r="X116" s="131"/>
      <c r="Y116" s="130" t="s">
        <v>994</v>
      </c>
      <c r="Z116" s="130" t="s">
        <v>1126</v>
      </c>
    </row>
    <row r="117" spans="3:26">
      <c r="C117"/>
      <c r="D117" s="132"/>
      <c r="E117"/>
      <c r="F117" s="130" t="s">
        <v>1034</v>
      </c>
      <c r="G117" s="130" t="s">
        <v>1035</v>
      </c>
      <c r="H117"/>
      <c r="I117" s="130" t="s">
        <v>1036</v>
      </c>
      <c r="J117" s="130" t="s">
        <v>1037</v>
      </c>
      <c r="K117" s="131"/>
      <c r="L117" s="130" t="s">
        <v>1038</v>
      </c>
      <c r="M117" s="130" t="s">
        <v>1039</v>
      </c>
      <c r="N117" s="131"/>
      <c r="O117" s="131"/>
      <c r="P117" s="131"/>
      <c r="Q117" s="131"/>
      <c r="R117" s="131"/>
      <c r="S117" s="131"/>
      <c r="T117" s="130" t="s">
        <v>1040</v>
      </c>
      <c r="U117" s="130" t="s">
        <v>1041</v>
      </c>
      <c r="V117" s="131"/>
      <c r="W117" s="131"/>
      <c r="X117" s="131"/>
      <c r="Y117" s="130" t="s">
        <v>1052</v>
      </c>
      <c r="Z117" s="130" t="s">
        <v>1068</v>
      </c>
    </row>
    <row r="118" spans="3:26">
      <c r="C118" s="133" t="s">
        <v>1042</v>
      </c>
      <c r="D118" s="132"/>
      <c r="E118"/>
      <c r="F118" s="130" t="s">
        <v>1021</v>
      </c>
      <c r="G118" s="130" t="s">
        <v>1043</v>
      </c>
      <c r="H118"/>
      <c r="I118" s="130" t="s">
        <v>1044</v>
      </c>
      <c r="J118" s="130" t="s">
        <v>1045</v>
      </c>
      <c r="K118" s="131"/>
      <c r="L118" s="130" t="s">
        <v>1046</v>
      </c>
      <c r="M118" s="130" t="s">
        <v>1047</v>
      </c>
      <c r="N118" s="131"/>
      <c r="O118" s="130" t="s">
        <v>1048</v>
      </c>
      <c r="P118" s="130"/>
      <c r="Q118" s="130"/>
      <c r="R118" s="131"/>
      <c r="S118" s="131"/>
      <c r="T118" s="130" t="s">
        <v>1027</v>
      </c>
      <c r="U118" s="130" t="s">
        <v>1049</v>
      </c>
      <c r="V118" s="131"/>
      <c r="W118" s="131"/>
      <c r="X118" s="131"/>
      <c r="Y118" s="131"/>
      <c r="Z118" s="131"/>
    </row>
    <row r="119" spans="3:26">
      <c r="C119" s="128" t="s">
        <v>1050</v>
      </c>
      <c r="D119" s="134" t="s">
        <v>1051</v>
      </c>
      <c r="E119" s="135"/>
      <c r="F119" s="130" t="s">
        <v>1052</v>
      </c>
      <c r="G119" s="130" t="s">
        <v>1053</v>
      </c>
      <c r="H119"/>
      <c r="I119" s="130" t="s">
        <v>1054</v>
      </c>
      <c r="J119" s="130" t="s">
        <v>1055</v>
      </c>
      <c r="K119" s="131"/>
      <c r="L119" s="130" t="s">
        <v>1056</v>
      </c>
      <c r="M119" s="130" t="s">
        <v>1057</v>
      </c>
      <c r="N119" s="131"/>
      <c r="O119" s="130" t="s">
        <v>1058</v>
      </c>
      <c r="P119" s="130" t="s">
        <v>1059</v>
      </c>
      <c r="Q119" s="130"/>
      <c r="R119" s="131"/>
      <c r="S119" s="131"/>
      <c r="T119" s="130" t="s">
        <v>1060</v>
      </c>
      <c r="U119" s="130" t="s">
        <v>1061</v>
      </c>
      <c r="V119" s="131"/>
      <c r="W119" s="131"/>
      <c r="X119" s="131"/>
      <c r="Y119" s="131"/>
      <c r="Z119" s="131"/>
    </row>
    <row r="120" spans="3:26">
      <c r="C120" s="128" t="s">
        <v>1062</v>
      </c>
      <c r="D120" s="134" t="s">
        <v>1063</v>
      </c>
      <c r="E120" s="135"/>
      <c r="F120" s="130" t="s">
        <v>1064</v>
      </c>
      <c r="G120" s="130" t="s">
        <v>1065</v>
      </c>
      <c r="H120"/>
      <c r="I120" s="130"/>
      <c r="J120" s="130" t="s">
        <v>1066</v>
      </c>
      <c r="K120" s="131"/>
      <c r="L120" s="130" t="s">
        <v>1067</v>
      </c>
      <c r="M120" s="130" t="s">
        <v>1068</v>
      </c>
      <c r="N120" s="131"/>
      <c r="O120" s="130" t="s">
        <v>1069</v>
      </c>
      <c r="P120" s="130" t="s">
        <v>1031</v>
      </c>
      <c r="Q120" s="130"/>
      <c r="R120" s="131"/>
      <c r="S120" s="131"/>
      <c r="T120" s="130" t="s">
        <v>1069</v>
      </c>
      <c r="U120" s="130" t="s">
        <v>1070</v>
      </c>
      <c r="V120" s="131"/>
      <c r="W120" s="131"/>
      <c r="X120" s="131"/>
      <c r="Y120" s="131"/>
      <c r="Z120" s="131"/>
    </row>
    <row r="121" spans="3:26">
      <c r="C121" s="128" t="s">
        <v>1071</v>
      </c>
      <c r="D121" s="134" t="s">
        <v>1072</v>
      </c>
      <c r="E121" s="135"/>
      <c r="F121" s="130" t="s">
        <v>1069</v>
      </c>
      <c r="G121" s="130" t="s">
        <v>1073</v>
      </c>
      <c r="H121"/>
      <c r="I121" s="130" t="s">
        <v>1009</v>
      </c>
      <c r="J121" s="130" t="s">
        <v>1074</v>
      </c>
      <c r="K121" s="131"/>
      <c r="L121" s="131"/>
      <c r="M121" s="131"/>
      <c r="N121" s="131"/>
      <c r="O121" s="130" t="s">
        <v>1009</v>
      </c>
      <c r="P121" s="130" t="s">
        <v>1075</v>
      </c>
      <c r="Q121" s="130"/>
      <c r="R121" s="131"/>
      <c r="S121" s="131"/>
      <c r="T121" s="130" t="s">
        <v>1015</v>
      </c>
      <c r="U121" s="130" t="s">
        <v>1076</v>
      </c>
      <c r="V121" s="131"/>
      <c r="W121" s="131"/>
      <c r="X121" s="131"/>
      <c r="Y121" s="131"/>
      <c r="Z121" s="131"/>
    </row>
    <row r="122" spans="3:26">
      <c r="C122" s="128" t="s">
        <v>1077</v>
      </c>
      <c r="D122" s="134" t="s">
        <v>1090</v>
      </c>
      <c r="E122" s="135"/>
      <c r="F122" s="130" t="s">
        <v>1091</v>
      </c>
      <c r="G122" s="130" t="s">
        <v>1092</v>
      </c>
      <c r="H122"/>
      <c r="I122" s="130" t="s">
        <v>1093</v>
      </c>
      <c r="J122" s="130" t="s">
        <v>1094</v>
      </c>
      <c r="K122" s="131"/>
      <c r="L122" s="130"/>
      <c r="M122" s="130"/>
      <c r="N122" s="131"/>
      <c r="O122" s="130" t="s">
        <v>1027</v>
      </c>
      <c r="P122" s="130" t="s">
        <v>1095</v>
      </c>
      <c r="Q122" s="130"/>
      <c r="R122" s="131"/>
      <c r="S122" s="131"/>
      <c r="T122" s="130" t="s">
        <v>1054</v>
      </c>
      <c r="U122" s="130" t="s">
        <v>1096</v>
      </c>
      <c r="V122" s="131"/>
      <c r="W122" s="131"/>
      <c r="X122" s="131"/>
      <c r="Y122" s="131"/>
      <c r="Z122" s="131"/>
    </row>
    <row r="123" spans="3:26">
      <c r="C123" s="128" t="s">
        <v>1097</v>
      </c>
      <c r="D123" s="134" t="s">
        <v>1098</v>
      </c>
      <c r="E123" s="135"/>
      <c r="F123" s="130" t="s">
        <v>1009</v>
      </c>
      <c r="G123" s="130" t="s">
        <v>1099</v>
      </c>
      <c r="H123"/>
      <c r="I123" s="130" t="s">
        <v>1069</v>
      </c>
      <c r="J123" s="130" t="s">
        <v>1005</v>
      </c>
      <c r="K123" s="131"/>
      <c r="L123" s="131"/>
      <c r="M123" s="131"/>
      <c r="N123" s="131"/>
      <c r="O123" s="130" t="s">
        <v>1060</v>
      </c>
      <c r="P123" s="130" t="s">
        <v>1100</v>
      </c>
      <c r="Q123" s="130"/>
      <c r="R123" s="131"/>
      <c r="S123" s="131"/>
      <c r="T123" s="130" t="s">
        <v>1101</v>
      </c>
      <c r="U123" s="130" t="s">
        <v>1102</v>
      </c>
      <c r="V123" s="131"/>
      <c r="W123" s="131"/>
      <c r="X123" s="131"/>
      <c r="Y123" s="131"/>
      <c r="Z123" s="131"/>
    </row>
    <row r="124" spans="3:26">
      <c r="C124" s="128" t="s">
        <v>1103</v>
      </c>
      <c r="D124" s="134" t="s">
        <v>1104</v>
      </c>
      <c r="E124" s="135"/>
      <c r="F124" s="130" t="s">
        <v>1105</v>
      </c>
      <c r="G124" s="130" t="s">
        <v>1106</v>
      </c>
      <c r="H124"/>
      <c r="I124" s="130"/>
      <c r="J124" s="130" t="s">
        <v>1094</v>
      </c>
      <c r="K124" s="131"/>
      <c r="L124" s="130"/>
      <c r="M124" s="130"/>
      <c r="N124" s="131"/>
      <c r="O124" s="130" t="s">
        <v>1052</v>
      </c>
      <c r="P124" s="130" t="s">
        <v>1107</v>
      </c>
      <c r="Q124" s="130"/>
      <c r="R124" s="131"/>
      <c r="S124" s="131"/>
      <c r="T124" s="130" t="s">
        <v>1044</v>
      </c>
      <c r="U124" s="130" t="s">
        <v>1108</v>
      </c>
      <c r="V124" s="131"/>
      <c r="W124" s="131"/>
      <c r="X124" s="131"/>
      <c r="Y124" s="131"/>
      <c r="Z124" s="131"/>
    </row>
    <row r="125" spans="3:26">
      <c r="C125" s="133"/>
      <c r="D125" s="136"/>
      <c r="E125" s="137"/>
      <c r="F125" s="130" t="s">
        <v>1109</v>
      </c>
      <c r="G125" s="130" t="s">
        <v>1110</v>
      </c>
      <c r="H125"/>
      <c r="I125" s="130" t="s">
        <v>1060</v>
      </c>
      <c r="J125" s="130" t="s">
        <v>1005</v>
      </c>
      <c r="K125" s="131"/>
      <c r="L125" s="131"/>
      <c r="M125" s="131"/>
      <c r="N125" s="131"/>
      <c r="O125" s="131"/>
      <c r="P125" s="131"/>
      <c r="Q125" s="131"/>
      <c r="R125" s="131"/>
      <c r="S125" s="131"/>
      <c r="T125" s="130" t="s">
        <v>1064</v>
      </c>
      <c r="U125" s="130" t="s">
        <v>1111</v>
      </c>
      <c r="V125" s="131"/>
      <c r="W125" s="131"/>
      <c r="X125" s="131"/>
      <c r="Y125" s="131"/>
      <c r="Z125" s="131"/>
    </row>
    <row r="126" spans="3:26">
      <c r="C126" s="137"/>
      <c r="D126" s="136"/>
      <c r="E126" s="137"/>
      <c r="F126" s="130" t="s">
        <v>1112</v>
      </c>
      <c r="G126" s="130" t="s">
        <v>1113</v>
      </c>
      <c r="H126"/>
      <c r="I126" s="130"/>
      <c r="J126" s="130" t="s">
        <v>1114</v>
      </c>
      <c r="K126" s="131"/>
      <c r="L126" s="130"/>
      <c r="M126" s="130"/>
      <c r="N126" s="131"/>
      <c r="O126" s="130"/>
      <c r="P126" s="130"/>
      <c r="Q126" s="130"/>
      <c r="R126" s="131"/>
      <c r="S126" s="131"/>
      <c r="T126" s="130" t="s">
        <v>1115</v>
      </c>
      <c r="U126" s="130" t="s">
        <v>1116</v>
      </c>
      <c r="V126" s="131"/>
      <c r="W126" s="131"/>
      <c r="X126" s="131"/>
      <c r="Y126" s="131"/>
      <c r="Z126" s="131"/>
    </row>
    <row r="127" spans="3:26">
      <c r="C127"/>
      <c r="D127" s="132"/>
      <c r="E127"/>
      <c r="F127" s="130" t="s">
        <v>1054</v>
      </c>
      <c r="G127" s="130" t="s">
        <v>1068</v>
      </c>
      <c r="H127"/>
      <c r="I127" s="130" t="s">
        <v>1091</v>
      </c>
      <c r="J127" s="130" t="s">
        <v>1074</v>
      </c>
      <c r="K127" s="131"/>
      <c r="L127" s="131"/>
      <c r="M127" s="131"/>
      <c r="N127" s="131"/>
      <c r="O127" s="131"/>
      <c r="P127" s="131"/>
      <c r="Q127" s="131"/>
      <c r="R127" s="131"/>
      <c r="S127" s="131"/>
      <c r="T127" s="130" t="s">
        <v>1117</v>
      </c>
      <c r="U127" s="130" t="s">
        <v>1118</v>
      </c>
      <c r="V127" s="131"/>
      <c r="W127" s="131"/>
      <c r="X127" s="131"/>
      <c r="Y127" s="131"/>
      <c r="Z127" s="131"/>
    </row>
    <row r="128" spans="3:26">
      <c r="C128"/>
      <c r="D128" s="132"/>
      <c r="E128"/>
      <c r="F128" s="133"/>
      <c r="G128" s="133"/>
      <c r="H128"/>
      <c r="I128" s="130"/>
      <c r="J128" s="130" t="s">
        <v>1119</v>
      </c>
      <c r="K128" s="131"/>
      <c r="L128" s="131"/>
      <c r="M128" s="131"/>
      <c r="N128" s="131"/>
      <c r="O128" s="130"/>
      <c r="P128" s="130"/>
      <c r="Q128" s="130"/>
      <c r="R128" s="131"/>
      <c r="S128" s="131"/>
      <c r="T128" s="130" t="s">
        <v>1120</v>
      </c>
      <c r="U128" s="130" t="s">
        <v>1121</v>
      </c>
      <c r="V128" s="131"/>
      <c r="W128" s="131"/>
      <c r="X128" s="131"/>
      <c r="Y128" s="131"/>
      <c r="Z128" s="131"/>
    </row>
    <row r="129" spans="3:26">
      <c r="C129"/>
      <c r="D129" s="132"/>
      <c r="E129"/>
      <c r="F129"/>
      <c r="G129"/>
      <c r="H129"/>
      <c r="I129" s="131"/>
      <c r="J129" s="131"/>
      <c r="K129" s="131"/>
      <c r="L129" s="131"/>
      <c r="M129" s="131"/>
      <c r="N129" s="131"/>
      <c r="O129" s="131"/>
      <c r="P129" s="131"/>
      <c r="Q129" s="131"/>
      <c r="R129" s="131"/>
      <c r="S129" s="131"/>
      <c r="V129" s="131"/>
      <c r="W129" s="131"/>
      <c r="X129" s="131"/>
      <c r="Y129" s="131"/>
      <c r="Z129" s="131"/>
    </row>
    <row r="130" spans="3:26">
      <c r="C130"/>
      <c r="D130" s="132"/>
      <c r="E130"/>
      <c r="F130"/>
      <c r="G130"/>
      <c r="H130"/>
      <c r="I130" s="131"/>
      <c r="J130" s="131"/>
      <c r="K130" s="131"/>
      <c r="L130" s="131"/>
      <c r="M130" s="131"/>
      <c r="N130" s="131"/>
      <c r="O130" s="130"/>
      <c r="P130" s="130"/>
      <c r="Q130" s="130"/>
      <c r="R130" s="131"/>
      <c r="S130" s="131"/>
      <c r="V130" s="131"/>
      <c r="W130" s="131"/>
      <c r="X130" s="131"/>
      <c r="Y130" s="131"/>
      <c r="Z130" s="131"/>
    </row>
    <row r="131" spans="3:26">
      <c r="C131"/>
      <c r="D131" s="132"/>
      <c r="E131"/>
      <c r="F131"/>
      <c r="G131"/>
      <c r="H131"/>
      <c r="I131" s="131"/>
      <c r="J131" s="131"/>
      <c r="K131" s="131"/>
      <c r="L131" s="131"/>
      <c r="M131" s="131"/>
      <c r="N131" s="131"/>
      <c r="O131" s="131"/>
      <c r="P131" s="131"/>
      <c r="Q131" s="131"/>
      <c r="R131" s="131"/>
      <c r="S131" s="131"/>
      <c r="V131" s="131"/>
      <c r="W131" s="131"/>
      <c r="X131" s="131"/>
      <c r="Y131" s="131"/>
      <c r="Z131" s="131"/>
    </row>
    <row r="132" spans="3:26">
      <c r="C132"/>
      <c r="D132" s="132"/>
      <c r="E132"/>
      <c r="F132"/>
      <c r="G132"/>
      <c r="H132"/>
      <c r="I132" s="131"/>
      <c r="J132" s="131"/>
      <c r="K132" s="131"/>
      <c r="L132" s="131"/>
      <c r="M132" s="131"/>
      <c r="N132" s="131"/>
      <c r="O132" s="130"/>
      <c r="P132" s="130"/>
      <c r="Q132" s="130"/>
      <c r="R132" s="131"/>
      <c r="S132" s="131"/>
      <c r="V132" s="131"/>
      <c r="W132" s="131"/>
      <c r="X132" s="131"/>
      <c r="Y132" s="131"/>
      <c r="Z132" s="131"/>
    </row>
    <row r="133" spans="3:26">
      <c r="C133"/>
      <c r="D133" s="132"/>
      <c r="E133"/>
      <c r="F133"/>
      <c r="G133"/>
      <c r="H133"/>
      <c r="I133" s="131"/>
      <c r="J133" s="131"/>
      <c r="K133" s="131"/>
      <c r="L133" s="131"/>
      <c r="M133" s="131"/>
      <c r="N133" s="131"/>
      <c r="O133" s="131"/>
      <c r="P133" s="131"/>
      <c r="Q133" s="131"/>
      <c r="R133" s="131"/>
      <c r="S133" s="131"/>
      <c r="V133" s="131"/>
      <c r="W133" s="131"/>
      <c r="X133" s="131"/>
      <c r="Y133" s="131"/>
      <c r="Z133" s="131"/>
    </row>
    <row r="134" spans="3:26">
      <c r="C134"/>
      <c r="D134" s="132"/>
      <c r="E134"/>
      <c r="F134"/>
      <c r="G134"/>
      <c r="H134"/>
      <c r="I134" s="131"/>
      <c r="J134" s="131"/>
      <c r="K134" s="131"/>
      <c r="L134" s="131"/>
      <c r="M134" s="131"/>
      <c r="N134" s="131"/>
      <c r="O134" s="131"/>
      <c r="P134" s="131"/>
      <c r="Q134" s="131"/>
      <c r="R134" s="131"/>
      <c r="S134" s="131"/>
      <c r="T134" s="131"/>
      <c r="U134" s="131"/>
      <c r="V134" s="131"/>
      <c r="W134" s="131"/>
      <c r="X134" s="131"/>
      <c r="Y134" s="131"/>
      <c r="Z134" s="131"/>
    </row>
  </sheetData>
  <mergeCells count="78">
    <mergeCell ref="E46:E50"/>
    <mergeCell ref="C46:C50"/>
    <mergeCell ref="A10:A12"/>
    <mergeCell ref="D38:D40"/>
    <mergeCell ref="E10:E12"/>
    <mergeCell ref="E38:E40"/>
    <mergeCell ref="E16:E18"/>
    <mergeCell ref="E28:E36"/>
    <mergeCell ref="E22:E26"/>
    <mergeCell ref="D16:D18"/>
    <mergeCell ref="A16:A18"/>
    <mergeCell ref="C22:C26"/>
    <mergeCell ref="A46:A50"/>
    <mergeCell ref="D46:D50"/>
    <mergeCell ref="A28:A36"/>
    <mergeCell ref="D28:D36"/>
    <mergeCell ref="E66:E70"/>
    <mergeCell ref="E62:E64"/>
    <mergeCell ref="E52:E56"/>
    <mergeCell ref="A52:A58"/>
    <mergeCell ref="C66:C72"/>
    <mergeCell ref="D66:D72"/>
    <mergeCell ref="A62:A64"/>
    <mergeCell ref="D62:D64"/>
    <mergeCell ref="C62:C64"/>
    <mergeCell ref="A70:A72"/>
    <mergeCell ref="C52:C56"/>
    <mergeCell ref="D52:D56"/>
    <mergeCell ref="A22:A26"/>
    <mergeCell ref="D22:D26"/>
    <mergeCell ref="C28:C36"/>
    <mergeCell ref="A85:A87"/>
    <mergeCell ref="A79:A81"/>
    <mergeCell ref="D79:D81"/>
    <mergeCell ref="E76:E78"/>
    <mergeCell ref="C76:C78"/>
    <mergeCell ref="A76:A78"/>
    <mergeCell ref="A105:A109"/>
    <mergeCell ref="D105:D109"/>
    <mergeCell ref="C89:C91"/>
    <mergeCell ref="C105:C109"/>
    <mergeCell ref="A99:A101"/>
    <mergeCell ref="D99:D101"/>
    <mergeCell ref="A89:A91"/>
    <mergeCell ref="C93:C97"/>
    <mergeCell ref="D89:D91"/>
    <mergeCell ref="O7:R7"/>
    <mergeCell ref="S7:T7"/>
    <mergeCell ref="E99:E101"/>
    <mergeCell ref="C99:C101"/>
    <mergeCell ref="E105:E109"/>
    <mergeCell ref="E89:E91"/>
    <mergeCell ref="E93:E97"/>
    <mergeCell ref="D93:D97"/>
    <mergeCell ref="D76:D78"/>
    <mergeCell ref="E79:E81"/>
    <mergeCell ref="C79:C81"/>
    <mergeCell ref="C16:C18"/>
    <mergeCell ref="G6:G8"/>
    <mergeCell ref="C10:C12"/>
    <mergeCell ref="D10:D12"/>
    <mergeCell ref="C38:C40"/>
    <mergeCell ref="U7:V7"/>
    <mergeCell ref="Z7:AB7"/>
    <mergeCell ref="C1:AB1"/>
    <mergeCell ref="C6:C9"/>
    <mergeCell ref="D6:D9"/>
    <mergeCell ref="E6:E9"/>
    <mergeCell ref="F6:F8"/>
    <mergeCell ref="H6:H8"/>
    <mergeCell ref="W7:Y7"/>
    <mergeCell ref="I6:I8"/>
    <mergeCell ref="J6:J8"/>
    <mergeCell ref="K6:N6"/>
    <mergeCell ref="K7:K8"/>
    <mergeCell ref="L7:M7"/>
    <mergeCell ref="O6:AB6"/>
    <mergeCell ref="N7:N8"/>
  </mergeCells>
  <phoneticPr fontId="1" type="noConversion"/>
  <printOptions horizontalCentered="1"/>
  <pageMargins left="0.57999999999999996" right="0.32" top="0.28740157500000002" bottom="0.39370078740157499" header="6.4960630000000005E-2" footer="0"/>
  <pageSetup paperSize="8" scale="60" orientation="landscape" r:id="rId1"/>
  <headerFooter alignWithMargins="0"/>
  <rowBreaks count="1" manualBreakCount="1">
    <brk id="78" min="2" max="27"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6">
    <tabColor indexed="11"/>
  </sheetPr>
  <dimension ref="A1:AE89"/>
  <sheetViews>
    <sheetView view="pageBreakPreview" topLeftCell="H67" zoomScale="75" zoomScaleNormal="25" zoomScaleSheetLayoutView="40" workbookViewId="0">
      <selection activeCell="H66" sqref="H66"/>
    </sheetView>
  </sheetViews>
  <sheetFormatPr defaultColWidth="9" defaultRowHeight="15"/>
  <cols>
    <col min="1" max="2" width="9" style="67"/>
    <col min="3" max="3" width="10" style="67" customWidth="1"/>
    <col min="4" max="4" width="9.140625" style="105" customWidth="1"/>
    <col min="5" max="5" width="27.85546875" style="112" customWidth="1"/>
    <col min="6" max="6" width="9.140625" style="83" bestFit="1" customWidth="1"/>
    <col min="7" max="7" width="30.7109375" style="83" customWidth="1"/>
    <col min="8" max="8" width="27.42578125" style="67" customWidth="1"/>
    <col min="9" max="9" width="8.85546875" style="107" bestFit="1" customWidth="1"/>
    <col min="10" max="10" width="10.42578125" style="67" customWidth="1"/>
    <col min="11" max="11" width="9.28515625" style="83" customWidth="1"/>
    <col min="12" max="12" width="7.140625" style="83" customWidth="1"/>
    <col min="13" max="13" width="7" style="83" customWidth="1"/>
    <col min="14" max="14" width="9.140625" style="83" customWidth="1"/>
    <col min="15" max="15" width="6" style="83" customWidth="1"/>
    <col min="16" max="16" width="6.7109375" style="83" customWidth="1"/>
    <col min="17" max="17" width="5.140625" style="83" customWidth="1"/>
    <col min="18" max="18" width="6.28515625" style="83" customWidth="1"/>
    <col min="19" max="19" width="7.140625" style="83" customWidth="1"/>
    <col min="20" max="20" width="6" style="83" customWidth="1"/>
    <col min="21" max="21" width="6.85546875" style="83" customWidth="1"/>
    <col min="22" max="22" width="6.28515625" style="83" customWidth="1"/>
    <col min="23" max="23" width="5.5703125" style="83" customWidth="1"/>
    <col min="24" max="24" width="7" style="83" customWidth="1"/>
    <col min="25" max="25" width="6.28515625" style="83" customWidth="1"/>
    <col min="26" max="26" width="5.7109375" style="83" customWidth="1"/>
    <col min="27" max="27" width="6.85546875" style="83" customWidth="1"/>
    <col min="28" max="28" width="6.28515625" style="83" customWidth="1"/>
    <col min="29" max="29" width="10.5703125" style="67" hidden="1" customWidth="1"/>
    <col min="30" max="30" width="11.5703125" style="67" hidden="1" customWidth="1"/>
    <col min="31" max="31" width="0" style="67" hidden="1" customWidth="1"/>
    <col min="32" max="16384" width="9" style="67"/>
  </cols>
  <sheetData>
    <row r="1" spans="1:31" ht="21">
      <c r="C1" s="609" t="s">
        <v>1690</v>
      </c>
      <c r="D1" s="609"/>
      <c r="E1" s="609"/>
      <c r="F1" s="609"/>
      <c r="G1" s="609"/>
      <c r="H1" s="609"/>
      <c r="I1" s="609"/>
      <c r="J1" s="609"/>
      <c r="K1" s="609"/>
      <c r="L1" s="609"/>
      <c r="M1" s="609"/>
      <c r="N1" s="609"/>
      <c r="O1" s="609"/>
      <c r="P1" s="609"/>
      <c r="Q1" s="609"/>
      <c r="R1" s="609"/>
      <c r="S1" s="609"/>
      <c r="T1" s="609"/>
      <c r="U1" s="609"/>
      <c r="V1" s="609"/>
      <c r="W1" s="609"/>
      <c r="X1" s="609"/>
      <c r="Y1" s="609"/>
      <c r="Z1" s="609"/>
      <c r="AA1" s="609"/>
      <c r="AB1" s="609"/>
    </row>
    <row r="2" spans="1:31">
      <c r="C2" s="68" t="s">
        <v>1691</v>
      </c>
      <c r="D2" s="69"/>
      <c r="E2" s="70" t="s">
        <v>1695</v>
      </c>
      <c r="F2" s="71"/>
      <c r="G2" s="71"/>
      <c r="H2" s="71"/>
      <c r="I2" s="106"/>
      <c r="J2" s="71"/>
      <c r="K2" s="71"/>
      <c r="L2" s="71"/>
      <c r="M2" s="71"/>
      <c r="N2" s="71"/>
      <c r="O2" s="71"/>
      <c r="P2" s="71"/>
      <c r="Q2" s="71"/>
      <c r="R2" s="71"/>
      <c r="S2" s="71"/>
      <c r="T2" s="71"/>
      <c r="U2" s="71"/>
      <c r="V2" s="71"/>
      <c r="W2" s="71"/>
      <c r="X2" s="71"/>
      <c r="Y2" s="71"/>
      <c r="Z2" s="71"/>
      <c r="AA2" s="71"/>
      <c r="AB2" s="71"/>
    </row>
    <row r="3" spans="1:31">
      <c r="C3" s="68" t="s">
        <v>1692</v>
      </c>
      <c r="D3" s="69"/>
      <c r="E3" s="70" t="s">
        <v>325</v>
      </c>
      <c r="F3" s="71"/>
      <c r="G3" s="71"/>
      <c r="H3" s="71"/>
      <c r="I3" s="106"/>
      <c r="J3" s="71"/>
      <c r="K3" s="71"/>
      <c r="L3" s="71"/>
      <c r="M3" s="71"/>
      <c r="N3" s="71"/>
      <c r="O3" s="71"/>
      <c r="P3" s="71"/>
      <c r="Q3" s="71"/>
      <c r="R3" s="71"/>
      <c r="S3" s="71"/>
      <c r="T3" s="71"/>
      <c r="U3" s="71"/>
      <c r="V3" s="71"/>
      <c r="W3" s="71"/>
      <c r="X3" s="71"/>
      <c r="Y3" s="71"/>
      <c r="Z3" s="71"/>
      <c r="AA3" s="71"/>
      <c r="AB3" s="71"/>
    </row>
    <row r="4" spans="1:31">
      <c r="C4" s="68" t="s">
        <v>86</v>
      </c>
      <c r="D4" s="69"/>
      <c r="E4" s="70" t="s">
        <v>451</v>
      </c>
      <c r="F4" s="71"/>
      <c r="G4" s="71"/>
      <c r="H4" s="71"/>
      <c r="I4" s="106"/>
      <c r="J4" s="71"/>
      <c r="K4" s="71"/>
      <c r="L4" s="71"/>
      <c r="M4" s="71"/>
      <c r="N4" s="71"/>
      <c r="O4" s="71"/>
      <c r="P4" s="71"/>
      <c r="Q4" s="71"/>
      <c r="R4" s="71"/>
      <c r="S4" s="71"/>
      <c r="T4" s="71"/>
      <c r="U4" s="71"/>
      <c r="V4" s="71"/>
      <c r="W4" s="71"/>
      <c r="X4" s="71"/>
      <c r="Y4" s="71"/>
      <c r="Z4" s="71"/>
      <c r="AA4" s="71"/>
      <c r="AB4" s="71"/>
    </row>
    <row r="5" spans="1:31" ht="15.75" thickBot="1">
      <c r="C5" s="73"/>
      <c r="D5" s="74"/>
      <c r="E5" s="72"/>
      <c r="F5" s="71"/>
      <c r="G5" s="71"/>
      <c r="H5" s="71"/>
      <c r="I5" s="106"/>
      <c r="J5" s="71"/>
      <c r="K5" s="71"/>
      <c r="L5" s="71"/>
      <c r="M5" s="71"/>
      <c r="N5" s="71"/>
      <c r="O5" s="71"/>
      <c r="P5" s="71"/>
      <c r="Q5" s="71"/>
      <c r="R5" s="71"/>
      <c r="S5" s="71"/>
      <c r="T5" s="71"/>
      <c r="U5" s="71"/>
      <c r="V5" s="71"/>
      <c r="W5" s="71"/>
      <c r="X5" s="71"/>
      <c r="Y5" s="71"/>
      <c r="Z5" s="71"/>
      <c r="AA5" s="71"/>
      <c r="AB5" s="71"/>
    </row>
    <row r="6" spans="1:31" ht="15" customHeight="1">
      <c r="C6" s="610" t="s">
        <v>1693</v>
      </c>
      <c r="D6" s="613" t="s">
        <v>106</v>
      </c>
      <c r="E6" s="605" t="s">
        <v>1689</v>
      </c>
      <c r="F6" s="614" t="s">
        <v>1667</v>
      </c>
      <c r="G6" s="605" t="s">
        <v>1725</v>
      </c>
      <c r="H6" s="614" t="s">
        <v>1668</v>
      </c>
      <c r="I6" s="616" t="s">
        <v>1669</v>
      </c>
      <c r="J6" s="614" t="s">
        <v>87</v>
      </c>
      <c r="K6" s="614" t="s">
        <v>1671</v>
      </c>
      <c r="L6" s="614"/>
      <c r="M6" s="614"/>
      <c r="N6" s="614"/>
      <c r="O6" s="614" t="s">
        <v>1677</v>
      </c>
      <c r="P6" s="614"/>
      <c r="Q6" s="614"/>
      <c r="R6" s="614"/>
      <c r="S6" s="614"/>
      <c r="T6" s="614"/>
      <c r="U6" s="614"/>
      <c r="V6" s="614"/>
      <c r="W6" s="614"/>
      <c r="X6" s="614"/>
      <c r="Y6" s="614"/>
      <c r="Z6" s="614"/>
      <c r="AA6" s="614"/>
      <c r="AB6" s="618"/>
    </row>
    <row r="7" spans="1:31" ht="15" customHeight="1">
      <c r="C7" s="611"/>
      <c r="D7" s="585"/>
      <c r="E7" s="602"/>
      <c r="F7" s="599"/>
      <c r="G7" s="602"/>
      <c r="H7" s="599"/>
      <c r="I7" s="617"/>
      <c r="J7" s="599"/>
      <c r="K7" s="599" t="s">
        <v>1672</v>
      </c>
      <c r="L7" s="599" t="s">
        <v>1673</v>
      </c>
      <c r="M7" s="599"/>
      <c r="N7" s="599" t="s">
        <v>1676</v>
      </c>
      <c r="O7" s="599" t="s">
        <v>1678</v>
      </c>
      <c r="P7" s="599"/>
      <c r="Q7" s="599"/>
      <c r="R7" s="599"/>
      <c r="S7" s="599" t="s">
        <v>1684</v>
      </c>
      <c r="T7" s="599"/>
      <c r="U7" s="599" t="s">
        <v>1685</v>
      </c>
      <c r="V7" s="599"/>
      <c r="W7" s="599" t="s">
        <v>1686</v>
      </c>
      <c r="X7" s="599"/>
      <c r="Y7" s="599"/>
      <c r="Z7" s="599" t="s">
        <v>1687</v>
      </c>
      <c r="AA7" s="599"/>
      <c r="AB7" s="600"/>
    </row>
    <row r="8" spans="1:31">
      <c r="B8" s="67" t="s">
        <v>578</v>
      </c>
      <c r="C8" s="611"/>
      <c r="D8" s="585"/>
      <c r="E8" s="602"/>
      <c r="F8" s="599"/>
      <c r="G8" s="603"/>
      <c r="H8" s="599"/>
      <c r="I8" s="617"/>
      <c r="J8" s="599"/>
      <c r="K8" s="599"/>
      <c r="L8" s="64" t="s">
        <v>1674</v>
      </c>
      <c r="M8" s="64" t="s">
        <v>1675</v>
      </c>
      <c r="N8" s="599"/>
      <c r="O8" s="64" t="s">
        <v>1679</v>
      </c>
      <c r="P8" s="64" t="s">
        <v>1680</v>
      </c>
      <c r="Q8" s="64" t="s">
        <v>1681</v>
      </c>
      <c r="R8" s="64" t="s">
        <v>1682</v>
      </c>
      <c r="S8" s="64" t="s">
        <v>1680</v>
      </c>
      <c r="T8" s="64" t="s">
        <v>1682</v>
      </c>
      <c r="U8" s="64" t="s">
        <v>1680</v>
      </c>
      <c r="V8" s="64" t="s">
        <v>1682</v>
      </c>
      <c r="W8" s="64" t="s">
        <v>1679</v>
      </c>
      <c r="X8" s="64" t="s">
        <v>1680</v>
      </c>
      <c r="Y8" s="64" t="s">
        <v>1682</v>
      </c>
      <c r="Z8" s="64" t="s">
        <v>1679</v>
      </c>
      <c r="AA8" s="64" t="s">
        <v>1680</v>
      </c>
      <c r="AB8" s="65" t="s">
        <v>1682</v>
      </c>
    </row>
    <row r="9" spans="1:31" s="104" customFormat="1" ht="15.75" thickBot="1">
      <c r="C9" s="612"/>
      <c r="D9" s="592"/>
      <c r="E9" s="627"/>
      <c r="F9" s="81">
        <v>1</v>
      </c>
      <c r="G9" s="81"/>
      <c r="H9" s="81">
        <v>2</v>
      </c>
      <c r="I9" s="80">
        <v>3</v>
      </c>
      <c r="J9" s="81">
        <v>4</v>
      </c>
      <c r="K9" s="81">
        <v>5</v>
      </c>
      <c r="L9" s="81">
        <v>6.1</v>
      </c>
      <c r="M9" s="81">
        <v>6.2</v>
      </c>
      <c r="N9" s="81">
        <v>7</v>
      </c>
      <c r="O9" s="81">
        <v>8</v>
      </c>
      <c r="P9" s="81">
        <v>9</v>
      </c>
      <c r="Q9" s="81">
        <v>10</v>
      </c>
      <c r="R9" s="81">
        <v>11</v>
      </c>
      <c r="S9" s="81">
        <v>12</v>
      </c>
      <c r="T9" s="81">
        <v>13</v>
      </c>
      <c r="U9" s="81">
        <v>14</v>
      </c>
      <c r="V9" s="81">
        <v>15</v>
      </c>
      <c r="W9" s="81">
        <v>16</v>
      </c>
      <c r="X9" s="81">
        <v>17</v>
      </c>
      <c r="Y9" s="81">
        <v>18</v>
      </c>
      <c r="Z9" s="81">
        <v>19</v>
      </c>
      <c r="AA9" s="81">
        <v>20</v>
      </c>
      <c r="AB9" s="82">
        <v>21</v>
      </c>
    </row>
    <row r="10" spans="1:31" s="66" customFormat="1" ht="15" customHeight="1">
      <c r="A10" s="148">
        <v>79</v>
      </c>
      <c r="B10" s="62">
        <v>137</v>
      </c>
      <c r="C10" s="175" t="s">
        <v>1151</v>
      </c>
      <c r="D10" s="75">
        <v>7.5</v>
      </c>
      <c r="E10" s="93" t="s">
        <v>1152</v>
      </c>
      <c r="F10" s="76">
        <v>6</v>
      </c>
      <c r="G10" s="76" t="s">
        <v>1150</v>
      </c>
      <c r="H10" s="93" t="s">
        <v>504</v>
      </c>
      <c r="I10" s="79">
        <v>6.3</v>
      </c>
      <c r="J10" s="76" t="s">
        <v>1700</v>
      </c>
      <c r="K10" s="79">
        <v>15</v>
      </c>
      <c r="L10" s="79">
        <v>4</v>
      </c>
      <c r="M10" s="79">
        <v>6.4</v>
      </c>
      <c r="N10" s="76">
        <v>1</v>
      </c>
      <c r="O10" s="76" t="s">
        <v>1703</v>
      </c>
      <c r="P10" s="76" t="s">
        <v>1701</v>
      </c>
      <c r="Q10" s="76" t="s">
        <v>1709</v>
      </c>
      <c r="R10" s="76">
        <v>0</v>
      </c>
      <c r="S10" s="76" t="s">
        <v>1701</v>
      </c>
      <c r="T10" s="76">
        <v>0</v>
      </c>
      <c r="U10" s="76" t="s">
        <v>1707</v>
      </c>
      <c r="V10" s="76">
        <v>0</v>
      </c>
      <c r="W10" s="76" t="s">
        <v>1704</v>
      </c>
      <c r="X10" s="76" t="s">
        <v>1703</v>
      </c>
      <c r="Y10" s="76">
        <v>0</v>
      </c>
      <c r="Z10" s="76" t="s">
        <v>1705</v>
      </c>
      <c r="AA10" s="76" t="s">
        <v>1703</v>
      </c>
      <c r="AB10" s="77">
        <v>0</v>
      </c>
      <c r="AD10" s="61"/>
      <c r="AE10" s="87">
        <v>608.4</v>
      </c>
    </row>
    <row r="11" spans="1:31" s="66" customFormat="1" ht="15" customHeight="1">
      <c r="A11" s="232"/>
      <c r="B11" s="62"/>
      <c r="C11" s="97"/>
      <c r="D11" s="98"/>
      <c r="E11" s="99"/>
      <c r="F11" s="95"/>
      <c r="G11" s="95"/>
      <c r="H11" s="99"/>
      <c r="I11" s="100"/>
      <c r="J11" s="95"/>
      <c r="K11" s="100"/>
      <c r="L11" s="100"/>
      <c r="M11" s="100"/>
      <c r="N11" s="95"/>
      <c r="O11" s="95"/>
      <c r="P11" s="95"/>
      <c r="Q11" s="95"/>
      <c r="R11" s="95"/>
      <c r="S11" s="95"/>
      <c r="T11" s="95"/>
      <c r="U11" s="95"/>
      <c r="V11" s="95"/>
      <c r="W11" s="95"/>
      <c r="X11" s="95"/>
      <c r="Y11" s="95"/>
      <c r="Z11" s="95"/>
      <c r="AA11" s="95"/>
      <c r="AB11" s="101"/>
      <c r="AD11" s="61"/>
      <c r="AE11" s="87"/>
    </row>
    <row r="12" spans="1:31" s="66" customFormat="1" ht="15" customHeight="1">
      <c r="A12" s="586">
        <v>9024</v>
      </c>
      <c r="B12" s="62">
        <v>223</v>
      </c>
      <c r="C12" s="586" t="s">
        <v>1153</v>
      </c>
      <c r="D12" s="585">
        <v>7.2</v>
      </c>
      <c r="E12" s="593" t="s">
        <v>1154</v>
      </c>
      <c r="F12" s="64">
        <v>1</v>
      </c>
      <c r="G12" s="116" t="s">
        <v>1155</v>
      </c>
      <c r="H12" s="60" t="s">
        <v>343</v>
      </c>
      <c r="I12" s="59">
        <f>AE12-AD12</f>
        <v>0.5</v>
      </c>
      <c r="J12" s="64" t="s">
        <v>1700</v>
      </c>
      <c r="K12" s="59">
        <v>6.5</v>
      </c>
      <c r="L12" s="59">
        <v>3</v>
      </c>
      <c r="M12" s="59">
        <v>3.2</v>
      </c>
      <c r="N12" s="64">
        <v>1</v>
      </c>
      <c r="O12" s="64" t="s">
        <v>1699</v>
      </c>
      <c r="P12" s="64" t="s">
        <v>1701</v>
      </c>
      <c r="Q12" s="64" t="s">
        <v>1709</v>
      </c>
      <c r="R12" s="64">
        <v>0</v>
      </c>
      <c r="S12" s="64" t="s">
        <v>1701</v>
      </c>
      <c r="T12" s="64">
        <v>0</v>
      </c>
      <c r="U12" s="64" t="s">
        <v>1707</v>
      </c>
      <c r="V12" s="64">
        <v>0</v>
      </c>
      <c r="W12" s="64" t="s">
        <v>1704</v>
      </c>
      <c r="X12" s="64" t="s">
        <v>1703</v>
      </c>
      <c r="Y12" s="64">
        <v>0</v>
      </c>
      <c r="Z12" s="64" t="s">
        <v>1705</v>
      </c>
      <c r="AA12" s="64" t="s">
        <v>1703</v>
      </c>
      <c r="AB12" s="65">
        <v>0</v>
      </c>
      <c r="AD12" s="61">
        <f>'[1]NGANJUK''Z'!$L$40</f>
        <v>789.1</v>
      </c>
      <c r="AE12" s="85">
        <v>789.6</v>
      </c>
    </row>
    <row r="13" spans="1:31" s="66" customFormat="1" ht="15" customHeight="1">
      <c r="A13" s="586"/>
      <c r="B13" s="62"/>
      <c r="C13" s="586"/>
      <c r="D13" s="585"/>
      <c r="E13" s="593"/>
      <c r="F13" s="64"/>
      <c r="G13" s="116"/>
      <c r="H13" s="60"/>
      <c r="I13" s="59"/>
      <c r="J13" s="64"/>
      <c r="K13" s="59"/>
      <c r="L13" s="59"/>
      <c r="M13" s="59"/>
      <c r="N13" s="64"/>
      <c r="O13" s="64"/>
      <c r="P13" s="64"/>
      <c r="Q13" s="64"/>
      <c r="R13" s="64"/>
      <c r="S13" s="64"/>
      <c r="T13" s="64"/>
      <c r="U13" s="64"/>
      <c r="V13" s="64"/>
      <c r="W13" s="64"/>
      <c r="X13" s="64"/>
      <c r="Y13" s="64"/>
      <c r="Z13" s="64"/>
      <c r="AA13" s="64"/>
      <c r="AB13" s="65"/>
      <c r="AD13" s="61"/>
      <c r="AE13" s="85"/>
    </row>
    <row r="14" spans="1:31" s="66" customFormat="1" ht="15" customHeight="1">
      <c r="A14" s="586"/>
      <c r="B14" s="62">
        <v>224</v>
      </c>
      <c r="C14" s="586"/>
      <c r="D14" s="585"/>
      <c r="E14" s="593"/>
      <c r="F14" s="64">
        <v>2</v>
      </c>
      <c r="G14" s="116" t="s">
        <v>1156</v>
      </c>
      <c r="H14" s="60" t="s">
        <v>344</v>
      </c>
      <c r="I14" s="59">
        <f>AE14-AD12</f>
        <v>0.5</v>
      </c>
      <c r="J14" s="64" t="s">
        <v>1700</v>
      </c>
      <c r="K14" s="59">
        <v>4</v>
      </c>
      <c r="L14" s="59">
        <v>3</v>
      </c>
      <c r="M14" s="59">
        <v>3</v>
      </c>
      <c r="N14" s="64">
        <v>1</v>
      </c>
      <c r="O14" s="64" t="s">
        <v>1705</v>
      </c>
      <c r="P14" s="64" t="s">
        <v>1701</v>
      </c>
      <c r="Q14" s="64" t="s">
        <v>1709</v>
      </c>
      <c r="R14" s="64">
        <v>0</v>
      </c>
      <c r="S14" s="64" t="s">
        <v>1701</v>
      </c>
      <c r="T14" s="64">
        <v>0</v>
      </c>
      <c r="U14" s="64" t="s">
        <v>1707</v>
      </c>
      <c r="V14" s="64">
        <v>0</v>
      </c>
      <c r="W14" s="64" t="s">
        <v>1704</v>
      </c>
      <c r="X14" s="64" t="s">
        <v>1703</v>
      </c>
      <c r="Y14" s="64">
        <v>0</v>
      </c>
      <c r="Z14" s="64" t="s">
        <v>1705</v>
      </c>
      <c r="AA14" s="64" t="s">
        <v>1703</v>
      </c>
      <c r="AB14" s="65">
        <v>0</v>
      </c>
      <c r="AE14" s="85">
        <v>789.6</v>
      </c>
    </row>
    <row r="15" spans="1:31" s="66" customFormat="1" ht="15" customHeight="1">
      <c r="A15" s="586"/>
      <c r="B15" s="62"/>
      <c r="C15" s="586"/>
      <c r="D15" s="585"/>
      <c r="E15" s="593"/>
      <c r="F15" s="64"/>
      <c r="G15" s="116"/>
      <c r="H15" s="60"/>
      <c r="I15" s="59"/>
      <c r="J15" s="64"/>
      <c r="K15" s="59"/>
      <c r="L15" s="59"/>
      <c r="M15" s="59"/>
      <c r="N15" s="64"/>
      <c r="O15" s="64"/>
      <c r="P15" s="64"/>
      <c r="Q15" s="64"/>
      <c r="R15" s="64"/>
      <c r="S15" s="64"/>
      <c r="T15" s="64"/>
      <c r="U15" s="64"/>
      <c r="V15" s="64"/>
      <c r="W15" s="64"/>
      <c r="X15" s="64"/>
      <c r="Y15" s="64"/>
      <c r="Z15" s="64"/>
      <c r="AA15" s="64"/>
      <c r="AB15" s="65"/>
      <c r="AE15" s="85"/>
    </row>
    <row r="16" spans="1:31" s="66" customFormat="1" ht="15" customHeight="1">
      <c r="A16" s="586"/>
      <c r="B16" s="62">
        <v>225</v>
      </c>
      <c r="C16" s="586"/>
      <c r="D16" s="585"/>
      <c r="E16" s="593"/>
      <c r="F16" s="64">
        <v>3</v>
      </c>
      <c r="G16" s="116" t="s">
        <v>1157</v>
      </c>
      <c r="H16" s="60" t="s">
        <v>345</v>
      </c>
      <c r="I16" s="59">
        <f>AE16-AD12</f>
        <v>2.2999999999999545</v>
      </c>
      <c r="J16" s="64" t="s">
        <v>1700</v>
      </c>
      <c r="K16" s="59">
        <v>23</v>
      </c>
      <c r="L16" s="59">
        <v>2.5</v>
      </c>
      <c r="M16" s="59">
        <v>2.5</v>
      </c>
      <c r="N16" s="64">
        <v>2</v>
      </c>
      <c r="O16" s="64" t="s">
        <v>1705</v>
      </c>
      <c r="P16" s="64" t="s">
        <v>1701</v>
      </c>
      <c r="Q16" s="64" t="s">
        <v>1709</v>
      </c>
      <c r="R16" s="64">
        <v>0</v>
      </c>
      <c r="S16" s="64" t="s">
        <v>1701</v>
      </c>
      <c r="T16" s="64">
        <v>0</v>
      </c>
      <c r="U16" s="64" t="s">
        <v>1707</v>
      </c>
      <c r="V16" s="64">
        <v>0</v>
      </c>
      <c r="W16" s="64" t="s">
        <v>1704</v>
      </c>
      <c r="X16" s="64" t="s">
        <v>1703</v>
      </c>
      <c r="Y16" s="64">
        <v>0</v>
      </c>
      <c r="Z16" s="64" t="s">
        <v>1705</v>
      </c>
      <c r="AA16" s="64" t="s">
        <v>1703</v>
      </c>
      <c r="AB16" s="65">
        <v>0</v>
      </c>
      <c r="AE16" s="85">
        <v>791.4</v>
      </c>
    </row>
    <row r="17" spans="1:31" s="66" customFormat="1" ht="15" customHeight="1">
      <c r="A17" s="184"/>
      <c r="B17" s="62"/>
      <c r="C17" s="109"/>
      <c r="D17" s="122"/>
      <c r="E17" s="124"/>
      <c r="F17" s="64"/>
      <c r="G17" s="116"/>
      <c r="H17" s="60"/>
      <c r="I17" s="59"/>
      <c r="J17" s="64"/>
      <c r="K17" s="59"/>
      <c r="L17" s="59"/>
      <c r="M17" s="59"/>
      <c r="N17" s="64"/>
      <c r="O17" s="64"/>
      <c r="P17" s="64"/>
      <c r="Q17" s="64"/>
      <c r="R17" s="64"/>
      <c r="S17" s="64"/>
      <c r="T17" s="64"/>
      <c r="U17" s="64"/>
      <c r="V17" s="64"/>
      <c r="W17" s="64"/>
      <c r="X17" s="64"/>
      <c r="Y17" s="64"/>
      <c r="Z17" s="64"/>
      <c r="AA17" s="64"/>
      <c r="AB17" s="65"/>
      <c r="AE17" s="85"/>
    </row>
    <row r="18" spans="1:31" s="66" customFormat="1" ht="15" customHeight="1">
      <c r="A18" s="139"/>
      <c r="B18" s="62">
        <v>200</v>
      </c>
      <c r="C18" s="589">
        <v>122</v>
      </c>
      <c r="D18" s="591">
        <v>3.8</v>
      </c>
      <c r="E18" s="594" t="s">
        <v>522</v>
      </c>
      <c r="F18" s="64">
        <v>1</v>
      </c>
      <c r="G18" s="116" t="s">
        <v>1160</v>
      </c>
      <c r="H18" s="60" t="s">
        <v>523</v>
      </c>
      <c r="I18" s="59">
        <f t="shared" ref="I18:I36" si="0">AE18-AD18</f>
        <v>0.30000000000006821</v>
      </c>
      <c r="J18" s="64" t="s">
        <v>1700</v>
      </c>
      <c r="K18" s="59">
        <v>4.5</v>
      </c>
      <c r="L18" s="59">
        <v>4</v>
      </c>
      <c r="M18" s="59">
        <v>4</v>
      </c>
      <c r="N18" s="64">
        <v>1</v>
      </c>
      <c r="O18" s="64" t="s">
        <v>1703</v>
      </c>
      <c r="P18" s="64" t="s">
        <v>1701</v>
      </c>
      <c r="Q18" s="64" t="s">
        <v>1709</v>
      </c>
      <c r="R18" s="64">
        <v>0</v>
      </c>
      <c r="S18" s="64" t="s">
        <v>1701</v>
      </c>
      <c r="T18" s="64">
        <v>0</v>
      </c>
      <c r="U18" s="64" t="s">
        <v>1707</v>
      </c>
      <c r="V18" s="64">
        <v>0</v>
      </c>
      <c r="W18" s="64" t="s">
        <v>1704</v>
      </c>
      <c r="X18" s="64" t="s">
        <v>1703</v>
      </c>
      <c r="Y18" s="64">
        <v>0</v>
      </c>
      <c r="Z18" s="64" t="s">
        <v>1705</v>
      </c>
      <c r="AA18" s="64" t="s">
        <v>1703</v>
      </c>
      <c r="AB18" s="65">
        <v>0</v>
      </c>
      <c r="AD18" s="61">
        <f>'[1]NGANJUK''Z'!$L$241</f>
        <v>696.4</v>
      </c>
      <c r="AE18" s="87">
        <v>696.7</v>
      </c>
    </row>
    <row r="19" spans="1:31" s="66" customFormat="1" ht="15" customHeight="1">
      <c r="A19" s="149"/>
      <c r="B19" s="62"/>
      <c r="C19" s="590"/>
      <c r="D19" s="604"/>
      <c r="E19" s="597"/>
      <c r="F19" s="64"/>
      <c r="G19" s="116"/>
      <c r="H19" s="60"/>
      <c r="I19" s="59"/>
      <c r="J19" s="64"/>
      <c r="K19" s="59"/>
      <c r="L19" s="59"/>
      <c r="M19" s="59"/>
      <c r="N19" s="64"/>
      <c r="O19" s="64"/>
      <c r="P19" s="64"/>
      <c r="Q19" s="64"/>
      <c r="R19" s="64"/>
      <c r="S19" s="64"/>
      <c r="T19" s="64"/>
      <c r="U19" s="64"/>
      <c r="V19" s="64"/>
      <c r="W19" s="64"/>
      <c r="X19" s="64"/>
      <c r="Y19" s="64"/>
      <c r="Z19" s="64"/>
      <c r="AA19" s="64"/>
      <c r="AB19" s="65"/>
      <c r="AD19" s="61"/>
      <c r="AE19" s="87"/>
    </row>
    <row r="20" spans="1:31" s="66" customFormat="1" ht="15" customHeight="1">
      <c r="A20" s="149"/>
      <c r="B20" s="62">
        <v>201</v>
      </c>
      <c r="C20" s="590"/>
      <c r="D20" s="604"/>
      <c r="E20" s="597"/>
      <c r="F20" s="64">
        <v>2</v>
      </c>
      <c r="G20" s="116" t="s">
        <v>1161</v>
      </c>
      <c r="H20" s="60" t="s">
        <v>524</v>
      </c>
      <c r="I20" s="59">
        <f t="shared" si="0"/>
        <v>2</v>
      </c>
      <c r="J20" s="64" t="s">
        <v>1700</v>
      </c>
      <c r="K20" s="59">
        <v>4</v>
      </c>
      <c r="L20" s="59">
        <v>5</v>
      </c>
      <c r="M20" s="59">
        <v>5</v>
      </c>
      <c r="N20" s="64">
        <v>1</v>
      </c>
      <c r="O20" s="64" t="s">
        <v>1703</v>
      </c>
      <c r="P20" s="64" t="s">
        <v>1701</v>
      </c>
      <c r="Q20" s="64" t="s">
        <v>1709</v>
      </c>
      <c r="R20" s="64">
        <v>0</v>
      </c>
      <c r="S20" s="64" t="s">
        <v>1701</v>
      </c>
      <c r="T20" s="64">
        <v>0</v>
      </c>
      <c r="U20" s="64" t="s">
        <v>1707</v>
      </c>
      <c r="V20" s="64">
        <v>0</v>
      </c>
      <c r="W20" s="64" t="s">
        <v>1704</v>
      </c>
      <c r="X20" s="64" t="s">
        <v>1703</v>
      </c>
      <c r="Y20" s="64">
        <v>0</v>
      </c>
      <c r="Z20" s="64" t="s">
        <v>1705</v>
      </c>
      <c r="AA20" s="64" t="s">
        <v>1703</v>
      </c>
      <c r="AB20" s="65">
        <v>0</v>
      </c>
      <c r="AD20" s="61">
        <f>'[1]NGANJUK''Z'!$L$241</f>
        <v>696.4</v>
      </c>
      <c r="AE20" s="87">
        <v>698.4</v>
      </c>
    </row>
    <row r="21" spans="1:31" s="66" customFormat="1" ht="15" customHeight="1">
      <c r="A21" s="149"/>
      <c r="B21" s="62"/>
      <c r="C21" s="590"/>
      <c r="D21" s="604"/>
      <c r="E21" s="597"/>
      <c r="F21" s="64"/>
      <c r="G21" s="116"/>
      <c r="H21" s="60"/>
      <c r="I21" s="59"/>
      <c r="J21" s="64"/>
      <c r="K21" s="59"/>
      <c r="L21" s="59"/>
      <c r="M21" s="59"/>
      <c r="N21" s="64"/>
      <c r="O21" s="64"/>
      <c r="P21" s="64"/>
      <c r="Q21" s="64"/>
      <c r="R21" s="64"/>
      <c r="S21" s="64"/>
      <c r="T21" s="64"/>
      <c r="U21" s="64"/>
      <c r="V21" s="64"/>
      <c r="W21" s="64"/>
      <c r="X21" s="64"/>
      <c r="Y21" s="64"/>
      <c r="Z21" s="64"/>
      <c r="AA21" s="64"/>
      <c r="AB21" s="65"/>
      <c r="AD21" s="61"/>
      <c r="AE21" s="87"/>
    </row>
    <row r="22" spans="1:31" s="66" customFormat="1" ht="15" customHeight="1">
      <c r="A22" s="149"/>
      <c r="B22" s="62">
        <v>203</v>
      </c>
      <c r="C22" s="606"/>
      <c r="D22" s="608"/>
      <c r="E22" s="598"/>
      <c r="F22" s="64">
        <v>4</v>
      </c>
      <c r="G22" s="116" t="s">
        <v>1162</v>
      </c>
      <c r="H22" s="60" t="s">
        <v>525</v>
      </c>
      <c r="I22" s="59">
        <f t="shared" si="0"/>
        <v>3</v>
      </c>
      <c r="J22" s="64" t="s">
        <v>1700</v>
      </c>
      <c r="K22" s="59">
        <v>7</v>
      </c>
      <c r="L22" s="59">
        <v>3.5</v>
      </c>
      <c r="M22" s="59">
        <v>3.5</v>
      </c>
      <c r="N22" s="64">
        <v>1</v>
      </c>
      <c r="O22" s="64" t="s">
        <v>1703</v>
      </c>
      <c r="P22" s="64" t="s">
        <v>1701</v>
      </c>
      <c r="Q22" s="64" t="s">
        <v>1709</v>
      </c>
      <c r="R22" s="64">
        <v>0</v>
      </c>
      <c r="S22" s="64" t="s">
        <v>1701</v>
      </c>
      <c r="T22" s="64">
        <v>0</v>
      </c>
      <c r="U22" s="64" t="s">
        <v>1707</v>
      </c>
      <c r="V22" s="64">
        <v>0</v>
      </c>
      <c r="W22" s="64" t="s">
        <v>1704</v>
      </c>
      <c r="X22" s="64" t="s">
        <v>1703</v>
      </c>
      <c r="Y22" s="64">
        <v>0</v>
      </c>
      <c r="Z22" s="64" t="s">
        <v>1705</v>
      </c>
      <c r="AA22" s="64" t="s">
        <v>1703</v>
      </c>
      <c r="AB22" s="65">
        <v>0</v>
      </c>
      <c r="AD22" s="61">
        <f>'[1]NGANJUK''Z'!$L$241</f>
        <v>696.4</v>
      </c>
      <c r="AE22" s="87">
        <v>699.4</v>
      </c>
    </row>
    <row r="23" spans="1:31" s="66" customFormat="1" ht="15" customHeight="1">
      <c r="A23" s="233"/>
      <c r="B23" s="62"/>
      <c r="C23" s="97"/>
      <c r="D23" s="98"/>
      <c r="E23" s="99"/>
      <c r="F23" s="64"/>
      <c r="G23" s="116"/>
      <c r="H23" s="60"/>
      <c r="I23" s="59"/>
      <c r="J23" s="64"/>
      <c r="K23" s="59"/>
      <c r="L23" s="59"/>
      <c r="M23" s="59"/>
      <c r="N23" s="64"/>
      <c r="O23" s="64"/>
      <c r="P23" s="64"/>
      <c r="Q23" s="64"/>
      <c r="R23" s="64"/>
      <c r="S23" s="64"/>
      <c r="T23" s="64"/>
      <c r="U23" s="64"/>
      <c r="V23" s="64"/>
      <c r="W23" s="64"/>
      <c r="X23" s="64"/>
      <c r="Y23" s="64"/>
      <c r="Z23" s="64"/>
      <c r="AA23" s="64"/>
      <c r="AB23" s="65"/>
      <c r="AD23" s="61"/>
      <c r="AE23" s="87"/>
    </row>
    <row r="24" spans="1:31" s="66" customFormat="1" ht="15" customHeight="1">
      <c r="A24" s="586">
        <v>189</v>
      </c>
      <c r="B24" s="62">
        <v>215</v>
      </c>
      <c r="C24" s="586" t="s">
        <v>1165</v>
      </c>
      <c r="D24" s="585">
        <v>4</v>
      </c>
      <c r="E24" s="593" t="s">
        <v>1166</v>
      </c>
      <c r="F24" s="64">
        <v>11</v>
      </c>
      <c r="G24" s="116" t="s">
        <v>1167</v>
      </c>
      <c r="H24" s="60" t="s">
        <v>565</v>
      </c>
      <c r="I24" s="59">
        <f t="shared" si="0"/>
        <v>8.5</v>
      </c>
      <c r="J24" s="64" t="s">
        <v>1700</v>
      </c>
      <c r="K24" s="59">
        <v>4</v>
      </c>
      <c r="L24" s="59">
        <v>4</v>
      </c>
      <c r="M24" s="59">
        <v>7</v>
      </c>
      <c r="N24" s="64">
        <v>1</v>
      </c>
      <c r="O24" s="64" t="s">
        <v>1703</v>
      </c>
      <c r="P24" s="64" t="s">
        <v>1701</v>
      </c>
      <c r="Q24" s="64" t="s">
        <v>1709</v>
      </c>
      <c r="R24" s="64">
        <v>0</v>
      </c>
      <c r="S24" s="64" t="s">
        <v>1701</v>
      </c>
      <c r="T24" s="64">
        <v>0</v>
      </c>
      <c r="U24" s="64" t="s">
        <v>1707</v>
      </c>
      <c r="V24" s="64">
        <v>0</v>
      </c>
      <c r="W24" s="64" t="s">
        <v>1704</v>
      </c>
      <c r="X24" s="64" t="s">
        <v>1703</v>
      </c>
      <c r="Y24" s="64">
        <v>0</v>
      </c>
      <c r="Z24" s="64" t="s">
        <v>1705</v>
      </c>
      <c r="AA24" s="64" t="s">
        <v>1703</v>
      </c>
      <c r="AB24" s="65">
        <v>0</v>
      </c>
      <c r="AD24" s="61">
        <f>'[1]NGANJUK''Z'!$L$274</f>
        <v>46.5</v>
      </c>
      <c r="AE24" s="87">
        <v>55</v>
      </c>
    </row>
    <row r="25" spans="1:31" s="66" customFormat="1" ht="15" customHeight="1">
      <c r="A25" s="586"/>
      <c r="B25" s="62"/>
      <c r="C25" s="586"/>
      <c r="D25" s="585"/>
      <c r="E25" s="593"/>
      <c r="F25" s="64"/>
      <c r="G25" s="116"/>
      <c r="H25" s="60"/>
      <c r="I25" s="59"/>
      <c r="J25" s="64"/>
      <c r="K25" s="59"/>
      <c r="L25" s="59"/>
      <c r="M25" s="59"/>
      <c r="N25" s="64"/>
      <c r="O25" s="64"/>
      <c r="P25" s="64"/>
      <c r="Q25" s="64"/>
      <c r="R25" s="64"/>
      <c r="S25" s="64"/>
      <c r="T25" s="64"/>
      <c r="U25" s="64"/>
      <c r="V25" s="64"/>
      <c r="W25" s="64"/>
      <c r="X25" s="64"/>
      <c r="Y25" s="64"/>
      <c r="Z25" s="64"/>
      <c r="AA25" s="64"/>
      <c r="AB25" s="65"/>
      <c r="AD25" s="61"/>
      <c r="AE25" s="87"/>
    </row>
    <row r="26" spans="1:31" s="66" customFormat="1" ht="15" customHeight="1">
      <c r="A26" s="586"/>
      <c r="B26" s="62">
        <v>216</v>
      </c>
      <c r="C26" s="586"/>
      <c r="D26" s="585"/>
      <c r="E26" s="593"/>
      <c r="F26" s="64">
        <v>12</v>
      </c>
      <c r="G26" s="116" t="s">
        <v>1168</v>
      </c>
      <c r="H26" s="60" t="s">
        <v>566</v>
      </c>
      <c r="I26" s="59">
        <f t="shared" si="0"/>
        <v>8.5</v>
      </c>
      <c r="J26" s="64" t="s">
        <v>1700</v>
      </c>
      <c r="K26" s="59">
        <v>15</v>
      </c>
      <c r="L26" s="59">
        <v>7</v>
      </c>
      <c r="M26" s="59">
        <v>7</v>
      </c>
      <c r="N26" s="64">
        <v>1</v>
      </c>
      <c r="O26" s="64" t="s">
        <v>1703</v>
      </c>
      <c r="P26" s="64" t="s">
        <v>1701</v>
      </c>
      <c r="Q26" s="64" t="s">
        <v>1709</v>
      </c>
      <c r="R26" s="64">
        <v>0</v>
      </c>
      <c r="S26" s="64" t="s">
        <v>1701</v>
      </c>
      <c r="T26" s="64">
        <v>0</v>
      </c>
      <c r="U26" s="64" t="s">
        <v>1707</v>
      </c>
      <c r="V26" s="64">
        <v>0</v>
      </c>
      <c r="W26" s="64" t="s">
        <v>1704</v>
      </c>
      <c r="X26" s="64" t="s">
        <v>1703</v>
      </c>
      <c r="Y26" s="64">
        <v>0</v>
      </c>
      <c r="Z26" s="64" t="s">
        <v>1705</v>
      </c>
      <c r="AA26" s="64" t="s">
        <v>1703</v>
      </c>
      <c r="AB26" s="65">
        <v>0</v>
      </c>
      <c r="AD26" s="61">
        <f>'[1]NGANJUK''Z'!$L$274</f>
        <v>46.5</v>
      </c>
      <c r="AE26" s="87">
        <v>55</v>
      </c>
    </row>
    <row r="27" spans="1:31" s="66" customFormat="1" ht="15" customHeight="1">
      <c r="A27" s="586"/>
      <c r="B27" s="62"/>
      <c r="C27" s="586"/>
      <c r="D27" s="585"/>
      <c r="E27" s="593"/>
      <c r="F27" s="64"/>
      <c r="G27" s="116"/>
      <c r="H27" s="60"/>
      <c r="I27" s="59"/>
      <c r="J27" s="64"/>
      <c r="K27" s="59"/>
      <c r="L27" s="59"/>
      <c r="M27" s="59"/>
      <c r="N27" s="64"/>
      <c r="O27" s="64"/>
      <c r="P27" s="64"/>
      <c r="Q27" s="64"/>
      <c r="R27" s="64"/>
      <c r="S27" s="64"/>
      <c r="T27" s="64"/>
      <c r="U27" s="64"/>
      <c r="V27" s="64"/>
      <c r="W27" s="64"/>
      <c r="X27" s="64"/>
      <c r="Y27" s="64"/>
      <c r="Z27" s="64"/>
      <c r="AA27" s="64"/>
      <c r="AB27" s="65"/>
      <c r="AD27" s="61"/>
      <c r="AE27" s="87"/>
    </row>
    <row r="28" spans="1:31" s="66" customFormat="1" ht="15" customHeight="1">
      <c r="A28" s="586"/>
      <c r="B28" s="62">
        <v>217</v>
      </c>
      <c r="C28" s="586"/>
      <c r="D28" s="585"/>
      <c r="E28" s="593"/>
      <c r="F28" s="64">
        <v>13</v>
      </c>
      <c r="G28" s="116" t="s">
        <v>1169</v>
      </c>
      <c r="H28" s="60" t="s">
        <v>567</v>
      </c>
      <c r="I28" s="59">
        <f t="shared" si="0"/>
        <v>9.2999999999999972</v>
      </c>
      <c r="J28" s="64" t="s">
        <v>1700</v>
      </c>
      <c r="K28" s="59">
        <v>2.5</v>
      </c>
      <c r="L28" s="59">
        <v>4</v>
      </c>
      <c r="M28" s="59">
        <v>6</v>
      </c>
      <c r="N28" s="64">
        <v>1</v>
      </c>
      <c r="O28" s="64" t="s">
        <v>1703</v>
      </c>
      <c r="P28" s="64" t="s">
        <v>1701</v>
      </c>
      <c r="Q28" s="64" t="s">
        <v>1709</v>
      </c>
      <c r="R28" s="64">
        <v>0</v>
      </c>
      <c r="S28" s="64" t="s">
        <v>1701</v>
      </c>
      <c r="T28" s="64">
        <v>0</v>
      </c>
      <c r="U28" s="64" t="s">
        <v>1707</v>
      </c>
      <c r="V28" s="64">
        <v>0</v>
      </c>
      <c r="W28" s="64" t="s">
        <v>1704</v>
      </c>
      <c r="X28" s="64" t="s">
        <v>1703</v>
      </c>
      <c r="Y28" s="64">
        <v>0</v>
      </c>
      <c r="Z28" s="64" t="s">
        <v>1705</v>
      </c>
      <c r="AA28" s="64" t="s">
        <v>1703</v>
      </c>
      <c r="AB28" s="65">
        <v>0</v>
      </c>
      <c r="AD28" s="61">
        <f>'[1]NGANJUK''Z'!$L$274</f>
        <v>46.5</v>
      </c>
      <c r="AE28" s="87">
        <v>55.8</v>
      </c>
    </row>
    <row r="29" spans="1:31" s="66" customFormat="1" ht="15" customHeight="1">
      <c r="A29" s="586"/>
      <c r="B29" s="62"/>
      <c r="C29" s="586"/>
      <c r="D29" s="585"/>
      <c r="E29" s="593"/>
      <c r="F29" s="64"/>
      <c r="G29" s="116"/>
      <c r="H29" s="60"/>
      <c r="I29" s="59"/>
      <c r="J29" s="64"/>
      <c r="K29" s="59"/>
      <c r="L29" s="59"/>
      <c r="M29" s="59"/>
      <c r="N29" s="64"/>
      <c r="O29" s="64"/>
      <c r="P29" s="64"/>
      <c r="Q29" s="64"/>
      <c r="R29" s="64"/>
      <c r="S29" s="64"/>
      <c r="T29" s="64"/>
      <c r="U29" s="64"/>
      <c r="V29" s="64"/>
      <c r="W29" s="64"/>
      <c r="X29" s="64"/>
      <c r="Y29" s="64"/>
      <c r="Z29" s="64"/>
      <c r="AA29" s="64"/>
      <c r="AB29" s="65"/>
      <c r="AD29" s="61"/>
      <c r="AE29" s="87"/>
    </row>
    <row r="30" spans="1:31" s="66" customFormat="1" ht="15" customHeight="1">
      <c r="A30" s="586"/>
      <c r="B30" s="62">
        <v>218</v>
      </c>
      <c r="C30" s="586"/>
      <c r="D30" s="585"/>
      <c r="E30" s="593"/>
      <c r="F30" s="64">
        <v>14</v>
      </c>
      <c r="G30" s="116" t="s">
        <v>1170</v>
      </c>
      <c r="H30" s="60" t="s">
        <v>568</v>
      </c>
      <c r="I30" s="59">
        <f t="shared" si="0"/>
        <v>9.7000000000000028</v>
      </c>
      <c r="J30" s="64" t="s">
        <v>1700</v>
      </c>
      <c r="K30" s="59">
        <v>2.5</v>
      </c>
      <c r="L30" s="59">
        <v>4</v>
      </c>
      <c r="M30" s="59">
        <v>6</v>
      </c>
      <c r="N30" s="64">
        <v>1</v>
      </c>
      <c r="O30" s="64" t="s">
        <v>1703</v>
      </c>
      <c r="P30" s="64" t="s">
        <v>1701</v>
      </c>
      <c r="Q30" s="64" t="s">
        <v>1709</v>
      </c>
      <c r="R30" s="64">
        <v>0</v>
      </c>
      <c r="S30" s="64" t="s">
        <v>1701</v>
      </c>
      <c r="T30" s="64">
        <v>0</v>
      </c>
      <c r="U30" s="64" t="s">
        <v>1707</v>
      </c>
      <c r="V30" s="64">
        <v>0</v>
      </c>
      <c r="W30" s="64" t="s">
        <v>1704</v>
      </c>
      <c r="X30" s="64" t="s">
        <v>1703</v>
      </c>
      <c r="Y30" s="64">
        <v>0</v>
      </c>
      <c r="Z30" s="64" t="s">
        <v>1705</v>
      </c>
      <c r="AA30" s="64" t="s">
        <v>1703</v>
      </c>
      <c r="AB30" s="65">
        <v>0</v>
      </c>
      <c r="AD30" s="61">
        <f>'[1]NGANJUK''Z'!$L$274</f>
        <v>46.5</v>
      </c>
      <c r="AE30" s="87">
        <v>56.2</v>
      </c>
    </row>
    <row r="31" spans="1:31" s="66" customFormat="1" ht="15" customHeight="1">
      <c r="A31" s="586"/>
      <c r="B31" s="62"/>
      <c r="C31" s="586"/>
      <c r="D31" s="585"/>
      <c r="E31" s="593"/>
      <c r="F31" s="64"/>
      <c r="G31" s="116"/>
      <c r="H31" s="60"/>
      <c r="I31" s="59"/>
      <c r="J31" s="64"/>
      <c r="K31" s="59"/>
      <c r="L31" s="59"/>
      <c r="M31" s="59"/>
      <c r="N31" s="64"/>
      <c r="O31" s="64"/>
      <c r="P31" s="64"/>
      <c r="Q31" s="64"/>
      <c r="R31" s="64"/>
      <c r="S31" s="64"/>
      <c r="T31" s="64"/>
      <c r="U31" s="64"/>
      <c r="V31" s="64"/>
      <c r="W31" s="64"/>
      <c r="X31" s="64"/>
      <c r="Y31" s="64"/>
      <c r="Z31" s="64"/>
      <c r="AA31" s="64"/>
      <c r="AB31" s="65"/>
      <c r="AD31" s="61"/>
      <c r="AE31" s="87"/>
    </row>
    <row r="32" spans="1:31" s="66" customFormat="1" ht="15" customHeight="1">
      <c r="A32" s="586"/>
      <c r="B32" s="62">
        <v>219</v>
      </c>
      <c r="C32" s="586"/>
      <c r="D32" s="585"/>
      <c r="E32" s="593"/>
      <c r="F32" s="64">
        <v>15</v>
      </c>
      <c r="G32" s="116" t="s">
        <v>1171</v>
      </c>
      <c r="H32" s="60" t="s">
        <v>569</v>
      </c>
      <c r="I32" s="59">
        <f t="shared" si="0"/>
        <v>10.100000000000001</v>
      </c>
      <c r="J32" s="64" t="s">
        <v>1700</v>
      </c>
      <c r="K32" s="59">
        <v>2.5</v>
      </c>
      <c r="L32" s="59">
        <v>4</v>
      </c>
      <c r="M32" s="59">
        <v>6</v>
      </c>
      <c r="N32" s="64">
        <v>1</v>
      </c>
      <c r="O32" s="64" t="s">
        <v>1703</v>
      </c>
      <c r="P32" s="64" t="s">
        <v>1701</v>
      </c>
      <c r="Q32" s="64" t="s">
        <v>1709</v>
      </c>
      <c r="R32" s="64">
        <v>0</v>
      </c>
      <c r="S32" s="64" t="s">
        <v>1701</v>
      </c>
      <c r="T32" s="64">
        <v>0</v>
      </c>
      <c r="U32" s="64" t="s">
        <v>1707</v>
      </c>
      <c r="V32" s="64">
        <v>0</v>
      </c>
      <c r="W32" s="64" t="s">
        <v>1704</v>
      </c>
      <c r="X32" s="64" t="s">
        <v>1703</v>
      </c>
      <c r="Y32" s="64">
        <v>0</v>
      </c>
      <c r="Z32" s="64" t="s">
        <v>1705</v>
      </c>
      <c r="AA32" s="64" t="s">
        <v>1703</v>
      </c>
      <c r="AB32" s="65">
        <v>0</v>
      </c>
      <c r="AD32" s="61">
        <f>'[1]NGANJUK''Z'!$L$274</f>
        <v>46.5</v>
      </c>
      <c r="AE32" s="87">
        <v>56.6</v>
      </c>
    </row>
    <row r="33" spans="1:31" s="66" customFormat="1" ht="15" customHeight="1">
      <c r="A33" s="586"/>
      <c r="B33" s="62"/>
      <c r="C33" s="586"/>
      <c r="D33" s="585"/>
      <c r="E33" s="593"/>
      <c r="F33" s="64"/>
      <c r="G33" s="116"/>
      <c r="H33" s="60"/>
      <c r="I33" s="59"/>
      <c r="J33" s="64"/>
      <c r="K33" s="59"/>
      <c r="L33" s="59"/>
      <c r="M33" s="59"/>
      <c r="N33" s="64"/>
      <c r="O33" s="64"/>
      <c r="P33" s="64"/>
      <c r="Q33" s="64"/>
      <c r="R33" s="64"/>
      <c r="S33" s="64"/>
      <c r="T33" s="64"/>
      <c r="U33" s="64"/>
      <c r="V33" s="64"/>
      <c r="W33" s="64"/>
      <c r="X33" s="64"/>
      <c r="Y33" s="64"/>
      <c r="Z33" s="64"/>
      <c r="AA33" s="64"/>
      <c r="AB33" s="65"/>
      <c r="AD33" s="61"/>
      <c r="AE33" s="87"/>
    </row>
    <row r="34" spans="1:31" s="66" customFormat="1" ht="15" customHeight="1">
      <c r="A34" s="586"/>
      <c r="B34" s="62">
        <v>220</v>
      </c>
      <c r="C34" s="586"/>
      <c r="D34" s="585"/>
      <c r="E34" s="593"/>
      <c r="F34" s="64">
        <v>16</v>
      </c>
      <c r="G34" s="116" t="s">
        <v>1172</v>
      </c>
      <c r="H34" s="60" t="s">
        <v>570</v>
      </c>
      <c r="I34" s="59">
        <f t="shared" si="0"/>
        <v>10.5</v>
      </c>
      <c r="J34" s="64" t="s">
        <v>1700</v>
      </c>
      <c r="K34" s="59">
        <v>7</v>
      </c>
      <c r="L34" s="59">
        <v>5</v>
      </c>
      <c r="M34" s="59">
        <v>7</v>
      </c>
      <c r="N34" s="64">
        <v>1</v>
      </c>
      <c r="O34" s="64" t="s">
        <v>1703</v>
      </c>
      <c r="P34" s="64" t="s">
        <v>1701</v>
      </c>
      <c r="Q34" s="64" t="s">
        <v>1709</v>
      </c>
      <c r="R34" s="64">
        <v>0</v>
      </c>
      <c r="S34" s="64" t="s">
        <v>1701</v>
      </c>
      <c r="T34" s="64">
        <v>0</v>
      </c>
      <c r="U34" s="64" t="s">
        <v>1707</v>
      </c>
      <c r="V34" s="64">
        <v>0</v>
      </c>
      <c r="W34" s="64" t="s">
        <v>1704</v>
      </c>
      <c r="X34" s="64" t="s">
        <v>1703</v>
      </c>
      <c r="Y34" s="64">
        <v>0</v>
      </c>
      <c r="Z34" s="64" t="s">
        <v>1705</v>
      </c>
      <c r="AA34" s="64" t="s">
        <v>1703</v>
      </c>
      <c r="AB34" s="65">
        <v>0</v>
      </c>
      <c r="AD34" s="61">
        <f>'[1]NGANJUK''Z'!$L$274</f>
        <v>46.5</v>
      </c>
      <c r="AE34" s="87">
        <v>57</v>
      </c>
    </row>
    <row r="35" spans="1:31" s="66" customFormat="1" ht="15" customHeight="1">
      <c r="A35" s="62"/>
      <c r="B35" s="62"/>
      <c r="C35" s="62"/>
      <c r="D35" s="63"/>
      <c r="E35" s="60"/>
      <c r="F35" s="64"/>
      <c r="G35" s="116"/>
      <c r="H35" s="60"/>
      <c r="I35" s="59"/>
      <c r="J35" s="64"/>
      <c r="K35" s="59"/>
      <c r="L35" s="59"/>
      <c r="M35" s="59"/>
      <c r="N35" s="64"/>
      <c r="O35" s="64"/>
      <c r="P35" s="64"/>
      <c r="Q35" s="64"/>
      <c r="R35" s="64"/>
      <c r="S35" s="64"/>
      <c r="T35" s="64"/>
      <c r="U35" s="64"/>
      <c r="V35" s="64"/>
      <c r="W35" s="64"/>
      <c r="X35" s="64"/>
      <c r="Y35" s="64"/>
      <c r="Z35" s="64"/>
      <c r="AA35" s="64"/>
      <c r="AB35" s="65"/>
      <c r="AD35" s="61"/>
      <c r="AE35" s="87"/>
    </row>
    <row r="36" spans="1:31" s="66" customFormat="1" ht="15" customHeight="1">
      <c r="A36" s="586">
        <v>80</v>
      </c>
      <c r="B36" s="62">
        <v>221</v>
      </c>
      <c r="C36" s="586">
        <v>128</v>
      </c>
      <c r="D36" s="585">
        <v>3.2</v>
      </c>
      <c r="E36" s="593" t="s">
        <v>1173</v>
      </c>
      <c r="F36" s="64">
        <v>1</v>
      </c>
      <c r="G36" s="116" t="s">
        <v>1174</v>
      </c>
      <c r="H36" s="60" t="s">
        <v>505</v>
      </c>
      <c r="I36" s="59">
        <f t="shared" si="0"/>
        <v>2.1000000000000227</v>
      </c>
      <c r="J36" s="64" t="s">
        <v>1700</v>
      </c>
      <c r="K36" s="59">
        <v>18.5</v>
      </c>
      <c r="L36" s="59">
        <v>3</v>
      </c>
      <c r="M36" s="59">
        <v>3</v>
      </c>
      <c r="N36" s="64">
        <v>2</v>
      </c>
      <c r="O36" s="64" t="s">
        <v>1705</v>
      </c>
      <c r="P36" s="64" t="s">
        <v>1701</v>
      </c>
      <c r="Q36" s="64" t="s">
        <v>1709</v>
      </c>
      <c r="R36" s="64">
        <v>0</v>
      </c>
      <c r="S36" s="64" t="s">
        <v>1701</v>
      </c>
      <c r="T36" s="64">
        <v>0</v>
      </c>
      <c r="U36" s="64" t="s">
        <v>1707</v>
      </c>
      <c r="V36" s="64">
        <v>0</v>
      </c>
      <c r="W36" s="64" t="s">
        <v>1704</v>
      </c>
      <c r="X36" s="64" t="s">
        <v>1703</v>
      </c>
      <c r="Y36" s="64">
        <v>0</v>
      </c>
      <c r="Z36" s="64" t="s">
        <v>1705</v>
      </c>
      <c r="AA36" s="64" t="s">
        <v>1703</v>
      </c>
      <c r="AB36" s="65">
        <v>0</v>
      </c>
      <c r="AD36" s="61">
        <f>'[1]NGANJUK''Z'!$L$222</f>
        <v>784.3</v>
      </c>
      <c r="AE36" s="87">
        <v>786.4</v>
      </c>
    </row>
    <row r="37" spans="1:31" s="66" customFormat="1" ht="15" customHeight="1">
      <c r="A37" s="586"/>
      <c r="B37" s="62"/>
      <c r="C37" s="586"/>
      <c r="D37" s="585"/>
      <c r="E37" s="593"/>
      <c r="F37" s="64"/>
      <c r="G37" s="116"/>
      <c r="H37" s="60"/>
      <c r="I37" s="59"/>
      <c r="J37" s="64"/>
      <c r="K37" s="59"/>
      <c r="L37" s="59"/>
      <c r="M37" s="59"/>
      <c r="N37" s="64"/>
      <c r="O37" s="64"/>
      <c r="P37" s="64"/>
      <c r="Q37" s="64"/>
      <c r="R37" s="64"/>
      <c r="S37" s="64"/>
      <c r="T37" s="64"/>
      <c r="U37" s="64"/>
      <c r="V37" s="64"/>
      <c r="W37" s="64"/>
      <c r="X37" s="64"/>
      <c r="Y37" s="64"/>
      <c r="Z37" s="64"/>
      <c r="AA37" s="64"/>
      <c r="AB37" s="65"/>
      <c r="AD37" s="61"/>
      <c r="AE37" s="87"/>
    </row>
    <row r="38" spans="1:31" s="66" customFormat="1" ht="15" customHeight="1">
      <c r="A38" s="586"/>
      <c r="B38" s="62">
        <v>222</v>
      </c>
      <c r="C38" s="586"/>
      <c r="D38" s="585"/>
      <c r="E38" s="593"/>
      <c r="F38" s="64">
        <v>2</v>
      </c>
      <c r="G38" s="116" t="s">
        <v>1175</v>
      </c>
      <c r="H38" s="60" t="s">
        <v>506</v>
      </c>
      <c r="I38" s="59">
        <f>AE38-AD36</f>
        <v>2.5</v>
      </c>
      <c r="J38" s="64" t="s">
        <v>1700</v>
      </c>
      <c r="K38" s="59">
        <v>6.5</v>
      </c>
      <c r="L38" s="59">
        <v>3</v>
      </c>
      <c r="M38" s="59">
        <v>4</v>
      </c>
      <c r="N38" s="64">
        <v>1</v>
      </c>
      <c r="O38" s="64" t="s">
        <v>1703</v>
      </c>
      <c r="P38" s="64" t="s">
        <v>1701</v>
      </c>
      <c r="Q38" s="64" t="s">
        <v>1709</v>
      </c>
      <c r="R38" s="64">
        <v>0</v>
      </c>
      <c r="S38" s="64" t="s">
        <v>1701</v>
      </c>
      <c r="T38" s="64">
        <v>0</v>
      </c>
      <c r="U38" s="64" t="s">
        <v>1707</v>
      </c>
      <c r="V38" s="64">
        <v>0</v>
      </c>
      <c r="W38" s="64" t="s">
        <v>1704</v>
      </c>
      <c r="X38" s="64" t="s">
        <v>1703</v>
      </c>
      <c r="Y38" s="64">
        <v>0</v>
      </c>
      <c r="Z38" s="64" t="s">
        <v>1705</v>
      </c>
      <c r="AA38" s="64" t="s">
        <v>1703</v>
      </c>
      <c r="AB38" s="65">
        <v>0</v>
      </c>
      <c r="AD38" s="61"/>
      <c r="AE38" s="87">
        <v>786.8</v>
      </c>
    </row>
    <row r="39" spans="1:31" s="66" customFormat="1" ht="15" customHeight="1">
      <c r="A39" s="62"/>
      <c r="B39" s="62"/>
      <c r="C39" s="62"/>
      <c r="D39" s="63"/>
      <c r="E39" s="60"/>
      <c r="F39" s="64"/>
      <c r="G39" s="116"/>
      <c r="H39" s="60"/>
      <c r="I39" s="59"/>
      <c r="J39" s="64"/>
      <c r="K39" s="59"/>
      <c r="L39" s="59"/>
      <c r="M39" s="59"/>
      <c r="N39" s="64"/>
      <c r="O39" s="64"/>
      <c r="P39" s="64"/>
      <c r="Q39" s="64"/>
      <c r="R39" s="64"/>
      <c r="S39" s="64"/>
      <c r="T39" s="64"/>
      <c r="U39" s="64"/>
      <c r="V39" s="64"/>
      <c r="W39" s="64"/>
      <c r="X39" s="64"/>
      <c r="Y39" s="64"/>
      <c r="Z39" s="64"/>
      <c r="AA39" s="64"/>
      <c r="AB39" s="65"/>
      <c r="AD39" s="61"/>
      <c r="AE39" s="87"/>
    </row>
    <row r="40" spans="1:31" s="66" customFormat="1" ht="15" customHeight="1">
      <c r="A40" s="586">
        <v>9025</v>
      </c>
      <c r="B40" s="62">
        <v>226</v>
      </c>
      <c r="C40" s="586">
        <v>132</v>
      </c>
      <c r="D40" s="585">
        <v>1.95</v>
      </c>
      <c r="E40" s="593" t="s">
        <v>1176</v>
      </c>
      <c r="F40" s="64">
        <v>1</v>
      </c>
      <c r="G40" s="116" t="s">
        <v>1177</v>
      </c>
      <c r="H40" s="60" t="s">
        <v>346</v>
      </c>
      <c r="I40" s="59">
        <f>AE40-AD40</f>
        <v>0.29999999999995453</v>
      </c>
      <c r="J40" s="64" t="s">
        <v>1700</v>
      </c>
      <c r="K40" s="59">
        <v>15</v>
      </c>
      <c r="L40" s="59">
        <v>3.5</v>
      </c>
      <c r="M40" s="59">
        <v>3.5</v>
      </c>
      <c r="N40" s="64">
        <v>1</v>
      </c>
      <c r="O40" s="64" t="s">
        <v>1705</v>
      </c>
      <c r="P40" s="64" t="s">
        <v>1701</v>
      </c>
      <c r="Q40" s="64" t="s">
        <v>1709</v>
      </c>
      <c r="R40" s="64">
        <v>0</v>
      </c>
      <c r="S40" s="64" t="s">
        <v>1701</v>
      </c>
      <c r="T40" s="64">
        <v>0</v>
      </c>
      <c r="U40" s="64" t="s">
        <v>1707</v>
      </c>
      <c r="V40" s="64">
        <v>0</v>
      </c>
      <c r="W40" s="64" t="s">
        <v>1704</v>
      </c>
      <c r="X40" s="64" t="s">
        <v>1703</v>
      </c>
      <c r="Y40" s="64">
        <v>0</v>
      </c>
      <c r="Z40" s="64" t="s">
        <v>1705</v>
      </c>
      <c r="AA40" s="64" t="s">
        <v>1703</v>
      </c>
      <c r="AB40" s="65">
        <v>0</v>
      </c>
      <c r="AD40" s="61">
        <f>'[1]NGANJUK''Z'!$L$41</f>
        <v>813.1</v>
      </c>
      <c r="AE40" s="85">
        <v>813.4</v>
      </c>
    </row>
    <row r="41" spans="1:31" s="66" customFormat="1" ht="15" customHeight="1">
      <c r="A41" s="586"/>
      <c r="B41" s="62"/>
      <c r="C41" s="586"/>
      <c r="D41" s="585"/>
      <c r="E41" s="593"/>
      <c r="F41" s="64"/>
      <c r="G41" s="116"/>
      <c r="H41" s="60"/>
      <c r="I41" s="59"/>
      <c r="J41" s="64"/>
      <c r="K41" s="59"/>
      <c r="L41" s="59"/>
      <c r="M41" s="59"/>
      <c r="N41" s="64"/>
      <c r="O41" s="64"/>
      <c r="P41" s="64"/>
      <c r="Q41" s="64"/>
      <c r="R41" s="64"/>
      <c r="S41" s="64"/>
      <c r="T41" s="64"/>
      <c r="U41" s="64"/>
      <c r="V41" s="64"/>
      <c r="W41" s="64"/>
      <c r="X41" s="64"/>
      <c r="Y41" s="64"/>
      <c r="Z41" s="64"/>
      <c r="AA41" s="64"/>
      <c r="AB41" s="65"/>
      <c r="AD41" s="61"/>
      <c r="AE41" s="85"/>
    </row>
    <row r="42" spans="1:31" s="66" customFormat="1" ht="15" customHeight="1">
      <c r="A42" s="586"/>
      <c r="B42" s="62">
        <v>227</v>
      </c>
      <c r="C42" s="586"/>
      <c r="D42" s="585"/>
      <c r="E42" s="593"/>
      <c r="F42" s="64">
        <v>2</v>
      </c>
      <c r="G42" s="116" t="s">
        <v>1178</v>
      </c>
      <c r="H42" s="60" t="s">
        <v>347</v>
      </c>
      <c r="I42" s="59">
        <f>AE42-AD40</f>
        <v>0.89999999999997726</v>
      </c>
      <c r="J42" s="64" t="s">
        <v>1700</v>
      </c>
      <c r="K42" s="59">
        <v>10</v>
      </c>
      <c r="L42" s="59">
        <v>3.5</v>
      </c>
      <c r="M42" s="59">
        <v>3.5</v>
      </c>
      <c r="N42" s="64">
        <v>1</v>
      </c>
      <c r="O42" s="64" t="s">
        <v>1705</v>
      </c>
      <c r="P42" s="64" t="s">
        <v>1701</v>
      </c>
      <c r="Q42" s="64" t="s">
        <v>1709</v>
      </c>
      <c r="R42" s="64">
        <v>0</v>
      </c>
      <c r="S42" s="64" t="s">
        <v>1701</v>
      </c>
      <c r="T42" s="64">
        <v>0</v>
      </c>
      <c r="U42" s="64" t="s">
        <v>1707</v>
      </c>
      <c r="V42" s="64">
        <v>0</v>
      </c>
      <c r="W42" s="64" t="s">
        <v>1704</v>
      </c>
      <c r="X42" s="64" t="s">
        <v>1703</v>
      </c>
      <c r="Y42" s="64">
        <v>0</v>
      </c>
      <c r="Z42" s="64" t="s">
        <v>1705</v>
      </c>
      <c r="AA42" s="64" t="s">
        <v>1703</v>
      </c>
      <c r="AB42" s="65">
        <v>0</v>
      </c>
      <c r="AE42" s="85">
        <v>814</v>
      </c>
    </row>
    <row r="43" spans="1:31" s="66" customFormat="1" ht="15" customHeight="1">
      <c r="A43" s="586"/>
      <c r="B43" s="62"/>
      <c r="C43" s="586"/>
      <c r="D43" s="585"/>
      <c r="E43" s="593"/>
      <c r="F43" s="64"/>
      <c r="G43" s="116"/>
      <c r="H43" s="60"/>
      <c r="I43" s="59"/>
      <c r="J43" s="64"/>
      <c r="K43" s="59"/>
      <c r="L43" s="59"/>
      <c r="M43" s="59"/>
      <c r="N43" s="64"/>
      <c r="O43" s="64"/>
      <c r="P43" s="64"/>
      <c r="Q43" s="64"/>
      <c r="R43" s="64"/>
      <c r="S43" s="64"/>
      <c r="T43" s="64"/>
      <c r="U43" s="64"/>
      <c r="V43" s="64"/>
      <c r="W43" s="64"/>
      <c r="X43" s="64"/>
      <c r="Y43" s="64"/>
      <c r="Z43" s="64"/>
      <c r="AA43" s="64"/>
      <c r="AB43" s="65"/>
      <c r="AE43" s="85"/>
    </row>
    <row r="44" spans="1:31" s="66" customFormat="1" ht="15" customHeight="1">
      <c r="A44" s="586"/>
      <c r="B44" s="62">
        <v>228</v>
      </c>
      <c r="C44" s="586"/>
      <c r="D44" s="585"/>
      <c r="E44" s="593"/>
      <c r="F44" s="64">
        <v>3</v>
      </c>
      <c r="G44" s="116" t="s">
        <v>1179</v>
      </c>
      <c r="H44" s="60" t="s">
        <v>348</v>
      </c>
      <c r="I44" s="59">
        <f>AE44-AD40</f>
        <v>1.6000000000000227</v>
      </c>
      <c r="J44" s="64" t="s">
        <v>1700</v>
      </c>
      <c r="K44" s="59">
        <v>5</v>
      </c>
      <c r="L44" s="59">
        <v>2.5</v>
      </c>
      <c r="M44" s="59">
        <v>2.5</v>
      </c>
      <c r="N44" s="64">
        <v>1</v>
      </c>
      <c r="O44" s="64" t="s">
        <v>1705</v>
      </c>
      <c r="P44" s="64" t="s">
        <v>1701</v>
      </c>
      <c r="Q44" s="64" t="s">
        <v>1709</v>
      </c>
      <c r="R44" s="64">
        <v>0</v>
      </c>
      <c r="S44" s="64" t="s">
        <v>1701</v>
      </c>
      <c r="T44" s="64">
        <v>0</v>
      </c>
      <c r="U44" s="64" t="s">
        <v>1707</v>
      </c>
      <c r="V44" s="64">
        <v>0</v>
      </c>
      <c r="W44" s="64" t="s">
        <v>1704</v>
      </c>
      <c r="X44" s="64" t="s">
        <v>1703</v>
      </c>
      <c r="Y44" s="64">
        <v>0</v>
      </c>
      <c r="Z44" s="64" t="s">
        <v>1705</v>
      </c>
      <c r="AA44" s="64" t="s">
        <v>1703</v>
      </c>
      <c r="AB44" s="65">
        <v>0</v>
      </c>
      <c r="AE44" s="85">
        <v>814.7</v>
      </c>
    </row>
    <row r="45" spans="1:31" s="66" customFormat="1" ht="15" customHeight="1">
      <c r="A45" s="586"/>
      <c r="B45" s="62"/>
      <c r="C45" s="586"/>
      <c r="D45" s="585"/>
      <c r="E45" s="593"/>
      <c r="F45" s="64"/>
      <c r="G45" s="116"/>
      <c r="H45" s="60"/>
      <c r="I45" s="59"/>
      <c r="J45" s="64"/>
      <c r="K45" s="59"/>
      <c r="L45" s="59"/>
      <c r="M45" s="59"/>
      <c r="N45" s="64"/>
      <c r="O45" s="64"/>
      <c r="P45" s="64"/>
      <c r="Q45" s="64"/>
      <c r="R45" s="64"/>
      <c r="S45" s="64"/>
      <c r="T45" s="64"/>
      <c r="U45" s="64"/>
      <c r="V45" s="64"/>
      <c r="W45" s="64"/>
      <c r="X45" s="64"/>
      <c r="Y45" s="64"/>
      <c r="Z45" s="64"/>
      <c r="AA45" s="64"/>
      <c r="AB45" s="65"/>
      <c r="AE45" s="85"/>
    </row>
    <row r="46" spans="1:31" s="66" customFormat="1" ht="15" customHeight="1">
      <c r="A46" s="586"/>
      <c r="B46" s="62">
        <v>229</v>
      </c>
      <c r="C46" s="586"/>
      <c r="D46" s="585"/>
      <c r="E46" s="593"/>
      <c r="F46" s="64">
        <v>4</v>
      </c>
      <c r="G46" s="116" t="s">
        <v>1180</v>
      </c>
      <c r="H46" s="60" t="s">
        <v>349</v>
      </c>
      <c r="I46" s="59">
        <f>AE46-AD40</f>
        <v>1.7999999999999545</v>
      </c>
      <c r="J46" s="64" t="s">
        <v>1700</v>
      </c>
      <c r="K46" s="59">
        <v>4</v>
      </c>
      <c r="L46" s="59">
        <v>4</v>
      </c>
      <c r="M46" s="59">
        <v>4</v>
      </c>
      <c r="N46" s="64">
        <v>1</v>
      </c>
      <c r="O46" s="64" t="s">
        <v>1705</v>
      </c>
      <c r="P46" s="64" t="s">
        <v>1701</v>
      </c>
      <c r="Q46" s="64" t="s">
        <v>1709</v>
      </c>
      <c r="R46" s="64">
        <v>0</v>
      </c>
      <c r="S46" s="64" t="s">
        <v>1701</v>
      </c>
      <c r="T46" s="64">
        <v>0</v>
      </c>
      <c r="U46" s="64" t="s">
        <v>1707</v>
      </c>
      <c r="V46" s="64">
        <v>0</v>
      </c>
      <c r="W46" s="64" t="s">
        <v>1704</v>
      </c>
      <c r="X46" s="64" t="s">
        <v>1703</v>
      </c>
      <c r="Y46" s="64">
        <v>0</v>
      </c>
      <c r="Z46" s="64" t="s">
        <v>1705</v>
      </c>
      <c r="AA46" s="64" t="s">
        <v>1703</v>
      </c>
      <c r="AB46" s="65">
        <v>0</v>
      </c>
      <c r="AE46" s="85">
        <v>814.9</v>
      </c>
    </row>
    <row r="47" spans="1:31" s="66" customFormat="1" ht="15" customHeight="1">
      <c r="A47" s="62"/>
      <c r="B47" s="62"/>
      <c r="C47" s="62"/>
      <c r="D47" s="63"/>
      <c r="E47" s="60"/>
      <c r="F47" s="64"/>
      <c r="G47" s="116"/>
      <c r="H47" s="60"/>
      <c r="I47" s="59"/>
      <c r="J47" s="64"/>
      <c r="K47" s="59"/>
      <c r="L47" s="59"/>
      <c r="M47" s="59"/>
      <c r="N47" s="64"/>
      <c r="O47" s="64"/>
      <c r="P47" s="64"/>
      <c r="Q47" s="64"/>
      <c r="R47" s="64"/>
      <c r="S47" s="64"/>
      <c r="T47" s="64"/>
      <c r="U47" s="64"/>
      <c r="V47" s="64"/>
      <c r="W47" s="64"/>
      <c r="X47" s="64"/>
      <c r="Y47" s="64"/>
      <c r="Z47" s="64"/>
      <c r="AA47" s="64"/>
      <c r="AB47" s="65"/>
      <c r="AE47" s="85"/>
    </row>
    <row r="48" spans="1:31" s="66" customFormat="1" ht="15" customHeight="1">
      <c r="A48" s="586">
        <v>9057</v>
      </c>
      <c r="B48" s="62">
        <v>230</v>
      </c>
      <c r="C48" s="586">
        <v>133</v>
      </c>
      <c r="D48" s="585">
        <v>1.5</v>
      </c>
      <c r="E48" s="593" t="s">
        <v>382</v>
      </c>
      <c r="F48" s="64">
        <v>1</v>
      </c>
      <c r="G48" s="116" t="s">
        <v>1181</v>
      </c>
      <c r="H48" s="60" t="s">
        <v>383</v>
      </c>
      <c r="I48" s="59">
        <f>AE48-AD48</f>
        <v>0.10000000000002274</v>
      </c>
      <c r="J48" s="64" t="s">
        <v>1700</v>
      </c>
      <c r="K48" s="59">
        <v>12</v>
      </c>
      <c r="L48" s="59">
        <v>3</v>
      </c>
      <c r="M48" s="59">
        <v>3</v>
      </c>
      <c r="N48" s="64">
        <v>1</v>
      </c>
      <c r="O48" s="64" t="s">
        <v>1705</v>
      </c>
      <c r="P48" s="64" t="s">
        <v>1701</v>
      </c>
      <c r="Q48" s="64" t="s">
        <v>1709</v>
      </c>
      <c r="R48" s="64">
        <v>0</v>
      </c>
      <c r="S48" s="64" t="s">
        <v>1701</v>
      </c>
      <c r="T48" s="64">
        <v>0</v>
      </c>
      <c r="U48" s="64" t="s">
        <v>1707</v>
      </c>
      <c r="V48" s="64">
        <v>0</v>
      </c>
      <c r="W48" s="64" t="s">
        <v>1704</v>
      </c>
      <c r="X48" s="64" t="s">
        <v>1703</v>
      </c>
      <c r="Y48" s="64">
        <v>0</v>
      </c>
      <c r="Z48" s="64" t="s">
        <v>1705</v>
      </c>
      <c r="AA48" s="64" t="s">
        <v>1703</v>
      </c>
      <c r="AB48" s="65">
        <v>0</v>
      </c>
      <c r="AD48" s="61">
        <f>'[1]NGANJUK''Z'!$L$100</f>
        <v>841.1</v>
      </c>
      <c r="AE48" s="85">
        <v>841.2</v>
      </c>
    </row>
    <row r="49" spans="1:31" s="66" customFormat="1" ht="15" customHeight="1">
      <c r="A49" s="586"/>
      <c r="B49" s="62"/>
      <c r="C49" s="586"/>
      <c r="D49" s="585"/>
      <c r="E49" s="593"/>
      <c r="F49" s="64"/>
      <c r="G49" s="116"/>
      <c r="H49" s="60"/>
      <c r="I49" s="59"/>
      <c r="J49" s="64"/>
      <c r="K49" s="59"/>
      <c r="L49" s="59"/>
      <c r="M49" s="59"/>
      <c r="N49" s="64"/>
      <c r="O49" s="64"/>
      <c r="P49" s="64"/>
      <c r="Q49" s="64"/>
      <c r="R49" s="64"/>
      <c r="S49" s="64"/>
      <c r="T49" s="64"/>
      <c r="U49" s="64"/>
      <c r="V49" s="64"/>
      <c r="W49" s="64"/>
      <c r="X49" s="64"/>
      <c r="Y49" s="64"/>
      <c r="Z49" s="64"/>
      <c r="AA49" s="64"/>
      <c r="AB49" s="65"/>
      <c r="AD49" s="61"/>
      <c r="AE49" s="85"/>
    </row>
    <row r="50" spans="1:31" s="66" customFormat="1" ht="15" customHeight="1">
      <c r="A50" s="586"/>
      <c r="B50" s="62">
        <v>231</v>
      </c>
      <c r="C50" s="586"/>
      <c r="D50" s="585"/>
      <c r="E50" s="593"/>
      <c r="F50" s="64">
        <v>2</v>
      </c>
      <c r="G50" s="116" t="s">
        <v>1182</v>
      </c>
      <c r="H50" s="60" t="s">
        <v>384</v>
      </c>
      <c r="I50" s="59">
        <f>AE50-AD48</f>
        <v>1.1999999999999318</v>
      </c>
      <c r="J50" s="64" t="s">
        <v>1700</v>
      </c>
      <c r="K50" s="59">
        <v>5</v>
      </c>
      <c r="L50" s="59">
        <v>2.5</v>
      </c>
      <c r="M50" s="59">
        <v>2.5</v>
      </c>
      <c r="N50" s="64">
        <v>1</v>
      </c>
      <c r="O50" s="64" t="s">
        <v>1705</v>
      </c>
      <c r="P50" s="64" t="s">
        <v>1701</v>
      </c>
      <c r="Q50" s="64" t="s">
        <v>1709</v>
      </c>
      <c r="R50" s="64">
        <v>0</v>
      </c>
      <c r="S50" s="64" t="s">
        <v>1701</v>
      </c>
      <c r="T50" s="64">
        <v>0</v>
      </c>
      <c r="U50" s="64" t="s">
        <v>1707</v>
      </c>
      <c r="V50" s="64">
        <v>0</v>
      </c>
      <c r="W50" s="64" t="s">
        <v>1704</v>
      </c>
      <c r="X50" s="64" t="s">
        <v>1703</v>
      </c>
      <c r="Y50" s="64">
        <v>0</v>
      </c>
      <c r="Z50" s="64" t="s">
        <v>1705</v>
      </c>
      <c r="AA50" s="64" t="s">
        <v>1703</v>
      </c>
      <c r="AB50" s="65">
        <v>0</v>
      </c>
      <c r="AE50" s="85">
        <v>842.3</v>
      </c>
    </row>
    <row r="51" spans="1:31" s="66" customFormat="1" ht="15" customHeight="1">
      <c r="A51" s="62"/>
      <c r="B51" s="62"/>
      <c r="C51" s="109"/>
      <c r="D51" s="122"/>
      <c r="E51" s="124"/>
      <c r="F51" s="64"/>
      <c r="G51" s="116"/>
      <c r="H51" s="60"/>
      <c r="I51" s="59"/>
      <c r="J51" s="64"/>
      <c r="K51" s="59"/>
      <c r="L51" s="100"/>
      <c r="M51" s="100"/>
      <c r="N51" s="64"/>
      <c r="O51" s="64"/>
      <c r="P51" s="64"/>
      <c r="Q51" s="64"/>
      <c r="R51" s="64"/>
      <c r="S51" s="64"/>
      <c r="T51" s="64"/>
      <c r="U51" s="64"/>
      <c r="V51" s="64"/>
      <c r="W51" s="64"/>
      <c r="X51" s="64"/>
      <c r="Y51" s="64"/>
      <c r="Z51" s="64"/>
      <c r="AA51" s="64"/>
      <c r="AB51" s="65"/>
      <c r="AE51" s="85"/>
    </row>
    <row r="52" spans="1:31" s="66" customFormat="1" ht="15" customHeight="1">
      <c r="A52" s="62"/>
      <c r="B52" s="62">
        <v>232</v>
      </c>
      <c r="C52" s="589" t="s">
        <v>1183</v>
      </c>
      <c r="D52" s="591">
        <v>2.5499999999999998</v>
      </c>
      <c r="E52" s="594" t="s">
        <v>1184</v>
      </c>
      <c r="F52" s="64">
        <v>1</v>
      </c>
      <c r="G52" s="116" t="s">
        <v>1185</v>
      </c>
      <c r="H52" s="60" t="s">
        <v>1188</v>
      </c>
      <c r="I52" s="59">
        <v>0.32</v>
      </c>
      <c r="J52" s="64" t="s">
        <v>1700</v>
      </c>
      <c r="K52" s="59">
        <v>5</v>
      </c>
      <c r="L52" s="100">
        <v>3.5</v>
      </c>
      <c r="M52" s="100">
        <v>3.5</v>
      </c>
      <c r="N52" s="64">
        <v>1</v>
      </c>
      <c r="O52" s="64" t="s">
        <v>1705</v>
      </c>
      <c r="P52" s="64" t="s">
        <v>1701</v>
      </c>
      <c r="Q52" s="64" t="s">
        <v>1709</v>
      </c>
      <c r="R52" s="64">
        <v>0</v>
      </c>
      <c r="S52" s="64" t="s">
        <v>1701</v>
      </c>
      <c r="T52" s="64">
        <v>0</v>
      </c>
      <c r="U52" s="64" t="s">
        <v>1707</v>
      </c>
      <c r="V52" s="64">
        <v>0</v>
      </c>
      <c r="W52" s="64" t="s">
        <v>1704</v>
      </c>
      <c r="X52" s="64" t="s">
        <v>1703</v>
      </c>
      <c r="Y52" s="64">
        <v>0</v>
      </c>
      <c r="Z52" s="64" t="s">
        <v>1705</v>
      </c>
      <c r="AA52" s="64" t="s">
        <v>1703</v>
      </c>
      <c r="AB52" s="65">
        <v>0</v>
      </c>
      <c r="AD52" s="61">
        <f>'[1]NGANJUK''Z'!$L$224</f>
        <v>817.1</v>
      </c>
      <c r="AE52" s="87">
        <v>818.9</v>
      </c>
    </row>
    <row r="53" spans="1:31" s="66" customFormat="1" ht="15" customHeight="1">
      <c r="A53" s="62"/>
      <c r="B53" s="62"/>
      <c r="C53" s="590"/>
      <c r="D53" s="604"/>
      <c r="E53" s="597"/>
      <c r="F53" s="95"/>
      <c r="G53" s="116"/>
      <c r="H53" s="99"/>
      <c r="I53" s="100"/>
      <c r="J53" s="64"/>
      <c r="K53" s="100"/>
      <c r="L53" s="100"/>
      <c r="M53" s="100"/>
      <c r="N53" s="64"/>
      <c r="O53" s="64"/>
      <c r="P53" s="64"/>
      <c r="Q53" s="64"/>
      <c r="R53" s="64"/>
      <c r="S53" s="64"/>
      <c r="T53" s="64"/>
      <c r="U53" s="64"/>
      <c r="V53" s="64"/>
      <c r="W53" s="64"/>
      <c r="X53" s="64"/>
      <c r="Y53" s="64"/>
      <c r="Z53" s="64"/>
      <c r="AA53" s="64"/>
      <c r="AB53" s="65"/>
      <c r="AD53" s="61"/>
      <c r="AE53" s="87"/>
    </row>
    <row r="54" spans="1:31" s="66" customFormat="1" ht="15" customHeight="1">
      <c r="A54" s="150">
        <v>81</v>
      </c>
      <c r="B54" s="62">
        <v>233</v>
      </c>
      <c r="C54" s="590"/>
      <c r="D54" s="604"/>
      <c r="E54" s="597"/>
      <c r="F54" s="95">
        <v>2</v>
      </c>
      <c r="G54" s="116" t="s">
        <v>1186</v>
      </c>
      <c r="H54" s="99" t="s">
        <v>1189</v>
      </c>
      <c r="I54" s="100">
        <v>0.85</v>
      </c>
      <c r="J54" s="64" t="s">
        <v>1700</v>
      </c>
      <c r="K54" s="100">
        <v>5</v>
      </c>
      <c r="L54" s="100">
        <v>3.5</v>
      </c>
      <c r="M54" s="100">
        <v>3.5</v>
      </c>
      <c r="N54" s="64">
        <v>1</v>
      </c>
      <c r="O54" s="64" t="s">
        <v>1705</v>
      </c>
      <c r="P54" s="64" t="s">
        <v>1701</v>
      </c>
      <c r="Q54" s="64" t="s">
        <v>1709</v>
      </c>
      <c r="R54" s="64">
        <v>0</v>
      </c>
      <c r="S54" s="64" t="s">
        <v>1701</v>
      </c>
      <c r="T54" s="64">
        <v>0</v>
      </c>
      <c r="U54" s="64" t="s">
        <v>1707</v>
      </c>
      <c r="V54" s="64">
        <v>0</v>
      </c>
      <c r="W54" s="64" t="s">
        <v>1704</v>
      </c>
      <c r="X54" s="64" t="s">
        <v>1703</v>
      </c>
      <c r="Y54" s="64">
        <v>0</v>
      </c>
      <c r="Z54" s="64" t="s">
        <v>1705</v>
      </c>
      <c r="AA54" s="64" t="s">
        <v>1703</v>
      </c>
      <c r="AB54" s="65">
        <v>0</v>
      </c>
      <c r="AD54" s="61"/>
      <c r="AE54" s="87"/>
    </row>
    <row r="55" spans="1:31" s="66" customFormat="1" ht="15" customHeight="1">
      <c r="A55" s="150"/>
      <c r="B55" s="62"/>
      <c r="C55" s="590"/>
      <c r="D55" s="604"/>
      <c r="E55" s="597"/>
      <c r="F55" s="95"/>
      <c r="G55" s="116"/>
      <c r="H55" s="99"/>
      <c r="I55" s="100"/>
      <c r="J55" s="64"/>
      <c r="K55" s="100"/>
      <c r="L55" s="100"/>
      <c r="M55" s="100"/>
      <c r="N55" s="64"/>
      <c r="O55" s="64"/>
      <c r="P55" s="64"/>
      <c r="Q55" s="64"/>
      <c r="R55" s="64"/>
      <c r="S55" s="64"/>
      <c r="T55" s="64"/>
      <c r="U55" s="64"/>
      <c r="V55" s="64"/>
      <c r="W55" s="64"/>
      <c r="X55" s="64"/>
      <c r="Y55" s="64"/>
      <c r="Z55" s="64"/>
      <c r="AA55" s="64"/>
      <c r="AB55" s="65"/>
      <c r="AD55" s="61"/>
      <c r="AE55" s="87"/>
    </row>
    <row r="56" spans="1:31" s="66" customFormat="1" ht="15" customHeight="1">
      <c r="A56" s="150">
        <v>81</v>
      </c>
      <c r="B56" s="62">
        <v>234</v>
      </c>
      <c r="C56" s="606"/>
      <c r="D56" s="608"/>
      <c r="E56" s="598"/>
      <c r="F56" s="64">
        <v>3</v>
      </c>
      <c r="G56" s="116" t="s">
        <v>1187</v>
      </c>
      <c r="H56" s="60" t="s">
        <v>507</v>
      </c>
      <c r="I56" s="59">
        <v>2</v>
      </c>
      <c r="J56" s="64" t="s">
        <v>1700</v>
      </c>
      <c r="K56" s="59">
        <v>5</v>
      </c>
      <c r="L56" s="100">
        <v>3.5</v>
      </c>
      <c r="M56" s="100">
        <v>3.5</v>
      </c>
      <c r="N56" s="64">
        <v>1</v>
      </c>
      <c r="O56" s="64" t="s">
        <v>1705</v>
      </c>
      <c r="P56" s="64" t="s">
        <v>1701</v>
      </c>
      <c r="Q56" s="64" t="s">
        <v>1709</v>
      </c>
      <c r="R56" s="64">
        <v>0</v>
      </c>
      <c r="S56" s="64" t="s">
        <v>1701</v>
      </c>
      <c r="T56" s="64">
        <v>0</v>
      </c>
      <c r="U56" s="64" t="s">
        <v>1707</v>
      </c>
      <c r="V56" s="64">
        <v>0</v>
      </c>
      <c r="W56" s="64" t="s">
        <v>1704</v>
      </c>
      <c r="X56" s="64" t="s">
        <v>1703</v>
      </c>
      <c r="Y56" s="64">
        <v>0</v>
      </c>
      <c r="Z56" s="64" t="s">
        <v>1705</v>
      </c>
      <c r="AA56" s="64" t="s">
        <v>1703</v>
      </c>
      <c r="AB56" s="65">
        <v>0</v>
      </c>
      <c r="AD56" s="61"/>
      <c r="AE56" s="87"/>
    </row>
    <row r="57" spans="1:31" s="66" customFormat="1" ht="15" customHeight="1">
      <c r="A57" s="150"/>
      <c r="B57" s="62"/>
      <c r="C57" s="97"/>
      <c r="D57" s="98"/>
      <c r="E57" s="99"/>
      <c r="F57" s="64"/>
      <c r="G57" s="116"/>
      <c r="H57" s="60"/>
      <c r="I57" s="59"/>
      <c r="J57" s="64"/>
      <c r="K57" s="59"/>
      <c r="L57" s="100"/>
      <c r="M57" s="100"/>
      <c r="N57" s="64"/>
      <c r="O57" s="64"/>
      <c r="P57" s="64"/>
      <c r="Q57" s="64"/>
      <c r="R57" s="64"/>
      <c r="S57" s="64"/>
      <c r="T57" s="64"/>
      <c r="U57" s="64"/>
      <c r="V57" s="64"/>
      <c r="W57" s="64"/>
      <c r="X57" s="64"/>
      <c r="Y57" s="64"/>
      <c r="Z57" s="64"/>
      <c r="AA57" s="64"/>
      <c r="AB57" s="65"/>
      <c r="AD57" s="61"/>
      <c r="AE57" s="87"/>
    </row>
    <row r="58" spans="1:31" s="66" customFormat="1" ht="15" customHeight="1">
      <c r="A58" s="62">
        <v>9055</v>
      </c>
      <c r="B58" s="62">
        <v>235</v>
      </c>
      <c r="C58" s="62">
        <v>143</v>
      </c>
      <c r="D58" s="63">
        <v>4.4000000000000004</v>
      </c>
      <c r="E58" s="60" t="s">
        <v>1190</v>
      </c>
      <c r="F58" s="64">
        <v>1</v>
      </c>
      <c r="G58" s="116" t="s">
        <v>1191</v>
      </c>
      <c r="H58" s="60" t="s">
        <v>381</v>
      </c>
      <c r="I58" s="59">
        <f>AE58-AD58</f>
        <v>3.7000000000000455</v>
      </c>
      <c r="J58" s="64" t="s">
        <v>1700</v>
      </c>
      <c r="K58" s="59">
        <v>15</v>
      </c>
      <c r="L58" s="59">
        <v>4</v>
      </c>
      <c r="M58" s="59">
        <v>4</v>
      </c>
      <c r="N58" s="64">
        <v>5</v>
      </c>
      <c r="O58" s="64" t="s">
        <v>1703</v>
      </c>
      <c r="P58" s="64" t="s">
        <v>1701</v>
      </c>
      <c r="Q58" s="64" t="s">
        <v>1709</v>
      </c>
      <c r="R58" s="64">
        <v>0</v>
      </c>
      <c r="S58" s="64" t="s">
        <v>1701</v>
      </c>
      <c r="T58" s="64">
        <v>0</v>
      </c>
      <c r="U58" s="64" t="s">
        <v>1707</v>
      </c>
      <c r="V58" s="64">
        <v>0</v>
      </c>
      <c r="W58" s="64" t="s">
        <v>1704</v>
      </c>
      <c r="X58" s="64" t="s">
        <v>1703</v>
      </c>
      <c r="Y58" s="64">
        <v>0</v>
      </c>
      <c r="Z58" s="64" t="s">
        <v>1705</v>
      </c>
      <c r="AA58" s="64" t="s">
        <v>1703</v>
      </c>
      <c r="AB58" s="65">
        <v>0</v>
      </c>
      <c r="AD58" s="61">
        <f>'[1]NGANJUK''Z'!$L$97</f>
        <v>833.9</v>
      </c>
      <c r="AE58" s="85">
        <v>837.6</v>
      </c>
    </row>
    <row r="59" spans="1:31" s="66" customFormat="1" ht="15" customHeight="1" thickBot="1">
      <c r="A59" s="232"/>
      <c r="B59" s="62"/>
      <c r="C59" s="110"/>
      <c r="D59" s="111"/>
      <c r="E59" s="215"/>
      <c r="F59" s="64"/>
      <c r="G59" s="116"/>
      <c r="H59" s="60"/>
      <c r="I59" s="59"/>
      <c r="J59" s="64"/>
      <c r="K59" s="59"/>
      <c r="L59" s="59"/>
      <c r="M59" s="59"/>
      <c r="N59" s="64"/>
      <c r="O59" s="64"/>
      <c r="P59" s="64"/>
      <c r="Q59" s="64"/>
      <c r="R59" s="64"/>
      <c r="S59" s="64"/>
      <c r="T59" s="64"/>
      <c r="U59" s="64"/>
      <c r="V59" s="64"/>
      <c r="W59" s="64"/>
      <c r="X59" s="64"/>
      <c r="Y59" s="64"/>
      <c r="Z59" s="64"/>
      <c r="AA59" s="64"/>
      <c r="AB59" s="65"/>
      <c r="AD59" s="61"/>
      <c r="AE59" s="85"/>
    </row>
    <row r="60" spans="1:31" s="66" customFormat="1" ht="15" customHeight="1">
      <c r="A60" s="644">
        <v>195</v>
      </c>
      <c r="B60" s="62">
        <v>245</v>
      </c>
      <c r="C60" s="590" t="s">
        <v>681</v>
      </c>
      <c r="D60" s="604">
        <v>0.5</v>
      </c>
      <c r="E60" s="597" t="s">
        <v>682</v>
      </c>
      <c r="F60" s="64">
        <v>1</v>
      </c>
      <c r="G60" s="64" t="s">
        <v>1158</v>
      </c>
      <c r="H60" s="60" t="s">
        <v>571</v>
      </c>
      <c r="I60" s="59">
        <f>AE60-AD60</f>
        <v>0</v>
      </c>
      <c r="J60" s="64" t="s">
        <v>1700</v>
      </c>
      <c r="K60" s="59">
        <v>2.5</v>
      </c>
      <c r="L60" s="59">
        <v>5</v>
      </c>
      <c r="M60" s="59">
        <v>5</v>
      </c>
      <c r="N60" s="64">
        <v>1</v>
      </c>
      <c r="O60" s="64" t="s">
        <v>1705</v>
      </c>
      <c r="P60" s="64" t="s">
        <v>1701</v>
      </c>
      <c r="Q60" s="64" t="s">
        <v>1709</v>
      </c>
      <c r="R60" s="64">
        <v>0</v>
      </c>
      <c r="S60" s="64" t="s">
        <v>1701</v>
      </c>
      <c r="T60" s="64">
        <v>0</v>
      </c>
      <c r="U60" s="64" t="s">
        <v>1707</v>
      </c>
      <c r="V60" s="64">
        <v>0</v>
      </c>
      <c r="W60" s="64" t="s">
        <v>1704</v>
      </c>
      <c r="X60" s="64" t="s">
        <v>1703</v>
      </c>
      <c r="Y60" s="64">
        <v>0</v>
      </c>
      <c r="Z60" s="64" t="s">
        <v>1705</v>
      </c>
      <c r="AA60" s="64" t="s">
        <v>1703</v>
      </c>
      <c r="AB60" s="65">
        <v>0</v>
      </c>
      <c r="AD60" s="61">
        <f>'[1]NGANJUK''Z'!$L$275</f>
        <v>53.9</v>
      </c>
      <c r="AE60" s="87">
        <v>53.9</v>
      </c>
    </row>
    <row r="61" spans="1:31" s="66" customFormat="1" ht="15" customHeight="1">
      <c r="A61" s="588"/>
      <c r="B61" s="62"/>
      <c r="C61" s="590"/>
      <c r="D61" s="604"/>
      <c r="E61" s="597"/>
      <c r="F61" s="64"/>
      <c r="G61" s="64"/>
      <c r="H61" s="60"/>
      <c r="I61" s="59"/>
      <c r="J61" s="64"/>
      <c r="K61" s="59"/>
      <c r="L61" s="59"/>
      <c r="M61" s="59"/>
      <c r="N61" s="64"/>
      <c r="O61" s="64"/>
      <c r="P61" s="64"/>
      <c r="Q61" s="64"/>
      <c r="R61" s="64"/>
      <c r="S61" s="64"/>
      <c r="T61" s="64"/>
      <c r="U61" s="64"/>
      <c r="V61" s="64"/>
      <c r="W61" s="64"/>
      <c r="X61" s="64"/>
      <c r="Y61" s="64"/>
      <c r="Z61" s="64"/>
      <c r="AA61" s="64"/>
      <c r="AB61" s="65"/>
      <c r="AD61" s="61"/>
      <c r="AE61" s="87"/>
    </row>
    <row r="62" spans="1:31" s="66" customFormat="1" ht="15" customHeight="1">
      <c r="A62" s="607"/>
      <c r="B62" s="62">
        <v>246</v>
      </c>
      <c r="C62" s="606"/>
      <c r="D62" s="608"/>
      <c r="E62" s="598"/>
      <c r="F62" s="64">
        <v>2</v>
      </c>
      <c r="G62" s="64" t="s">
        <v>1159</v>
      </c>
      <c r="H62" s="60" t="s">
        <v>572</v>
      </c>
      <c r="I62" s="59">
        <f>AE62-AD62</f>
        <v>0.20000000000000284</v>
      </c>
      <c r="J62" s="64" t="s">
        <v>1700</v>
      </c>
      <c r="K62" s="59">
        <v>124</v>
      </c>
      <c r="L62" s="59">
        <v>5</v>
      </c>
      <c r="M62" s="59">
        <v>6</v>
      </c>
      <c r="N62" s="64">
        <v>2</v>
      </c>
      <c r="O62" s="64" t="s">
        <v>1722</v>
      </c>
      <c r="P62" s="64" t="s">
        <v>1701</v>
      </c>
      <c r="Q62" s="64" t="s">
        <v>1709</v>
      </c>
      <c r="R62" s="64">
        <v>0</v>
      </c>
      <c r="S62" s="64" t="s">
        <v>1701</v>
      </c>
      <c r="T62" s="64">
        <v>0</v>
      </c>
      <c r="U62" s="64" t="s">
        <v>1707</v>
      </c>
      <c r="V62" s="64">
        <v>0</v>
      </c>
      <c r="W62" s="64" t="s">
        <v>1704</v>
      </c>
      <c r="X62" s="64" t="s">
        <v>1703</v>
      </c>
      <c r="Y62" s="64">
        <v>0</v>
      </c>
      <c r="Z62" s="64" t="s">
        <v>1705</v>
      </c>
      <c r="AA62" s="64" t="s">
        <v>1703</v>
      </c>
      <c r="AB62" s="65">
        <v>0</v>
      </c>
      <c r="AD62" s="61">
        <f>'[1]NGANJUK''Z'!$L$275</f>
        <v>53.9</v>
      </c>
      <c r="AE62" s="87">
        <v>54.1</v>
      </c>
    </row>
    <row r="63" spans="1:31" s="66" customFormat="1" ht="15" customHeight="1">
      <c r="A63" s="123"/>
      <c r="B63" s="62"/>
      <c r="C63" s="110"/>
      <c r="D63" s="111"/>
      <c r="E63" s="215"/>
      <c r="F63" s="177"/>
      <c r="G63" s="177"/>
      <c r="H63" s="124"/>
      <c r="I63" s="192"/>
      <c r="J63" s="177"/>
      <c r="K63" s="192"/>
      <c r="L63" s="192"/>
      <c r="M63" s="192"/>
      <c r="N63" s="177"/>
      <c r="O63" s="177"/>
      <c r="P63" s="177"/>
      <c r="Q63" s="177"/>
      <c r="R63" s="177"/>
      <c r="S63" s="177"/>
      <c r="T63" s="177"/>
      <c r="U63" s="177"/>
      <c r="V63" s="177"/>
      <c r="W63" s="177"/>
      <c r="X63" s="177"/>
      <c r="Y63" s="177"/>
      <c r="Z63" s="177"/>
      <c r="AA63" s="177"/>
      <c r="AB63" s="187"/>
      <c r="AD63" s="61"/>
      <c r="AE63" s="87"/>
    </row>
    <row r="64" spans="1:31" s="66" customFormat="1" ht="28.5" customHeight="1" thickBot="1">
      <c r="A64" s="140">
        <v>108</v>
      </c>
      <c r="B64" s="62">
        <v>204</v>
      </c>
      <c r="C64" s="210">
        <v>465</v>
      </c>
      <c r="D64" s="211">
        <v>2.2000000000000002</v>
      </c>
      <c r="E64" s="212" t="s">
        <v>1164</v>
      </c>
      <c r="F64" s="81">
        <v>1</v>
      </c>
      <c r="G64" s="206" t="s">
        <v>1163</v>
      </c>
      <c r="H64" s="197" t="s">
        <v>526</v>
      </c>
      <c r="I64" s="80">
        <f>AE64-AD64</f>
        <v>5.6000000000000227</v>
      </c>
      <c r="J64" s="81" t="s">
        <v>1700</v>
      </c>
      <c r="K64" s="80">
        <v>48</v>
      </c>
      <c r="L64" s="80">
        <v>3</v>
      </c>
      <c r="M64" s="80">
        <v>3</v>
      </c>
      <c r="N64" s="81">
        <v>8</v>
      </c>
      <c r="O64" s="81" t="s">
        <v>1703</v>
      </c>
      <c r="P64" s="81" t="s">
        <v>1701</v>
      </c>
      <c r="Q64" s="81" t="s">
        <v>1709</v>
      </c>
      <c r="R64" s="81">
        <v>0</v>
      </c>
      <c r="S64" s="81" t="s">
        <v>1701</v>
      </c>
      <c r="T64" s="81">
        <v>0</v>
      </c>
      <c r="U64" s="81" t="s">
        <v>1707</v>
      </c>
      <c r="V64" s="81">
        <v>0</v>
      </c>
      <c r="W64" s="81" t="s">
        <v>1704</v>
      </c>
      <c r="X64" s="81" t="s">
        <v>1703</v>
      </c>
      <c r="Y64" s="81">
        <v>0</v>
      </c>
      <c r="Z64" s="81" t="s">
        <v>1705</v>
      </c>
      <c r="AA64" s="81" t="s">
        <v>1703</v>
      </c>
      <c r="AB64" s="82">
        <v>0</v>
      </c>
      <c r="AD64" s="61">
        <f>'[1]NGANJUK''Z'!$L$241</f>
        <v>696.4</v>
      </c>
      <c r="AE64" s="87">
        <v>702</v>
      </c>
    </row>
    <row r="65" spans="2:31" s="66" customFormat="1" ht="28.5" customHeight="1">
      <c r="B65" s="94"/>
      <c r="C65" s="94"/>
      <c r="D65" s="178"/>
      <c r="F65" s="94"/>
      <c r="G65" s="225"/>
      <c r="H65" s="180"/>
      <c r="I65" s="181"/>
      <c r="J65" s="94"/>
      <c r="K65" s="181"/>
      <c r="L65" s="181"/>
      <c r="M65" s="181"/>
      <c r="N65" s="94"/>
      <c r="O65" s="94"/>
      <c r="P65" s="94"/>
      <c r="Q65" s="94"/>
      <c r="R65" s="94"/>
      <c r="S65" s="94"/>
      <c r="T65" s="94"/>
      <c r="U65" s="94"/>
      <c r="V65" s="94"/>
      <c r="W65" s="94"/>
      <c r="X65" s="94"/>
      <c r="Y65" s="94"/>
      <c r="Z65" s="94"/>
      <c r="AA65" s="94"/>
      <c r="AB65" s="94"/>
      <c r="AD65" s="61"/>
      <c r="AE65" s="87"/>
    </row>
    <row r="66" spans="2:31">
      <c r="F66" s="94"/>
      <c r="G66" s="94"/>
    </row>
    <row r="67" spans="2:31">
      <c r="C67" s="127" t="s">
        <v>984</v>
      </c>
      <c r="D67"/>
      <c r="E67"/>
      <c r="F67" s="127" t="s">
        <v>985</v>
      </c>
      <c r="G67"/>
      <c r="H67"/>
      <c r="I67" s="127" t="s">
        <v>986</v>
      </c>
      <c r="J67"/>
      <c r="K67"/>
      <c r="L67" s="127" t="s">
        <v>987</v>
      </c>
      <c r="M67"/>
      <c r="N67"/>
      <c r="O67" s="127" t="s">
        <v>988</v>
      </c>
      <c r="P67"/>
      <c r="Q67"/>
      <c r="R67"/>
      <c r="S67"/>
      <c r="T67" s="127" t="s">
        <v>989</v>
      </c>
      <c r="U67"/>
      <c r="V67"/>
      <c r="W67"/>
      <c r="X67"/>
      <c r="Y67"/>
      <c r="Z67"/>
    </row>
    <row r="68" spans="2:31">
      <c r="C68" s="128" t="s">
        <v>990</v>
      </c>
      <c r="D68" s="129" t="s">
        <v>991</v>
      </c>
      <c r="E68"/>
      <c r="F68" s="130" t="s">
        <v>992</v>
      </c>
      <c r="G68" s="130" t="s">
        <v>993</v>
      </c>
      <c r="H68"/>
      <c r="I68" s="130" t="s">
        <v>994</v>
      </c>
      <c r="J68" s="130" t="s">
        <v>995</v>
      </c>
      <c r="K68" s="131"/>
      <c r="L68" s="130" t="s">
        <v>996</v>
      </c>
      <c r="M68" s="130" t="s">
        <v>997</v>
      </c>
      <c r="N68" s="131"/>
      <c r="O68" s="131"/>
      <c r="P68" s="130"/>
      <c r="Q68" s="130"/>
      <c r="R68" s="131"/>
      <c r="S68" s="131"/>
      <c r="T68" s="130" t="s">
        <v>998</v>
      </c>
      <c r="U68" s="130" t="s">
        <v>999</v>
      </c>
      <c r="V68" s="131"/>
      <c r="W68" s="131"/>
      <c r="X68" s="131"/>
      <c r="Y68" s="131"/>
      <c r="Z68" s="131"/>
    </row>
    <row r="69" spans="2:31">
      <c r="C69" s="128" t="s">
        <v>1000</v>
      </c>
      <c r="D69" s="129" t="s">
        <v>1001</v>
      </c>
      <c r="E69"/>
      <c r="F69" s="130" t="s">
        <v>1002</v>
      </c>
      <c r="G69" s="130" t="s">
        <v>1003</v>
      </c>
      <c r="H69"/>
      <c r="I69" s="130" t="s">
        <v>1004</v>
      </c>
      <c r="J69" s="130" t="s">
        <v>1005</v>
      </c>
      <c r="K69" s="131"/>
      <c r="L69" s="130" t="s">
        <v>1006</v>
      </c>
      <c r="M69" s="130" t="s">
        <v>1007</v>
      </c>
      <c r="N69" s="131"/>
      <c r="O69" s="130" t="s">
        <v>1008</v>
      </c>
      <c r="P69" s="130"/>
      <c r="Q69" s="130"/>
      <c r="R69" s="131"/>
      <c r="S69" s="131"/>
      <c r="T69" s="130" t="s">
        <v>1009</v>
      </c>
      <c r="U69" s="130" t="s">
        <v>1010</v>
      </c>
      <c r="V69" s="131"/>
      <c r="W69" s="131"/>
      <c r="X69" s="131"/>
      <c r="Y69" s="131"/>
      <c r="Z69" s="131"/>
    </row>
    <row r="70" spans="2:31">
      <c r="C70" s="128" t="s">
        <v>1011</v>
      </c>
      <c r="D70" s="129" t="s">
        <v>1012</v>
      </c>
      <c r="E70"/>
      <c r="F70" s="130" t="s">
        <v>1013</v>
      </c>
      <c r="G70" s="130" t="s">
        <v>1014</v>
      </c>
      <c r="H70"/>
      <c r="I70" s="130" t="s">
        <v>1015</v>
      </c>
      <c r="J70" s="130" t="s">
        <v>1016</v>
      </c>
      <c r="K70" s="131"/>
      <c r="L70" s="130" t="s">
        <v>1017</v>
      </c>
      <c r="M70" s="130" t="s">
        <v>1018</v>
      </c>
      <c r="N70" s="131"/>
      <c r="O70" s="130" t="s">
        <v>1019</v>
      </c>
      <c r="P70" s="130" t="s">
        <v>1020</v>
      </c>
      <c r="Q70" s="130"/>
      <c r="R70" s="131"/>
      <c r="S70" s="131"/>
      <c r="T70" s="130" t="s">
        <v>1021</v>
      </c>
      <c r="U70" s="130" t="s">
        <v>1022</v>
      </c>
      <c r="V70" s="131"/>
      <c r="W70" s="131"/>
      <c r="X70" s="131"/>
      <c r="Y70" s="131"/>
      <c r="Z70" s="131"/>
    </row>
    <row r="71" spans="2:31">
      <c r="C71" s="128" t="s">
        <v>1023</v>
      </c>
      <c r="D71" s="129" t="s">
        <v>1024</v>
      </c>
      <c r="E71"/>
      <c r="F71" s="130" t="s">
        <v>1025</v>
      </c>
      <c r="G71" s="130" t="s">
        <v>1026</v>
      </c>
      <c r="H71"/>
      <c r="I71" s="130" t="s">
        <v>1027</v>
      </c>
      <c r="J71" s="130" t="s">
        <v>1028</v>
      </c>
      <c r="K71" s="131"/>
      <c r="L71" s="130" t="s">
        <v>1029</v>
      </c>
      <c r="M71" s="130" t="s">
        <v>1030</v>
      </c>
      <c r="N71" s="131"/>
      <c r="O71" s="130" t="s">
        <v>1015</v>
      </c>
      <c r="P71" s="130" t="s">
        <v>1031</v>
      </c>
      <c r="Q71" s="130"/>
      <c r="R71" s="131"/>
      <c r="S71" s="131"/>
      <c r="T71" s="130" t="s">
        <v>1032</v>
      </c>
      <c r="U71" s="130" t="s">
        <v>1033</v>
      </c>
      <c r="V71" s="131"/>
      <c r="W71" s="131"/>
      <c r="X71" s="131"/>
      <c r="Y71" s="131"/>
      <c r="Z71" s="131"/>
    </row>
    <row r="72" spans="2:31">
      <c r="C72"/>
      <c r="D72" s="132"/>
      <c r="E72"/>
      <c r="F72" s="130" t="s">
        <v>1034</v>
      </c>
      <c r="G72" s="130" t="s">
        <v>1035</v>
      </c>
      <c r="H72"/>
      <c r="I72" s="130" t="s">
        <v>1036</v>
      </c>
      <c r="J72" s="130" t="s">
        <v>1037</v>
      </c>
      <c r="K72" s="131"/>
      <c r="L72" s="130" t="s">
        <v>1038</v>
      </c>
      <c r="M72" s="130" t="s">
        <v>1039</v>
      </c>
      <c r="N72" s="131"/>
      <c r="O72" s="131"/>
      <c r="P72" s="131"/>
      <c r="Q72" s="131"/>
      <c r="R72" s="131"/>
      <c r="S72" s="131"/>
      <c r="T72" s="130" t="s">
        <v>1040</v>
      </c>
      <c r="U72" s="130" t="s">
        <v>1041</v>
      </c>
      <c r="V72" s="131"/>
      <c r="W72" s="131"/>
      <c r="X72" s="131"/>
      <c r="Y72" s="131"/>
      <c r="Z72" s="131"/>
    </row>
    <row r="73" spans="2:31">
      <c r="C73" s="133" t="s">
        <v>1042</v>
      </c>
      <c r="D73" s="132"/>
      <c r="E73"/>
      <c r="F73" s="130" t="s">
        <v>1021</v>
      </c>
      <c r="G73" s="130" t="s">
        <v>1043</v>
      </c>
      <c r="H73"/>
      <c r="I73" s="130" t="s">
        <v>1044</v>
      </c>
      <c r="J73" s="130" t="s">
        <v>1045</v>
      </c>
      <c r="K73" s="131"/>
      <c r="L73" s="130" t="s">
        <v>1046</v>
      </c>
      <c r="M73" s="130" t="s">
        <v>1047</v>
      </c>
      <c r="N73" s="131"/>
      <c r="O73" s="130" t="s">
        <v>1048</v>
      </c>
      <c r="P73" s="130"/>
      <c r="Q73" s="130"/>
      <c r="R73" s="131"/>
      <c r="S73" s="131"/>
      <c r="T73" s="130" t="s">
        <v>1027</v>
      </c>
      <c r="U73" s="130" t="s">
        <v>1049</v>
      </c>
      <c r="V73" s="131"/>
      <c r="W73" s="131"/>
      <c r="X73" s="131"/>
      <c r="Y73" s="131"/>
      <c r="Z73" s="131"/>
    </row>
    <row r="74" spans="2:31">
      <c r="C74" s="128" t="s">
        <v>1050</v>
      </c>
      <c r="D74" s="134" t="s">
        <v>1051</v>
      </c>
      <c r="E74" s="135"/>
      <c r="F74" s="130" t="s">
        <v>1052</v>
      </c>
      <c r="G74" s="130" t="s">
        <v>1053</v>
      </c>
      <c r="H74"/>
      <c r="I74" s="130" t="s">
        <v>1054</v>
      </c>
      <c r="J74" s="130" t="s">
        <v>1055</v>
      </c>
      <c r="K74" s="131"/>
      <c r="L74" s="130" t="s">
        <v>1056</v>
      </c>
      <c r="M74" s="130" t="s">
        <v>1057</v>
      </c>
      <c r="N74" s="131"/>
      <c r="O74" s="130" t="s">
        <v>1058</v>
      </c>
      <c r="P74" s="130" t="s">
        <v>1059</v>
      </c>
      <c r="Q74" s="130"/>
      <c r="R74" s="131"/>
      <c r="S74" s="131"/>
      <c r="T74" s="130" t="s">
        <v>1060</v>
      </c>
      <c r="U74" s="130" t="s">
        <v>1061</v>
      </c>
      <c r="V74" s="131"/>
      <c r="W74" s="131"/>
      <c r="X74" s="131"/>
      <c r="Y74" s="131"/>
      <c r="Z74" s="131"/>
    </row>
    <row r="75" spans="2:31">
      <c r="C75" s="128" t="s">
        <v>1062</v>
      </c>
      <c r="D75" s="134" t="s">
        <v>1063</v>
      </c>
      <c r="E75" s="135"/>
      <c r="F75" s="130" t="s">
        <v>1064</v>
      </c>
      <c r="G75" s="130" t="s">
        <v>1065</v>
      </c>
      <c r="H75"/>
      <c r="I75" s="130"/>
      <c r="J75" s="130" t="s">
        <v>1066</v>
      </c>
      <c r="K75" s="131"/>
      <c r="L75" s="130" t="s">
        <v>1067</v>
      </c>
      <c r="M75" s="130" t="s">
        <v>1068</v>
      </c>
      <c r="N75" s="131"/>
      <c r="O75" s="130" t="s">
        <v>1069</v>
      </c>
      <c r="P75" s="130" t="s">
        <v>1031</v>
      </c>
      <c r="Q75" s="130"/>
      <c r="R75" s="131"/>
      <c r="S75" s="131"/>
      <c r="T75" s="130" t="s">
        <v>1069</v>
      </c>
      <c r="U75" s="130" t="s">
        <v>1070</v>
      </c>
      <c r="V75" s="131"/>
      <c r="W75" s="131"/>
      <c r="X75" s="131"/>
      <c r="Y75" s="131"/>
      <c r="Z75" s="131"/>
    </row>
    <row r="76" spans="2:31">
      <c r="C76" s="128" t="s">
        <v>1071</v>
      </c>
      <c r="D76" s="134" t="s">
        <v>1072</v>
      </c>
      <c r="E76" s="135"/>
      <c r="F76" s="130" t="s">
        <v>1069</v>
      </c>
      <c r="G76" s="130" t="s">
        <v>1073</v>
      </c>
      <c r="H76"/>
      <c r="I76" s="130" t="s">
        <v>1009</v>
      </c>
      <c r="J76" s="130" t="s">
        <v>1074</v>
      </c>
      <c r="K76" s="131"/>
      <c r="L76" s="131"/>
      <c r="M76" s="131"/>
      <c r="N76" s="131"/>
      <c r="O76" s="130" t="s">
        <v>1009</v>
      </c>
      <c r="P76" s="130" t="s">
        <v>1075</v>
      </c>
      <c r="Q76" s="130"/>
      <c r="R76" s="131"/>
      <c r="S76" s="131"/>
      <c r="T76" s="130" t="s">
        <v>1015</v>
      </c>
      <c r="U76" s="130" t="s">
        <v>1076</v>
      </c>
      <c r="V76" s="131"/>
      <c r="W76" s="131"/>
      <c r="X76" s="131"/>
      <c r="Y76" s="131"/>
      <c r="Z76" s="131"/>
    </row>
    <row r="77" spans="2:31">
      <c r="C77" s="128" t="s">
        <v>1077</v>
      </c>
      <c r="D77" s="134" t="s">
        <v>1090</v>
      </c>
      <c r="E77" s="135"/>
      <c r="F77" s="130" t="s">
        <v>1091</v>
      </c>
      <c r="G77" s="130" t="s">
        <v>1092</v>
      </c>
      <c r="H77"/>
      <c r="I77" s="130" t="s">
        <v>1093</v>
      </c>
      <c r="J77" s="130" t="s">
        <v>1094</v>
      </c>
      <c r="K77" s="131"/>
      <c r="L77" s="130"/>
      <c r="M77" s="130"/>
      <c r="N77" s="131"/>
      <c r="O77" s="130" t="s">
        <v>1027</v>
      </c>
      <c r="P77" s="130" t="s">
        <v>1095</v>
      </c>
      <c r="Q77" s="130"/>
      <c r="R77" s="131"/>
      <c r="S77" s="131"/>
      <c r="T77" s="130" t="s">
        <v>1054</v>
      </c>
      <c r="U77" s="130" t="s">
        <v>1096</v>
      </c>
      <c r="V77" s="131"/>
      <c r="W77" s="131"/>
      <c r="X77" s="131"/>
      <c r="Y77" s="131"/>
      <c r="Z77" s="131"/>
    </row>
    <row r="78" spans="2:31">
      <c r="C78" s="128" t="s">
        <v>1097</v>
      </c>
      <c r="D78" s="134" t="s">
        <v>1098</v>
      </c>
      <c r="E78" s="135"/>
      <c r="F78" s="130" t="s">
        <v>1009</v>
      </c>
      <c r="G78" s="130" t="s">
        <v>1099</v>
      </c>
      <c r="H78"/>
      <c r="I78" s="130" t="s">
        <v>1069</v>
      </c>
      <c r="J78" s="130" t="s">
        <v>1005</v>
      </c>
      <c r="K78" s="131"/>
      <c r="L78" s="131"/>
      <c r="M78" s="131"/>
      <c r="N78" s="131"/>
      <c r="O78" s="130" t="s">
        <v>1060</v>
      </c>
      <c r="P78" s="130" t="s">
        <v>1100</v>
      </c>
      <c r="Q78" s="130"/>
      <c r="R78" s="131"/>
      <c r="S78" s="131"/>
      <c r="T78" s="130" t="s">
        <v>1101</v>
      </c>
      <c r="U78" s="130" t="s">
        <v>1102</v>
      </c>
      <c r="V78" s="131"/>
      <c r="W78" s="131"/>
      <c r="X78" s="131"/>
      <c r="Y78" s="131"/>
      <c r="Z78" s="131"/>
    </row>
    <row r="79" spans="2:31">
      <c r="C79" s="128" t="s">
        <v>1103</v>
      </c>
      <c r="D79" s="134" t="s">
        <v>1104</v>
      </c>
      <c r="E79" s="135"/>
      <c r="F79" s="130" t="s">
        <v>1105</v>
      </c>
      <c r="G79" s="130" t="s">
        <v>1106</v>
      </c>
      <c r="H79"/>
      <c r="I79" s="130"/>
      <c r="J79" s="130" t="s">
        <v>1094</v>
      </c>
      <c r="K79" s="131"/>
      <c r="L79" s="130"/>
      <c r="M79" s="130"/>
      <c r="N79" s="131"/>
      <c r="O79" s="130" t="s">
        <v>1052</v>
      </c>
      <c r="P79" s="130" t="s">
        <v>1107</v>
      </c>
      <c r="Q79" s="130"/>
      <c r="R79" s="131"/>
      <c r="S79" s="131"/>
      <c r="T79" s="130" t="s">
        <v>1044</v>
      </c>
      <c r="U79" s="130" t="s">
        <v>1108</v>
      </c>
      <c r="V79" s="131"/>
      <c r="W79" s="131"/>
      <c r="X79" s="131"/>
      <c r="Y79" s="131"/>
      <c r="Z79" s="131"/>
    </row>
    <row r="80" spans="2:31">
      <c r="C80" s="133"/>
      <c r="D80" s="136"/>
      <c r="E80" s="137"/>
      <c r="F80" s="130" t="s">
        <v>1109</v>
      </c>
      <c r="G80" s="130" t="s">
        <v>1110</v>
      </c>
      <c r="H80"/>
      <c r="I80" s="130" t="s">
        <v>1060</v>
      </c>
      <c r="J80" s="130" t="s">
        <v>1005</v>
      </c>
      <c r="K80" s="131"/>
      <c r="L80" s="131"/>
      <c r="M80" s="131"/>
      <c r="N80" s="131"/>
      <c r="O80" s="131"/>
      <c r="P80" s="131"/>
      <c r="Q80" s="131"/>
      <c r="R80" s="131"/>
      <c r="S80" s="131"/>
      <c r="T80" s="130" t="s">
        <v>1064</v>
      </c>
      <c r="U80" s="130" t="s">
        <v>1111</v>
      </c>
      <c r="V80" s="131"/>
      <c r="W80" s="131"/>
      <c r="X80" s="131"/>
      <c r="Y80" s="131"/>
      <c r="Z80" s="131"/>
    </row>
    <row r="81" spans="3:26">
      <c r="C81" s="137"/>
      <c r="D81" s="136"/>
      <c r="E81" s="137"/>
      <c r="F81" s="130" t="s">
        <v>1112</v>
      </c>
      <c r="G81" s="130" t="s">
        <v>1113</v>
      </c>
      <c r="H81"/>
      <c r="I81" s="130"/>
      <c r="J81" s="130" t="s">
        <v>1114</v>
      </c>
      <c r="K81" s="131"/>
      <c r="L81" s="130"/>
      <c r="M81" s="130"/>
      <c r="N81" s="131"/>
      <c r="O81" s="130"/>
      <c r="P81" s="130"/>
      <c r="Q81" s="130"/>
      <c r="R81" s="131"/>
      <c r="S81" s="131"/>
      <c r="T81" s="130" t="s">
        <v>1115</v>
      </c>
      <c r="U81" s="130" t="s">
        <v>1116</v>
      </c>
      <c r="V81" s="131"/>
      <c r="W81" s="131"/>
      <c r="X81" s="131"/>
      <c r="Y81" s="131"/>
      <c r="Z81" s="131"/>
    </row>
    <row r="82" spans="3:26">
      <c r="C82"/>
      <c r="D82" s="132"/>
      <c r="E82"/>
      <c r="F82" s="130" t="s">
        <v>1054</v>
      </c>
      <c r="G82" s="130" t="s">
        <v>1068</v>
      </c>
      <c r="H82"/>
      <c r="I82" s="130" t="s">
        <v>1091</v>
      </c>
      <c r="J82" s="130" t="s">
        <v>1074</v>
      </c>
      <c r="K82" s="131"/>
      <c r="L82" s="131"/>
      <c r="M82" s="131"/>
      <c r="N82" s="131"/>
      <c r="O82" s="131"/>
      <c r="P82" s="131"/>
      <c r="Q82" s="131"/>
      <c r="R82" s="131"/>
      <c r="S82" s="131"/>
      <c r="T82" s="130" t="s">
        <v>1117</v>
      </c>
      <c r="U82" s="130" t="s">
        <v>1118</v>
      </c>
      <c r="V82" s="131"/>
      <c r="W82" s="131"/>
      <c r="X82" s="131"/>
      <c r="Y82" s="131"/>
      <c r="Z82" s="131"/>
    </row>
    <row r="83" spans="3:26">
      <c r="C83"/>
      <c r="D83" s="132"/>
      <c r="E83"/>
      <c r="F83" s="133"/>
      <c r="G83" s="133"/>
      <c r="H83"/>
      <c r="I83" s="130"/>
      <c r="J83" s="130" t="s">
        <v>1119</v>
      </c>
      <c r="K83" s="131"/>
      <c r="L83" s="131"/>
      <c r="M83" s="131"/>
      <c r="N83" s="131"/>
      <c r="O83" s="130"/>
      <c r="P83" s="130"/>
      <c r="Q83" s="130"/>
      <c r="R83" s="131"/>
      <c r="S83" s="131"/>
      <c r="T83" s="130" t="s">
        <v>1120</v>
      </c>
      <c r="U83" s="130" t="s">
        <v>1121</v>
      </c>
      <c r="V83" s="131"/>
      <c r="W83" s="131"/>
      <c r="X83" s="131"/>
      <c r="Y83" s="131"/>
      <c r="Z83" s="131"/>
    </row>
    <row r="84" spans="3:26">
      <c r="C84"/>
      <c r="D84" s="132"/>
      <c r="E84"/>
      <c r="F84"/>
      <c r="G84"/>
      <c r="H84"/>
      <c r="I84" s="131"/>
      <c r="J84" s="131"/>
      <c r="K84" s="131"/>
      <c r="L84" s="131"/>
      <c r="M84" s="131"/>
      <c r="N84" s="131"/>
      <c r="O84" s="131"/>
      <c r="P84" s="131"/>
      <c r="Q84" s="131"/>
      <c r="R84" s="131"/>
      <c r="S84" s="131"/>
      <c r="T84" s="130" t="s">
        <v>1122</v>
      </c>
      <c r="U84" s="130" t="s">
        <v>1123</v>
      </c>
      <c r="V84" s="131"/>
      <c r="W84" s="131"/>
      <c r="X84" s="131"/>
      <c r="Y84" s="131"/>
      <c r="Z84" s="131"/>
    </row>
    <row r="85" spans="3:26">
      <c r="C85"/>
      <c r="D85" s="132"/>
      <c r="E85"/>
      <c r="F85"/>
      <c r="G85"/>
      <c r="H85"/>
      <c r="I85" s="131"/>
      <c r="J85" s="131"/>
      <c r="K85" s="131"/>
      <c r="L85" s="131"/>
      <c r="M85" s="131"/>
      <c r="N85" s="131"/>
      <c r="O85" s="130"/>
      <c r="P85" s="130"/>
      <c r="Q85" s="130"/>
      <c r="R85" s="131"/>
      <c r="S85" s="131"/>
      <c r="T85" s="130" t="s">
        <v>1004</v>
      </c>
      <c r="U85" s="130" t="s">
        <v>1124</v>
      </c>
      <c r="V85" s="131"/>
      <c r="W85" s="131"/>
      <c r="X85" s="131"/>
      <c r="Y85" s="131"/>
      <c r="Z85" s="131"/>
    </row>
    <row r="86" spans="3:26">
      <c r="C86"/>
      <c r="D86" s="132"/>
      <c r="E86"/>
      <c r="F86"/>
      <c r="G86"/>
      <c r="H86"/>
      <c r="I86" s="131"/>
      <c r="J86" s="131"/>
      <c r="K86" s="131"/>
      <c r="L86" s="131"/>
      <c r="M86" s="131"/>
      <c r="N86" s="131"/>
      <c r="O86" s="131"/>
      <c r="P86" s="131"/>
      <c r="Q86" s="131"/>
      <c r="R86" s="131"/>
      <c r="S86" s="131"/>
      <c r="T86" s="130" t="s">
        <v>1091</v>
      </c>
      <c r="U86" s="130" t="s">
        <v>1125</v>
      </c>
      <c r="V86" s="131"/>
      <c r="W86" s="131"/>
      <c r="X86" s="131"/>
      <c r="Y86" s="131"/>
      <c r="Z86" s="131"/>
    </row>
    <row r="87" spans="3:26">
      <c r="C87"/>
      <c r="D87" s="132"/>
      <c r="E87"/>
      <c r="F87"/>
      <c r="G87"/>
      <c r="H87"/>
      <c r="I87" s="131"/>
      <c r="J87" s="131"/>
      <c r="K87" s="131"/>
      <c r="L87" s="131"/>
      <c r="M87" s="131"/>
      <c r="N87" s="131"/>
      <c r="O87" s="130"/>
      <c r="P87" s="130"/>
      <c r="Q87" s="130"/>
      <c r="R87" s="131"/>
      <c r="S87" s="131"/>
      <c r="T87" s="130" t="s">
        <v>994</v>
      </c>
      <c r="U87" s="130" t="s">
        <v>1126</v>
      </c>
      <c r="V87" s="131"/>
      <c r="W87" s="131"/>
      <c r="X87" s="131"/>
      <c r="Y87" s="131"/>
      <c r="Z87" s="131"/>
    </row>
    <row r="88" spans="3:26">
      <c r="C88"/>
      <c r="D88" s="132"/>
      <c r="E88"/>
      <c r="F88"/>
      <c r="G88"/>
      <c r="H88"/>
      <c r="I88" s="131"/>
      <c r="J88" s="131"/>
      <c r="K88" s="131"/>
      <c r="L88" s="131"/>
      <c r="M88" s="131"/>
      <c r="N88" s="131"/>
      <c r="O88" s="131"/>
      <c r="P88" s="131"/>
      <c r="Q88" s="131"/>
      <c r="R88" s="131"/>
      <c r="S88" s="131"/>
      <c r="T88" s="130" t="s">
        <v>1052</v>
      </c>
      <c r="U88" s="130" t="s">
        <v>1068</v>
      </c>
      <c r="V88" s="131"/>
      <c r="W88" s="131"/>
      <c r="X88" s="131"/>
      <c r="Y88" s="131"/>
      <c r="Z88" s="131"/>
    </row>
    <row r="89" spans="3:26">
      <c r="C89"/>
      <c r="D89" s="132"/>
      <c r="E89"/>
      <c r="F89"/>
      <c r="G89"/>
      <c r="H89"/>
      <c r="I89" s="131"/>
      <c r="J89" s="131"/>
      <c r="K89" s="131"/>
      <c r="L89" s="131"/>
      <c r="M89" s="131"/>
      <c r="N89" s="131"/>
      <c r="O89" s="131"/>
      <c r="P89" s="131"/>
      <c r="Q89" s="131"/>
      <c r="R89" s="131"/>
      <c r="S89" s="131"/>
      <c r="T89" s="131"/>
      <c r="U89" s="131"/>
      <c r="V89" s="131"/>
      <c r="W89" s="131"/>
      <c r="X89" s="131"/>
      <c r="Y89" s="131"/>
      <c r="Z89" s="131"/>
    </row>
  </sheetData>
  <mergeCells count="49">
    <mergeCell ref="E60:E62"/>
    <mergeCell ref="I6:I8"/>
    <mergeCell ref="G6:G8"/>
    <mergeCell ref="J6:J8"/>
    <mergeCell ref="E48:E50"/>
    <mergeCell ref="E40:E46"/>
    <mergeCell ref="E18:E22"/>
    <mergeCell ref="E12:E16"/>
    <mergeCell ref="E52:E56"/>
    <mergeCell ref="A60:A62"/>
    <mergeCell ref="C60:C62"/>
    <mergeCell ref="D60:D62"/>
    <mergeCell ref="D24:D34"/>
    <mergeCell ref="A24:A34"/>
    <mergeCell ref="A48:A50"/>
    <mergeCell ref="C52:C56"/>
    <mergeCell ref="D52:D56"/>
    <mergeCell ref="D40:D46"/>
    <mergeCell ref="A40:A46"/>
    <mergeCell ref="D48:D50"/>
    <mergeCell ref="C48:C50"/>
    <mergeCell ref="C40:C46"/>
    <mergeCell ref="D12:D16"/>
    <mergeCell ref="C12:C16"/>
    <mergeCell ref="C18:C22"/>
    <mergeCell ref="E24:E34"/>
    <mergeCell ref="A36:A38"/>
    <mergeCell ref="D36:D38"/>
    <mergeCell ref="C36:C38"/>
    <mergeCell ref="A12:A16"/>
    <mergeCell ref="D18:D22"/>
    <mergeCell ref="C24:C34"/>
    <mergeCell ref="E36:E38"/>
    <mergeCell ref="C1:AB1"/>
    <mergeCell ref="C6:C9"/>
    <mergeCell ref="D6:D9"/>
    <mergeCell ref="E6:E9"/>
    <mergeCell ref="F6:F8"/>
    <mergeCell ref="S7:T7"/>
    <mergeCell ref="H6:H8"/>
    <mergeCell ref="W7:Y7"/>
    <mergeCell ref="Z7:AB7"/>
    <mergeCell ref="K7:K8"/>
    <mergeCell ref="L7:M7"/>
    <mergeCell ref="K6:N6"/>
    <mergeCell ref="O6:AB6"/>
    <mergeCell ref="N7:N8"/>
    <mergeCell ref="O7:R7"/>
    <mergeCell ref="U7:V7"/>
  </mergeCells>
  <phoneticPr fontId="1" type="noConversion"/>
  <printOptions horizontalCentered="1"/>
  <pageMargins left="1.08" right="0.56999999999999995" top="0.78740157480314998" bottom="0.39370078740157499" header="0.31496062992126" footer="0.31496062992126"/>
  <pageSetup paperSize="8" scale="80" orientation="landscape"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7">
    <tabColor indexed="11"/>
  </sheetPr>
  <dimension ref="A1:AF133"/>
  <sheetViews>
    <sheetView view="pageBreakPreview" zoomScale="75" zoomScaleNormal="25" zoomScaleSheetLayoutView="40" workbookViewId="0">
      <selection activeCell="H118" sqref="H118"/>
    </sheetView>
  </sheetViews>
  <sheetFormatPr defaultColWidth="9" defaultRowHeight="15"/>
  <cols>
    <col min="1" max="2" width="9" style="67"/>
    <col min="3" max="3" width="10" style="67" customWidth="1"/>
    <col min="4" max="4" width="9.140625" style="105" customWidth="1"/>
    <col min="5" max="5" width="24.7109375" style="67" customWidth="1"/>
    <col min="6" max="6" width="9.140625" style="83" bestFit="1" customWidth="1"/>
    <col min="7" max="7" width="30.7109375" style="83" customWidth="1"/>
    <col min="8" max="8" width="27.42578125" style="67" customWidth="1"/>
    <col min="9" max="9" width="11.42578125" style="107" customWidth="1"/>
    <col min="10" max="10" width="10.42578125" style="67" customWidth="1"/>
    <col min="11" max="11" width="9.28515625" style="83" customWidth="1"/>
    <col min="12" max="12" width="5.5703125" style="83" customWidth="1"/>
    <col min="13" max="13" width="6.7109375" style="83" customWidth="1"/>
    <col min="14" max="14" width="9.140625" style="83" customWidth="1"/>
    <col min="15" max="15" width="6" style="83" customWidth="1"/>
    <col min="16" max="16" width="6.7109375" style="83" customWidth="1"/>
    <col min="17" max="17" width="5.140625" style="83" customWidth="1"/>
    <col min="18" max="18" width="6.28515625" style="83" customWidth="1"/>
    <col min="19" max="19" width="7.140625" style="83" customWidth="1"/>
    <col min="20" max="20" width="6" style="83" customWidth="1"/>
    <col min="21" max="21" width="6.85546875" style="83" customWidth="1"/>
    <col min="22" max="22" width="6.28515625" style="83" customWidth="1"/>
    <col min="23" max="23" width="5.5703125" style="83" customWidth="1"/>
    <col min="24" max="24" width="7" style="83" customWidth="1"/>
    <col min="25" max="25" width="6.28515625" style="83" customWidth="1"/>
    <col min="26" max="26" width="5.7109375" style="83" customWidth="1"/>
    <col min="27" max="27" width="6.85546875" style="83" customWidth="1"/>
    <col min="28" max="28" width="6.28515625" style="83" customWidth="1"/>
    <col min="29" max="29" width="10.5703125" style="67" hidden="1" customWidth="1"/>
    <col min="30" max="30" width="11.5703125" style="67" hidden="1" customWidth="1"/>
    <col min="31" max="31" width="0" style="67" hidden="1" customWidth="1"/>
    <col min="32" max="16384" width="9" style="67"/>
  </cols>
  <sheetData>
    <row r="1" spans="1:31" ht="21">
      <c r="C1" s="609" t="s">
        <v>1690</v>
      </c>
      <c r="D1" s="609"/>
      <c r="E1" s="609"/>
      <c r="F1" s="609"/>
      <c r="G1" s="609"/>
      <c r="H1" s="609"/>
      <c r="I1" s="609"/>
      <c r="J1" s="609"/>
      <c r="K1" s="609"/>
      <c r="L1" s="609"/>
      <c r="M1" s="609"/>
      <c r="N1" s="609"/>
      <c r="O1" s="609"/>
      <c r="P1" s="609"/>
      <c r="Q1" s="609"/>
      <c r="R1" s="609"/>
      <c r="S1" s="609"/>
      <c r="T1" s="609"/>
      <c r="U1" s="609"/>
      <c r="V1" s="609"/>
      <c r="W1" s="609"/>
      <c r="X1" s="609"/>
      <c r="Y1" s="609"/>
      <c r="Z1" s="609"/>
      <c r="AA1" s="609"/>
      <c r="AB1" s="609"/>
    </row>
    <row r="2" spans="1:31">
      <c r="C2" s="68" t="s">
        <v>1691</v>
      </c>
      <c r="D2" s="69"/>
      <c r="E2" s="114" t="s">
        <v>1695</v>
      </c>
      <c r="F2" s="71"/>
      <c r="G2" s="71"/>
      <c r="H2" s="71"/>
      <c r="I2" s="106"/>
      <c r="J2" s="71"/>
      <c r="K2" s="71"/>
      <c r="L2" s="71"/>
      <c r="M2" s="71"/>
      <c r="N2" s="71"/>
      <c r="O2" s="71"/>
      <c r="P2" s="71"/>
      <c r="Q2" s="71"/>
      <c r="R2" s="71"/>
      <c r="S2" s="71"/>
      <c r="T2" s="71"/>
      <c r="U2" s="71"/>
      <c r="V2" s="71"/>
      <c r="W2" s="71"/>
      <c r="X2" s="71"/>
      <c r="Y2" s="71"/>
      <c r="Z2" s="71"/>
      <c r="AA2" s="71"/>
      <c r="AB2" s="71"/>
    </row>
    <row r="3" spans="1:31">
      <c r="C3" s="68" t="s">
        <v>1692</v>
      </c>
      <c r="D3" s="69"/>
      <c r="E3" s="114" t="s">
        <v>325</v>
      </c>
      <c r="F3" s="71"/>
      <c r="G3" s="71"/>
      <c r="H3" s="71"/>
      <c r="I3" s="106"/>
      <c r="J3" s="71"/>
      <c r="K3" s="71"/>
      <c r="L3" s="71"/>
      <c r="M3" s="71"/>
      <c r="N3" s="71"/>
      <c r="O3" s="71"/>
      <c r="P3" s="71"/>
      <c r="Q3" s="71"/>
      <c r="R3" s="71"/>
      <c r="S3" s="71"/>
      <c r="T3" s="71"/>
      <c r="U3" s="71"/>
      <c r="V3" s="71"/>
      <c r="W3" s="71"/>
      <c r="X3" s="71"/>
      <c r="Y3" s="71"/>
      <c r="Z3" s="71"/>
      <c r="AA3" s="71"/>
      <c r="AB3" s="71"/>
    </row>
    <row r="4" spans="1:31">
      <c r="C4" s="68" t="s">
        <v>86</v>
      </c>
      <c r="D4" s="69"/>
      <c r="E4" s="114" t="s">
        <v>450</v>
      </c>
      <c r="F4" s="71"/>
      <c r="G4" s="71"/>
      <c r="H4" s="71"/>
      <c r="I4" s="106"/>
      <c r="J4" s="71"/>
      <c r="K4" s="71"/>
      <c r="L4" s="71"/>
      <c r="M4" s="71"/>
      <c r="N4" s="71"/>
      <c r="O4" s="71"/>
      <c r="P4" s="71"/>
      <c r="Q4" s="71"/>
      <c r="R4" s="71"/>
      <c r="S4" s="71"/>
      <c r="T4" s="71"/>
      <c r="U4" s="71"/>
      <c r="V4" s="71"/>
      <c r="W4" s="71"/>
      <c r="X4" s="71"/>
      <c r="Y4" s="71"/>
      <c r="Z4" s="71"/>
      <c r="AA4" s="71"/>
      <c r="AB4" s="71"/>
    </row>
    <row r="5" spans="1:31" ht="15.75" thickBot="1">
      <c r="C5" s="73"/>
      <c r="D5" s="74"/>
      <c r="E5" s="115"/>
      <c r="F5" s="71"/>
      <c r="G5" s="71"/>
      <c r="H5" s="71"/>
      <c r="I5" s="106"/>
      <c r="J5" s="71"/>
      <c r="K5" s="71"/>
      <c r="L5" s="71"/>
      <c r="M5" s="71"/>
      <c r="N5" s="71"/>
      <c r="O5" s="71"/>
      <c r="P5" s="71"/>
      <c r="Q5" s="71"/>
      <c r="R5" s="71"/>
      <c r="S5" s="71"/>
      <c r="T5" s="71"/>
      <c r="U5" s="71"/>
      <c r="V5" s="71"/>
      <c r="W5" s="71"/>
      <c r="X5" s="71"/>
      <c r="Y5" s="71"/>
      <c r="Z5" s="71"/>
      <c r="AA5" s="71"/>
      <c r="AB5" s="71"/>
    </row>
    <row r="6" spans="1:31" ht="15" customHeight="1">
      <c r="C6" s="610" t="s">
        <v>1693</v>
      </c>
      <c r="D6" s="613" t="s">
        <v>106</v>
      </c>
      <c r="E6" s="605" t="s">
        <v>1689</v>
      </c>
      <c r="F6" s="614" t="s">
        <v>1667</v>
      </c>
      <c r="G6" s="605" t="s">
        <v>1725</v>
      </c>
      <c r="H6" s="614" t="s">
        <v>1668</v>
      </c>
      <c r="I6" s="616" t="s">
        <v>1669</v>
      </c>
      <c r="J6" s="614" t="s">
        <v>87</v>
      </c>
      <c r="K6" s="614" t="s">
        <v>1671</v>
      </c>
      <c r="L6" s="614"/>
      <c r="M6" s="614"/>
      <c r="N6" s="614"/>
      <c r="O6" s="614" t="s">
        <v>1677</v>
      </c>
      <c r="P6" s="614"/>
      <c r="Q6" s="614"/>
      <c r="R6" s="614"/>
      <c r="S6" s="614"/>
      <c r="T6" s="614"/>
      <c r="U6" s="614"/>
      <c r="V6" s="614"/>
      <c r="W6" s="614"/>
      <c r="X6" s="614"/>
      <c r="Y6" s="614"/>
      <c r="Z6" s="614"/>
      <c r="AA6" s="614"/>
      <c r="AB6" s="618"/>
    </row>
    <row r="7" spans="1:31" ht="15" customHeight="1">
      <c r="C7" s="611"/>
      <c r="D7" s="585"/>
      <c r="E7" s="602"/>
      <c r="F7" s="599"/>
      <c r="G7" s="602"/>
      <c r="H7" s="599"/>
      <c r="I7" s="617"/>
      <c r="J7" s="599"/>
      <c r="K7" s="599" t="s">
        <v>1672</v>
      </c>
      <c r="L7" s="599" t="s">
        <v>1673</v>
      </c>
      <c r="M7" s="599"/>
      <c r="N7" s="599" t="s">
        <v>1676</v>
      </c>
      <c r="O7" s="599" t="s">
        <v>1678</v>
      </c>
      <c r="P7" s="599"/>
      <c r="Q7" s="599"/>
      <c r="R7" s="599"/>
      <c r="S7" s="599" t="s">
        <v>1684</v>
      </c>
      <c r="T7" s="599"/>
      <c r="U7" s="599" t="s">
        <v>1685</v>
      </c>
      <c r="V7" s="599"/>
      <c r="W7" s="599" t="s">
        <v>1686</v>
      </c>
      <c r="X7" s="599"/>
      <c r="Y7" s="599"/>
      <c r="Z7" s="599" t="s">
        <v>1687</v>
      </c>
      <c r="AA7" s="599"/>
      <c r="AB7" s="600"/>
    </row>
    <row r="8" spans="1:31">
      <c r="B8" s="67" t="s">
        <v>578</v>
      </c>
      <c r="C8" s="611"/>
      <c r="D8" s="585"/>
      <c r="E8" s="602"/>
      <c r="F8" s="599"/>
      <c r="G8" s="603"/>
      <c r="H8" s="599"/>
      <c r="I8" s="617"/>
      <c r="J8" s="599"/>
      <c r="K8" s="599"/>
      <c r="L8" s="64" t="s">
        <v>1674</v>
      </c>
      <c r="M8" s="64" t="s">
        <v>1675</v>
      </c>
      <c r="N8" s="599"/>
      <c r="O8" s="64" t="s">
        <v>1679</v>
      </c>
      <c r="P8" s="64" t="s">
        <v>1680</v>
      </c>
      <c r="Q8" s="64" t="s">
        <v>1681</v>
      </c>
      <c r="R8" s="64" t="s">
        <v>1682</v>
      </c>
      <c r="S8" s="64" t="s">
        <v>1680</v>
      </c>
      <c r="T8" s="64" t="s">
        <v>1682</v>
      </c>
      <c r="U8" s="64" t="s">
        <v>1680</v>
      </c>
      <c r="V8" s="64" t="s">
        <v>1682</v>
      </c>
      <c r="W8" s="64" t="s">
        <v>1679</v>
      </c>
      <c r="X8" s="64" t="s">
        <v>1680</v>
      </c>
      <c r="Y8" s="64" t="s">
        <v>1682</v>
      </c>
      <c r="Z8" s="64" t="s">
        <v>1679</v>
      </c>
      <c r="AA8" s="64" t="s">
        <v>1680</v>
      </c>
      <c r="AB8" s="65" t="s">
        <v>1682</v>
      </c>
    </row>
    <row r="9" spans="1:31" s="104" customFormat="1" ht="15.75" thickBot="1">
      <c r="C9" s="612"/>
      <c r="D9" s="592"/>
      <c r="E9" s="627"/>
      <c r="F9" s="81">
        <v>1</v>
      </c>
      <c r="G9" s="81"/>
      <c r="H9" s="81">
        <v>2</v>
      </c>
      <c r="I9" s="80">
        <v>3</v>
      </c>
      <c r="J9" s="81">
        <v>4</v>
      </c>
      <c r="K9" s="81">
        <v>5</v>
      </c>
      <c r="L9" s="81">
        <v>6.1</v>
      </c>
      <c r="M9" s="81">
        <v>6.2</v>
      </c>
      <c r="N9" s="81">
        <v>7</v>
      </c>
      <c r="O9" s="81">
        <v>8</v>
      </c>
      <c r="P9" s="81">
        <v>9</v>
      </c>
      <c r="Q9" s="81">
        <v>10</v>
      </c>
      <c r="R9" s="81">
        <v>11</v>
      </c>
      <c r="S9" s="81">
        <v>12</v>
      </c>
      <c r="T9" s="81">
        <v>13</v>
      </c>
      <c r="U9" s="81">
        <v>14</v>
      </c>
      <c r="V9" s="81">
        <v>15</v>
      </c>
      <c r="W9" s="81">
        <v>16</v>
      </c>
      <c r="X9" s="81">
        <v>17</v>
      </c>
      <c r="Y9" s="81">
        <v>18</v>
      </c>
      <c r="Z9" s="81">
        <v>19</v>
      </c>
      <c r="AA9" s="81">
        <v>20</v>
      </c>
      <c r="AB9" s="82">
        <v>21</v>
      </c>
    </row>
    <row r="10" spans="1:31" s="66" customFormat="1" ht="15" customHeight="1">
      <c r="A10" s="586">
        <v>38</v>
      </c>
      <c r="B10" s="62">
        <v>23</v>
      </c>
      <c r="C10" s="619" t="s">
        <v>717</v>
      </c>
      <c r="D10" s="613">
        <v>1.8</v>
      </c>
      <c r="E10" s="637" t="s">
        <v>718</v>
      </c>
      <c r="F10" s="76">
        <v>4</v>
      </c>
      <c r="G10" s="117" t="s">
        <v>720</v>
      </c>
      <c r="H10" s="93" t="s">
        <v>478</v>
      </c>
      <c r="I10" s="79">
        <v>2</v>
      </c>
      <c r="J10" s="76" t="s">
        <v>1700</v>
      </c>
      <c r="K10" s="79">
        <v>24</v>
      </c>
      <c r="L10" s="79">
        <v>4.5</v>
      </c>
      <c r="M10" s="79">
        <v>4.5</v>
      </c>
      <c r="N10" s="76">
        <v>2</v>
      </c>
      <c r="O10" s="76" t="s">
        <v>1703</v>
      </c>
      <c r="P10" s="76" t="s">
        <v>1701</v>
      </c>
      <c r="Q10" s="76" t="s">
        <v>1709</v>
      </c>
      <c r="R10" s="76">
        <v>0</v>
      </c>
      <c r="S10" s="76" t="s">
        <v>1701</v>
      </c>
      <c r="T10" s="76">
        <v>0</v>
      </c>
      <c r="U10" s="76" t="s">
        <v>1707</v>
      </c>
      <c r="V10" s="76">
        <v>0</v>
      </c>
      <c r="W10" s="76" t="s">
        <v>1704</v>
      </c>
      <c r="X10" s="76" t="s">
        <v>1703</v>
      </c>
      <c r="Y10" s="76">
        <v>0</v>
      </c>
      <c r="Z10" s="76" t="s">
        <v>1705</v>
      </c>
      <c r="AA10" s="76" t="s">
        <v>1703</v>
      </c>
      <c r="AB10" s="77">
        <v>0</v>
      </c>
      <c r="AE10" s="87">
        <v>36</v>
      </c>
    </row>
    <row r="11" spans="1:31" s="66" customFormat="1" ht="15" customHeight="1">
      <c r="A11" s="586"/>
      <c r="B11" s="62"/>
      <c r="C11" s="606"/>
      <c r="D11" s="608"/>
      <c r="E11" s="628"/>
      <c r="F11" s="95"/>
      <c r="G11" s="118"/>
      <c r="H11" s="99"/>
      <c r="I11" s="100"/>
      <c r="J11" s="95"/>
      <c r="K11" s="100"/>
      <c r="L11" s="100"/>
      <c r="M11" s="100"/>
      <c r="N11" s="95"/>
      <c r="O11" s="95"/>
      <c r="P11" s="95"/>
      <c r="Q11" s="95"/>
      <c r="R11" s="95"/>
      <c r="S11" s="95"/>
      <c r="T11" s="95"/>
      <c r="U11" s="95"/>
      <c r="V11" s="95"/>
      <c r="W11" s="95"/>
      <c r="X11" s="95"/>
      <c r="Y11" s="95"/>
      <c r="Z11" s="95"/>
      <c r="AA11" s="95"/>
      <c r="AB11" s="101"/>
      <c r="AE11" s="87"/>
    </row>
    <row r="12" spans="1:31" s="66" customFormat="1" ht="15" customHeight="1">
      <c r="A12" s="586"/>
      <c r="B12" s="62">
        <v>24</v>
      </c>
      <c r="C12" s="586"/>
      <c r="D12" s="585"/>
      <c r="E12" s="628"/>
      <c r="F12" s="64">
        <v>5</v>
      </c>
      <c r="G12" s="64" t="s">
        <v>721</v>
      </c>
      <c r="H12" s="60" t="s">
        <v>479</v>
      </c>
      <c r="I12" s="59">
        <v>2.5</v>
      </c>
      <c r="J12" s="64" t="s">
        <v>1700</v>
      </c>
      <c r="K12" s="59">
        <v>8.5</v>
      </c>
      <c r="L12" s="59">
        <v>3</v>
      </c>
      <c r="M12" s="59">
        <v>3</v>
      </c>
      <c r="N12" s="64">
        <v>1</v>
      </c>
      <c r="O12" s="64" t="s">
        <v>1703</v>
      </c>
      <c r="P12" s="64" t="s">
        <v>1701</v>
      </c>
      <c r="Q12" s="64" t="s">
        <v>1709</v>
      </c>
      <c r="R12" s="64">
        <v>0</v>
      </c>
      <c r="S12" s="64" t="s">
        <v>1701</v>
      </c>
      <c r="T12" s="64">
        <v>0</v>
      </c>
      <c r="U12" s="64" t="s">
        <v>1707</v>
      </c>
      <c r="V12" s="64">
        <v>0</v>
      </c>
      <c r="W12" s="64" t="s">
        <v>1704</v>
      </c>
      <c r="X12" s="64" t="s">
        <v>1703</v>
      </c>
      <c r="Y12" s="64">
        <v>0</v>
      </c>
      <c r="Z12" s="64" t="s">
        <v>1705</v>
      </c>
      <c r="AA12" s="64" t="s">
        <v>1703</v>
      </c>
      <c r="AB12" s="65">
        <v>0</v>
      </c>
      <c r="AE12" s="87">
        <v>36.5</v>
      </c>
    </row>
    <row r="13" spans="1:31" s="66" customFormat="1" ht="15" customHeight="1">
      <c r="A13" s="586"/>
      <c r="B13" s="62"/>
      <c r="C13" s="586"/>
      <c r="D13" s="585"/>
      <c r="E13" s="628"/>
      <c r="F13" s="64"/>
      <c r="G13" s="64"/>
      <c r="H13" s="60"/>
      <c r="I13" s="59"/>
      <c r="J13" s="64"/>
      <c r="K13" s="59"/>
      <c r="L13" s="59"/>
      <c r="M13" s="59"/>
      <c r="N13" s="64"/>
      <c r="O13" s="64"/>
      <c r="P13" s="64"/>
      <c r="Q13" s="64"/>
      <c r="R13" s="64"/>
      <c r="S13" s="64"/>
      <c r="T13" s="64"/>
      <c r="U13" s="64"/>
      <c r="V13" s="64"/>
      <c r="W13" s="64"/>
      <c r="X13" s="64"/>
      <c r="Y13" s="64"/>
      <c r="Z13" s="64"/>
      <c r="AA13" s="64"/>
      <c r="AB13" s="65"/>
      <c r="AE13" s="87"/>
    </row>
    <row r="14" spans="1:31" s="66" customFormat="1" ht="15" customHeight="1">
      <c r="A14" s="586"/>
      <c r="B14" s="62">
        <v>25</v>
      </c>
      <c r="C14" s="586"/>
      <c r="D14" s="585"/>
      <c r="E14" s="628"/>
      <c r="F14" s="64">
        <v>6</v>
      </c>
      <c r="G14" s="64" t="s">
        <v>722</v>
      </c>
      <c r="H14" s="60" t="s">
        <v>480</v>
      </c>
      <c r="I14" s="59">
        <v>2.8</v>
      </c>
      <c r="J14" s="64" t="s">
        <v>1700</v>
      </c>
      <c r="K14" s="59">
        <v>51</v>
      </c>
      <c r="L14" s="59">
        <v>3.5</v>
      </c>
      <c r="M14" s="59">
        <v>5.5</v>
      </c>
      <c r="N14" s="64">
        <v>2</v>
      </c>
      <c r="O14" s="64" t="s">
        <v>1703</v>
      </c>
      <c r="P14" s="64" t="s">
        <v>1701</v>
      </c>
      <c r="Q14" s="64" t="s">
        <v>1709</v>
      </c>
      <c r="R14" s="64">
        <v>0</v>
      </c>
      <c r="S14" s="64" t="s">
        <v>1701</v>
      </c>
      <c r="T14" s="64">
        <v>0</v>
      </c>
      <c r="U14" s="64" t="s">
        <v>1707</v>
      </c>
      <c r="V14" s="64">
        <v>0</v>
      </c>
      <c r="W14" s="64" t="s">
        <v>365</v>
      </c>
      <c r="X14" s="64" t="s">
        <v>1703</v>
      </c>
      <c r="Y14" s="64">
        <v>0</v>
      </c>
      <c r="Z14" s="64" t="s">
        <v>1705</v>
      </c>
      <c r="AA14" s="64" t="s">
        <v>1703</v>
      </c>
      <c r="AB14" s="65">
        <v>0</v>
      </c>
      <c r="AE14" s="87">
        <v>36.799999999999997</v>
      </c>
    </row>
    <row r="15" spans="1:31" s="66" customFormat="1" ht="15" customHeight="1">
      <c r="A15" s="586"/>
      <c r="B15" s="62"/>
      <c r="C15" s="586"/>
      <c r="D15" s="585"/>
      <c r="E15" s="628"/>
      <c r="F15" s="64"/>
      <c r="G15" s="64"/>
      <c r="H15" s="60"/>
      <c r="I15" s="59"/>
      <c r="J15" s="64"/>
      <c r="K15" s="59"/>
      <c r="L15" s="59"/>
      <c r="M15" s="59"/>
      <c r="N15" s="64"/>
      <c r="O15" s="64"/>
      <c r="P15" s="64"/>
      <c r="Q15" s="64"/>
      <c r="R15" s="64"/>
      <c r="S15" s="64"/>
      <c r="T15" s="64"/>
      <c r="U15" s="64"/>
      <c r="V15" s="64"/>
      <c r="W15" s="64"/>
      <c r="X15" s="64"/>
      <c r="Y15" s="64"/>
      <c r="Z15" s="64"/>
      <c r="AA15" s="64"/>
      <c r="AB15" s="65"/>
      <c r="AE15" s="87"/>
    </row>
    <row r="16" spans="1:31" s="66" customFormat="1" ht="15" customHeight="1">
      <c r="A16" s="586"/>
      <c r="B16" s="62">
        <v>26</v>
      </c>
      <c r="C16" s="586"/>
      <c r="D16" s="585"/>
      <c r="E16" s="623"/>
      <c r="F16" s="64">
        <v>7</v>
      </c>
      <c r="G16" s="64" t="s">
        <v>723</v>
      </c>
      <c r="H16" s="60" t="s">
        <v>481</v>
      </c>
      <c r="I16" s="59">
        <v>3.4</v>
      </c>
      <c r="J16" s="64" t="s">
        <v>1700</v>
      </c>
      <c r="K16" s="59">
        <v>42</v>
      </c>
      <c r="L16" s="59">
        <v>2.5</v>
      </c>
      <c r="M16" s="59">
        <v>2.5</v>
      </c>
      <c r="N16" s="64">
        <v>4</v>
      </c>
      <c r="O16" s="64" t="s">
        <v>1705</v>
      </c>
      <c r="P16" s="64" t="s">
        <v>1701</v>
      </c>
      <c r="Q16" s="64" t="s">
        <v>1709</v>
      </c>
      <c r="R16" s="64">
        <v>0</v>
      </c>
      <c r="S16" s="64" t="s">
        <v>1701</v>
      </c>
      <c r="T16" s="64">
        <v>0</v>
      </c>
      <c r="U16" s="64" t="s">
        <v>1707</v>
      </c>
      <c r="V16" s="64">
        <v>0</v>
      </c>
      <c r="W16" s="64" t="s">
        <v>1704</v>
      </c>
      <c r="X16" s="64" t="s">
        <v>1703</v>
      </c>
      <c r="Y16" s="64">
        <v>0</v>
      </c>
      <c r="Z16" s="64" t="s">
        <v>1705</v>
      </c>
      <c r="AA16" s="64" t="s">
        <v>1703</v>
      </c>
      <c r="AB16" s="65">
        <v>0</v>
      </c>
      <c r="AE16" s="87">
        <v>37.4</v>
      </c>
    </row>
    <row r="17" spans="1:32" s="66" customFormat="1" ht="15" customHeight="1">
      <c r="A17" s="62"/>
      <c r="B17" s="62"/>
      <c r="C17" s="62"/>
      <c r="D17" s="63"/>
      <c r="E17" s="96"/>
      <c r="F17" s="64"/>
      <c r="G17" s="64"/>
      <c r="H17" s="60"/>
      <c r="I17" s="59"/>
      <c r="J17" s="64"/>
      <c r="K17" s="59"/>
      <c r="L17" s="59"/>
      <c r="M17" s="59"/>
      <c r="N17" s="64"/>
      <c r="O17" s="64"/>
      <c r="P17" s="64"/>
      <c r="Q17" s="64"/>
      <c r="R17" s="64"/>
      <c r="S17" s="64"/>
      <c r="T17" s="64"/>
      <c r="U17" s="64"/>
      <c r="V17" s="64"/>
      <c r="W17" s="64"/>
      <c r="X17" s="64"/>
      <c r="Y17" s="64"/>
      <c r="Z17" s="64"/>
      <c r="AA17" s="64"/>
      <c r="AB17" s="65"/>
      <c r="AE17" s="87"/>
    </row>
    <row r="18" spans="1:32" s="66" customFormat="1" ht="15" customHeight="1">
      <c r="A18" s="62">
        <v>153</v>
      </c>
      <c r="B18" s="62">
        <v>48</v>
      </c>
      <c r="C18" s="62" t="s">
        <v>719</v>
      </c>
      <c r="D18" s="63">
        <v>1.9</v>
      </c>
      <c r="E18" s="78" t="s">
        <v>724</v>
      </c>
      <c r="F18" s="64">
        <v>1</v>
      </c>
      <c r="G18" s="113" t="s">
        <v>1081</v>
      </c>
      <c r="H18" s="60" t="s">
        <v>536</v>
      </c>
      <c r="I18" s="59">
        <f>AE18-AD18</f>
        <v>3</v>
      </c>
      <c r="J18" s="64" t="s">
        <v>1700</v>
      </c>
      <c r="K18" s="59">
        <v>11</v>
      </c>
      <c r="L18" s="59">
        <v>2.8</v>
      </c>
      <c r="M18" s="59">
        <v>2.8</v>
      </c>
      <c r="N18" s="64">
        <v>1</v>
      </c>
      <c r="O18" s="64" t="s">
        <v>1705</v>
      </c>
      <c r="P18" s="64" t="s">
        <v>1701</v>
      </c>
      <c r="Q18" s="64" t="s">
        <v>1709</v>
      </c>
      <c r="R18" s="64">
        <v>0</v>
      </c>
      <c r="S18" s="64" t="s">
        <v>1701</v>
      </c>
      <c r="T18" s="64">
        <v>0</v>
      </c>
      <c r="U18" s="64" t="s">
        <v>1707</v>
      </c>
      <c r="V18" s="64">
        <v>0</v>
      </c>
      <c r="W18" s="64" t="s">
        <v>1704</v>
      </c>
      <c r="X18" s="64" t="s">
        <v>1703</v>
      </c>
      <c r="Y18" s="64">
        <v>0</v>
      </c>
      <c r="Z18" s="64" t="s">
        <v>1705</v>
      </c>
      <c r="AA18" s="64" t="s">
        <v>1703</v>
      </c>
      <c r="AB18" s="65">
        <v>0</v>
      </c>
      <c r="AD18" s="61">
        <f>'[1]NGANJUK''Z'!$L$258</f>
        <v>27.5</v>
      </c>
      <c r="AE18" s="87">
        <v>30.5</v>
      </c>
    </row>
    <row r="19" spans="1:32" s="66" customFormat="1" ht="15" customHeight="1">
      <c r="A19" s="62"/>
      <c r="B19" s="62"/>
      <c r="C19" s="62"/>
      <c r="D19" s="63"/>
      <c r="E19" s="78"/>
      <c r="F19" s="64"/>
      <c r="G19" s="113"/>
      <c r="H19" s="60"/>
      <c r="I19" s="59"/>
      <c r="J19" s="64"/>
      <c r="K19" s="59"/>
      <c r="L19" s="59"/>
      <c r="M19" s="59"/>
      <c r="N19" s="64"/>
      <c r="O19" s="64"/>
      <c r="P19" s="64"/>
      <c r="Q19" s="64"/>
      <c r="R19" s="64"/>
      <c r="S19" s="64"/>
      <c r="T19" s="64"/>
      <c r="U19" s="64"/>
      <c r="V19" s="64"/>
      <c r="W19" s="64"/>
      <c r="X19" s="64"/>
      <c r="Y19" s="64"/>
      <c r="Z19" s="64"/>
      <c r="AA19" s="64"/>
      <c r="AB19" s="65"/>
      <c r="AD19" s="61"/>
      <c r="AE19" s="87"/>
    </row>
    <row r="20" spans="1:32" s="66" customFormat="1" ht="28.5" customHeight="1">
      <c r="A20" s="62">
        <v>35</v>
      </c>
      <c r="B20" s="62">
        <v>53</v>
      </c>
      <c r="C20" s="62" t="s">
        <v>725</v>
      </c>
      <c r="D20" s="63">
        <v>5.5</v>
      </c>
      <c r="E20" s="60" t="s">
        <v>726</v>
      </c>
      <c r="F20" s="64">
        <v>2</v>
      </c>
      <c r="G20" s="64" t="s">
        <v>727</v>
      </c>
      <c r="H20" s="60" t="s">
        <v>467</v>
      </c>
      <c r="I20" s="59">
        <f>AE20-AD18</f>
        <v>63.099999999999994</v>
      </c>
      <c r="J20" s="64" t="s">
        <v>1700</v>
      </c>
      <c r="K20" s="59">
        <v>51</v>
      </c>
      <c r="L20" s="59">
        <v>7</v>
      </c>
      <c r="M20" s="59">
        <v>9</v>
      </c>
      <c r="N20" s="64">
        <v>2</v>
      </c>
      <c r="O20" s="64" t="s">
        <v>1703</v>
      </c>
      <c r="P20" s="64" t="s">
        <v>1701</v>
      </c>
      <c r="Q20" s="64" t="s">
        <v>1709</v>
      </c>
      <c r="R20" s="64">
        <v>0</v>
      </c>
      <c r="S20" s="64" t="s">
        <v>1701</v>
      </c>
      <c r="T20" s="64">
        <v>0</v>
      </c>
      <c r="U20" s="64" t="s">
        <v>1707</v>
      </c>
      <c r="V20" s="64">
        <v>0</v>
      </c>
      <c r="W20" s="64" t="s">
        <v>365</v>
      </c>
      <c r="X20" s="64" t="s">
        <v>1703</v>
      </c>
      <c r="Y20" s="64">
        <v>0</v>
      </c>
      <c r="Z20" s="64" t="s">
        <v>1705</v>
      </c>
      <c r="AA20" s="64" t="s">
        <v>1703</v>
      </c>
      <c r="AB20" s="65">
        <v>0</v>
      </c>
      <c r="AE20" s="87">
        <v>90.6</v>
      </c>
    </row>
    <row r="21" spans="1:32" s="66" customFormat="1" ht="28.5" customHeight="1">
      <c r="A21" s="167"/>
      <c r="B21" s="97"/>
      <c r="C21" s="97"/>
      <c r="D21" s="98"/>
      <c r="E21" s="99"/>
      <c r="F21" s="95"/>
      <c r="G21" s="95"/>
      <c r="H21" s="99"/>
      <c r="I21" s="100"/>
      <c r="J21" s="95"/>
      <c r="K21" s="100"/>
      <c r="L21" s="100"/>
      <c r="M21" s="100"/>
      <c r="N21" s="95"/>
      <c r="O21" s="64"/>
      <c r="P21" s="64"/>
      <c r="Q21" s="64"/>
      <c r="R21" s="64"/>
      <c r="S21" s="64"/>
      <c r="T21" s="64"/>
      <c r="U21" s="64"/>
      <c r="V21" s="64"/>
      <c r="W21" s="64"/>
      <c r="X21" s="64"/>
      <c r="Y21" s="64"/>
      <c r="Z21" s="64"/>
      <c r="AA21" s="64"/>
      <c r="AB21" s="65"/>
      <c r="AE21" s="87"/>
    </row>
    <row r="22" spans="1:32" s="66" customFormat="1" ht="30" customHeight="1">
      <c r="A22" s="142">
        <v>13</v>
      </c>
      <c r="B22" s="143">
        <v>62</v>
      </c>
      <c r="C22" s="97">
        <v>50</v>
      </c>
      <c r="D22" s="98">
        <v>0.9</v>
      </c>
      <c r="E22" s="96" t="s">
        <v>728</v>
      </c>
      <c r="F22" s="95">
        <v>1</v>
      </c>
      <c r="G22" s="95" t="s">
        <v>615</v>
      </c>
      <c r="H22" s="99" t="s">
        <v>616</v>
      </c>
      <c r="I22" s="100">
        <v>0.5</v>
      </c>
      <c r="J22" s="95" t="s">
        <v>1700</v>
      </c>
      <c r="K22" s="100">
        <v>7</v>
      </c>
      <c r="L22" s="100">
        <v>3</v>
      </c>
      <c r="M22" s="100">
        <v>3.5</v>
      </c>
      <c r="N22" s="95">
        <v>1</v>
      </c>
      <c r="O22" s="64" t="s">
        <v>1705</v>
      </c>
      <c r="P22" s="64" t="s">
        <v>1701</v>
      </c>
      <c r="Q22" s="64" t="s">
        <v>1709</v>
      </c>
      <c r="R22" s="64">
        <v>0</v>
      </c>
      <c r="S22" s="64" t="s">
        <v>1701</v>
      </c>
      <c r="T22" s="64">
        <v>0</v>
      </c>
      <c r="U22" s="64" t="s">
        <v>1707</v>
      </c>
      <c r="V22" s="64">
        <v>0</v>
      </c>
      <c r="W22" s="64" t="s">
        <v>1704</v>
      </c>
      <c r="X22" s="64" t="s">
        <v>1703</v>
      </c>
      <c r="Y22" s="64">
        <v>0</v>
      </c>
      <c r="Z22" s="64" t="s">
        <v>1705</v>
      </c>
      <c r="AA22" s="64" t="s">
        <v>1703</v>
      </c>
      <c r="AB22" s="65">
        <v>0</v>
      </c>
      <c r="AE22" s="87"/>
    </row>
    <row r="23" spans="1:32" s="66" customFormat="1" ht="30" customHeight="1">
      <c r="A23" s="229"/>
      <c r="B23" s="143"/>
      <c r="C23" s="110"/>
      <c r="D23" s="111"/>
      <c r="E23" s="120"/>
      <c r="F23" s="95"/>
      <c r="G23" s="95"/>
      <c r="H23" s="99"/>
      <c r="I23" s="100"/>
      <c r="J23" s="95"/>
      <c r="K23" s="100"/>
      <c r="L23" s="100"/>
      <c r="M23" s="100"/>
      <c r="N23" s="95"/>
      <c r="O23" s="64"/>
      <c r="P23" s="64"/>
      <c r="Q23" s="64"/>
      <c r="R23" s="64"/>
      <c r="S23" s="64"/>
      <c r="T23" s="64"/>
      <c r="U23" s="64"/>
      <c r="V23" s="64"/>
      <c r="W23" s="64"/>
      <c r="X23" s="64"/>
      <c r="Y23" s="64"/>
      <c r="Z23" s="64"/>
      <c r="AA23" s="64"/>
      <c r="AB23" s="65"/>
      <c r="AE23" s="87"/>
    </row>
    <row r="24" spans="1:32" s="66" customFormat="1" ht="15" customHeight="1">
      <c r="A24" s="587">
        <v>106</v>
      </c>
      <c r="B24" s="62">
        <v>63</v>
      </c>
      <c r="C24" s="589">
        <v>51</v>
      </c>
      <c r="D24" s="591">
        <v>5.6</v>
      </c>
      <c r="E24" s="625" t="s">
        <v>729</v>
      </c>
      <c r="F24" s="64">
        <v>1</v>
      </c>
      <c r="G24" s="64" t="s">
        <v>617</v>
      </c>
      <c r="H24" s="60" t="s">
        <v>482</v>
      </c>
      <c r="I24" s="59">
        <f>AE24-AD24</f>
        <v>0.5</v>
      </c>
      <c r="J24" s="64" t="s">
        <v>1700</v>
      </c>
      <c r="K24" s="59">
        <v>4</v>
      </c>
      <c r="L24" s="59">
        <v>5</v>
      </c>
      <c r="M24" s="59">
        <v>5</v>
      </c>
      <c r="N24" s="64">
        <v>1</v>
      </c>
      <c r="O24" s="64" t="s">
        <v>1705</v>
      </c>
      <c r="P24" s="64" t="s">
        <v>1701</v>
      </c>
      <c r="Q24" s="64" t="s">
        <v>1709</v>
      </c>
      <c r="R24" s="64">
        <v>0</v>
      </c>
      <c r="S24" s="64" t="s">
        <v>1701</v>
      </c>
      <c r="T24" s="64">
        <v>0</v>
      </c>
      <c r="U24" s="64" t="s">
        <v>1707</v>
      </c>
      <c r="V24" s="64">
        <v>0</v>
      </c>
      <c r="W24" s="64" t="s">
        <v>1704</v>
      </c>
      <c r="X24" s="64" t="s">
        <v>1703</v>
      </c>
      <c r="Y24" s="64">
        <v>0</v>
      </c>
      <c r="Z24" s="64" t="s">
        <v>1705</v>
      </c>
      <c r="AA24" s="64" t="s">
        <v>1703</v>
      </c>
      <c r="AB24" s="65">
        <v>0</v>
      </c>
      <c r="AD24" s="61">
        <f>'[1]NGANJUK''Z'!$L$117</f>
        <v>842.7</v>
      </c>
      <c r="AE24" s="87">
        <v>843.2</v>
      </c>
    </row>
    <row r="25" spans="1:32" s="66" customFormat="1" ht="15" customHeight="1">
      <c r="A25" s="588"/>
      <c r="B25" s="62"/>
      <c r="C25" s="590"/>
      <c r="D25" s="604"/>
      <c r="E25" s="628"/>
      <c r="F25" s="64"/>
      <c r="G25" s="64"/>
      <c r="H25" s="60"/>
      <c r="I25" s="59"/>
      <c r="J25" s="64"/>
      <c r="K25" s="59"/>
      <c r="L25" s="59"/>
      <c r="M25" s="59"/>
      <c r="N25" s="64"/>
      <c r="O25" s="64"/>
      <c r="P25" s="64"/>
      <c r="Q25" s="64"/>
      <c r="R25" s="64"/>
      <c r="S25" s="64"/>
      <c r="T25" s="64"/>
      <c r="U25" s="64"/>
      <c r="V25" s="64"/>
      <c r="W25" s="64"/>
      <c r="X25" s="64"/>
      <c r="Y25" s="64"/>
      <c r="Z25" s="64"/>
      <c r="AA25" s="64"/>
      <c r="AB25" s="65"/>
      <c r="AD25" s="61"/>
      <c r="AE25" s="87"/>
    </row>
    <row r="26" spans="1:32" s="66" customFormat="1" ht="15" customHeight="1">
      <c r="A26" s="588"/>
      <c r="B26" s="62">
        <v>64</v>
      </c>
      <c r="C26" s="590"/>
      <c r="D26" s="604"/>
      <c r="E26" s="628"/>
      <c r="F26" s="64">
        <v>2</v>
      </c>
      <c r="G26" s="64" t="s">
        <v>618</v>
      </c>
      <c r="H26" s="60" t="s">
        <v>483</v>
      </c>
      <c r="I26" s="59">
        <f>AE26-AD24</f>
        <v>0.69999999999993179</v>
      </c>
      <c r="J26" s="64" t="s">
        <v>1700</v>
      </c>
      <c r="K26" s="59">
        <v>2.5</v>
      </c>
      <c r="L26" s="59">
        <v>3</v>
      </c>
      <c r="M26" s="59">
        <v>4.2</v>
      </c>
      <c r="N26" s="64">
        <v>1</v>
      </c>
      <c r="O26" s="64" t="s">
        <v>1705</v>
      </c>
      <c r="P26" s="64" t="s">
        <v>1701</v>
      </c>
      <c r="Q26" s="64" t="s">
        <v>1709</v>
      </c>
      <c r="R26" s="64">
        <v>0</v>
      </c>
      <c r="S26" s="64" t="s">
        <v>1701</v>
      </c>
      <c r="T26" s="64">
        <v>0</v>
      </c>
      <c r="U26" s="64" t="s">
        <v>1707</v>
      </c>
      <c r="V26" s="64">
        <v>0</v>
      </c>
      <c r="W26" s="64" t="s">
        <v>1704</v>
      </c>
      <c r="X26" s="64" t="s">
        <v>1703</v>
      </c>
      <c r="Y26" s="64">
        <v>0</v>
      </c>
      <c r="Z26" s="64" t="s">
        <v>1705</v>
      </c>
      <c r="AA26" s="64" t="s">
        <v>1703</v>
      </c>
      <c r="AB26" s="65">
        <v>0</v>
      </c>
      <c r="AE26" s="87">
        <v>843.4</v>
      </c>
      <c r="AF26" s="61">
        <f>AD24+0.5</f>
        <v>843.2</v>
      </c>
    </row>
    <row r="27" spans="1:32" s="66" customFormat="1" ht="15" customHeight="1">
      <c r="A27" s="588"/>
      <c r="B27" s="62"/>
      <c r="C27" s="590"/>
      <c r="D27" s="604"/>
      <c r="E27" s="628"/>
      <c r="F27" s="64"/>
      <c r="G27" s="64"/>
      <c r="H27" s="60"/>
      <c r="I27" s="59"/>
      <c r="J27" s="64"/>
      <c r="K27" s="59"/>
      <c r="L27" s="59"/>
      <c r="M27" s="59"/>
      <c r="N27" s="64"/>
      <c r="O27" s="64"/>
      <c r="P27" s="64"/>
      <c r="Q27" s="64"/>
      <c r="R27" s="64"/>
      <c r="S27" s="64"/>
      <c r="T27" s="64"/>
      <c r="U27" s="64"/>
      <c r="V27" s="64"/>
      <c r="W27" s="64"/>
      <c r="X27" s="64"/>
      <c r="Y27" s="64"/>
      <c r="Z27" s="64"/>
      <c r="AA27" s="64"/>
      <c r="AB27" s="65"/>
      <c r="AE27" s="87"/>
      <c r="AF27" s="61"/>
    </row>
    <row r="28" spans="1:32" s="66" customFormat="1" ht="15" customHeight="1">
      <c r="A28" s="588"/>
      <c r="B28" s="62">
        <v>65</v>
      </c>
      <c r="C28" s="590"/>
      <c r="D28" s="604"/>
      <c r="E28" s="628"/>
      <c r="F28" s="64">
        <v>3</v>
      </c>
      <c r="G28" s="64" t="s">
        <v>619</v>
      </c>
      <c r="H28" s="60" t="s">
        <v>484</v>
      </c>
      <c r="I28" s="59">
        <f>AE28-AD28</f>
        <v>3.2000000000000028</v>
      </c>
      <c r="J28" s="64" t="s">
        <v>1700</v>
      </c>
      <c r="K28" s="59">
        <v>6.5</v>
      </c>
      <c r="L28" s="59">
        <v>3</v>
      </c>
      <c r="M28" s="59">
        <v>3</v>
      </c>
      <c r="N28" s="64">
        <v>1</v>
      </c>
      <c r="O28" s="64" t="s">
        <v>1705</v>
      </c>
      <c r="P28" s="64" t="s">
        <v>1701</v>
      </c>
      <c r="Q28" s="64" t="s">
        <v>1709</v>
      </c>
      <c r="R28" s="64">
        <v>2</v>
      </c>
      <c r="S28" s="64" t="s">
        <v>1701</v>
      </c>
      <c r="T28" s="64">
        <v>0</v>
      </c>
      <c r="U28" s="64" t="s">
        <v>1707</v>
      </c>
      <c r="V28" s="64">
        <v>0</v>
      </c>
      <c r="W28" s="64" t="s">
        <v>1704</v>
      </c>
      <c r="X28" s="64" t="s">
        <v>1703</v>
      </c>
      <c r="Y28" s="64">
        <v>0</v>
      </c>
      <c r="Z28" s="64" t="s">
        <v>1705</v>
      </c>
      <c r="AA28" s="64" t="s">
        <v>1703</v>
      </c>
      <c r="AB28" s="65">
        <v>0</v>
      </c>
      <c r="AD28" s="61">
        <f>'[1]NGANJUK''Z'!$L$236</f>
        <v>41</v>
      </c>
      <c r="AE28" s="87">
        <v>44.2</v>
      </c>
    </row>
    <row r="29" spans="1:32" s="66" customFormat="1" ht="15" customHeight="1">
      <c r="A29" s="588"/>
      <c r="B29" s="62"/>
      <c r="C29" s="590"/>
      <c r="D29" s="604"/>
      <c r="E29" s="628"/>
      <c r="F29" s="64"/>
      <c r="G29" s="64"/>
      <c r="H29" s="60"/>
      <c r="I29" s="59"/>
      <c r="J29" s="64"/>
      <c r="K29" s="59"/>
      <c r="L29" s="59"/>
      <c r="M29" s="59"/>
      <c r="N29" s="64"/>
      <c r="O29" s="64"/>
      <c r="P29" s="64"/>
      <c r="Q29" s="64"/>
      <c r="R29" s="64"/>
      <c r="S29" s="64"/>
      <c r="T29" s="64"/>
      <c r="U29" s="64"/>
      <c r="V29" s="64"/>
      <c r="W29" s="64"/>
      <c r="X29" s="64"/>
      <c r="Y29" s="64"/>
      <c r="Z29" s="64"/>
      <c r="AA29" s="64"/>
      <c r="AB29" s="65"/>
      <c r="AD29" s="61"/>
      <c r="AE29" s="87"/>
    </row>
    <row r="30" spans="1:32" s="66" customFormat="1" ht="15" customHeight="1">
      <c r="A30" s="588"/>
      <c r="B30" s="62">
        <v>66</v>
      </c>
      <c r="C30" s="590"/>
      <c r="D30" s="604"/>
      <c r="E30" s="628"/>
      <c r="F30" s="64">
        <v>4</v>
      </c>
      <c r="G30" s="64" t="s">
        <v>620</v>
      </c>
      <c r="H30" s="60" t="s">
        <v>485</v>
      </c>
      <c r="I30" s="59">
        <f>AE30-AD28</f>
        <v>3.7000000000000028</v>
      </c>
      <c r="J30" s="64" t="s">
        <v>1700</v>
      </c>
      <c r="K30" s="59">
        <v>3.5</v>
      </c>
      <c r="L30" s="59">
        <v>4</v>
      </c>
      <c r="M30" s="59">
        <v>5</v>
      </c>
      <c r="N30" s="64">
        <v>1</v>
      </c>
      <c r="O30" s="64" t="s">
        <v>1705</v>
      </c>
      <c r="P30" s="64" t="s">
        <v>1701</v>
      </c>
      <c r="Q30" s="64" t="s">
        <v>1709</v>
      </c>
      <c r="R30" s="64">
        <v>2</v>
      </c>
      <c r="S30" s="64" t="s">
        <v>1701</v>
      </c>
      <c r="T30" s="64">
        <v>0</v>
      </c>
      <c r="U30" s="64" t="s">
        <v>1707</v>
      </c>
      <c r="V30" s="64">
        <v>0</v>
      </c>
      <c r="W30" s="64" t="s">
        <v>1704</v>
      </c>
      <c r="X30" s="64" t="s">
        <v>1703</v>
      </c>
      <c r="Y30" s="64">
        <v>0</v>
      </c>
      <c r="Z30" s="64" t="s">
        <v>1705</v>
      </c>
      <c r="AA30" s="64" t="s">
        <v>1703</v>
      </c>
      <c r="AB30" s="65">
        <v>0</v>
      </c>
      <c r="AE30" s="87">
        <v>44.7</v>
      </c>
    </row>
    <row r="31" spans="1:32" s="66" customFormat="1" ht="15" customHeight="1">
      <c r="A31" s="588"/>
      <c r="B31" s="62"/>
      <c r="C31" s="590"/>
      <c r="D31" s="604"/>
      <c r="E31" s="628"/>
      <c r="F31" s="64"/>
      <c r="G31" s="64"/>
      <c r="H31" s="60"/>
      <c r="I31" s="59"/>
      <c r="J31" s="64"/>
      <c r="K31" s="59"/>
      <c r="L31" s="59"/>
      <c r="M31" s="59"/>
      <c r="N31" s="64"/>
      <c r="O31" s="64"/>
      <c r="P31" s="64"/>
      <c r="Q31" s="64"/>
      <c r="R31" s="64"/>
      <c r="S31" s="64"/>
      <c r="T31" s="64"/>
      <c r="U31" s="64"/>
      <c r="V31" s="64"/>
      <c r="W31" s="64"/>
      <c r="X31" s="64"/>
      <c r="Y31" s="64"/>
      <c r="Z31" s="64"/>
      <c r="AA31" s="64"/>
      <c r="AB31" s="65"/>
      <c r="AE31" s="87"/>
    </row>
    <row r="32" spans="1:32" s="66" customFormat="1" ht="15" customHeight="1">
      <c r="A32" s="607"/>
      <c r="B32" s="62">
        <v>67</v>
      </c>
      <c r="C32" s="606"/>
      <c r="D32" s="608"/>
      <c r="E32" s="623"/>
      <c r="F32" s="64">
        <v>5</v>
      </c>
      <c r="G32" s="64" t="s">
        <v>621</v>
      </c>
      <c r="H32" s="60" t="s">
        <v>395</v>
      </c>
      <c r="I32" s="59">
        <f>AE32-AD28</f>
        <v>5</v>
      </c>
      <c r="J32" s="64" t="s">
        <v>1700</v>
      </c>
      <c r="K32" s="59">
        <v>2.5</v>
      </c>
      <c r="L32" s="59">
        <v>2.5</v>
      </c>
      <c r="M32" s="59">
        <v>2.5</v>
      </c>
      <c r="N32" s="64">
        <v>1</v>
      </c>
      <c r="O32" s="64" t="s">
        <v>1705</v>
      </c>
      <c r="P32" s="64" t="s">
        <v>1701</v>
      </c>
      <c r="Q32" s="64" t="s">
        <v>1709</v>
      </c>
      <c r="R32" s="64">
        <v>0</v>
      </c>
      <c r="S32" s="64" t="s">
        <v>1701</v>
      </c>
      <c r="T32" s="64">
        <v>0</v>
      </c>
      <c r="U32" s="64" t="s">
        <v>1707</v>
      </c>
      <c r="V32" s="64">
        <v>0</v>
      </c>
      <c r="W32" s="64" t="s">
        <v>1704</v>
      </c>
      <c r="X32" s="64" t="s">
        <v>1703</v>
      </c>
      <c r="Y32" s="64">
        <v>0</v>
      </c>
      <c r="Z32" s="64" t="s">
        <v>1705</v>
      </c>
      <c r="AA32" s="64" t="s">
        <v>1703</v>
      </c>
      <c r="AB32" s="65">
        <v>0</v>
      </c>
      <c r="AE32" s="87">
        <v>46</v>
      </c>
    </row>
    <row r="33" spans="1:31" s="66" customFormat="1" ht="15" customHeight="1">
      <c r="A33" s="167"/>
      <c r="B33" s="62"/>
      <c r="C33" s="97"/>
      <c r="D33" s="98"/>
      <c r="E33" s="96"/>
      <c r="F33" s="64"/>
      <c r="G33" s="64"/>
      <c r="H33" s="60"/>
      <c r="I33" s="59"/>
      <c r="J33" s="64"/>
      <c r="K33" s="59"/>
      <c r="L33" s="59"/>
      <c r="M33" s="59"/>
      <c r="N33" s="64"/>
      <c r="O33" s="64"/>
      <c r="P33" s="64"/>
      <c r="Q33" s="64"/>
      <c r="R33" s="64"/>
      <c r="S33" s="64"/>
      <c r="T33" s="64"/>
      <c r="U33" s="64"/>
      <c r="V33" s="64"/>
      <c r="W33" s="64"/>
      <c r="X33" s="64"/>
      <c r="Y33" s="64"/>
      <c r="Z33" s="64"/>
      <c r="AA33" s="64"/>
      <c r="AB33" s="65"/>
      <c r="AE33" s="87"/>
    </row>
    <row r="34" spans="1:31" s="66" customFormat="1" ht="15" customHeight="1">
      <c r="A34" s="586">
        <v>78</v>
      </c>
      <c r="B34" s="62">
        <v>68</v>
      </c>
      <c r="C34" s="586">
        <v>52.1</v>
      </c>
      <c r="D34" s="585">
        <v>4.0999999999999996</v>
      </c>
      <c r="E34" s="624" t="s">
        <v>869</v>
      </c>
      <c r="F34" s="64">
        <v>1</v>
      </c>
      <c r="G34" s="64" t="s">
        <v>730</v>
      </c>
      <c r="H34" s="60" t="s">
        <v>342</v>
      </c>
      <c r="I34" s="59">
        <f>AE34-AD34</f>
        <v>0.5</v>
      </c>
      <c r="J34" s="64" t="s">
        <v>1700</v>
      </c>
      <c r="K34" s="59">
        <v>3</v>
      </c>
      <c r="L34" s="59">
        <v>4</v>
      </c>
      <c r="M34" s="59">
        <v>4</v>
      </c>
      <c r="N34" s="64">
        <v>1</v>
      </c>
      <c r="O34" s="64" t="s">
        <v>1705</v>
      </c>
      <c r="P34" s="64" t="s">
        <v>1701</v>
      </c>
      <c r="Q34" s="64" t="s">
        <v>1709</v>
      </c>
      <c r="R34" s="64">
        <v>0</v>
      </c>
      <c r="S34" s="64" t="s">
        <v>1701</v>
      </c>
      <c r="T34" s="64">
        <v>0</v>
      </c>
      <c r="U34" s="64" t="s">
        <v>1707</v>
      </c>
      <c r="V34" s="64">
        <v>0</v>
      </c>
      <c r="W34" s="64" t="s">
        <v>1704</v>
      </c>
      <c r="X34" s="64" t="s">
        <v>1703</v>
      </c>
      <c r="Y34" s="64">
        <v>0</v>
      </c>
      <c r="Z34" s="64" t="s">
        <v>1705</v>
      </c>
      <c r="AA34" s="64" t="s">
        <v>1703</v>
      </c>
      <c r="AB34" s="65">
        <v>0</v>
      </c>
      <c r="AD34" s="61">
        <f>'[1]NGANJUK''Z'!$L$217</f>
        <v>623.29999999999995</v>
      </c>
      <c r="AE34" s="87">
        <v>623.79999999999995</v>
      </c>
    </row>
    <row r="35" spans="1:31" s="66" customFormat="1" ht="15" customHeight="1">
      <c r="A35" s="586"/>
      <c r="B35" s="62"/>
      <c r="C35" s="586"/>
      <c r="D35" s="585"/>
      <c r="E35" s="624"/>
      <c r="F35" s="64"/>
      <c r="G35" s="64"/>
      <c r="H35" s="60"/>
      <c r="I35" s="59"/>
      <c r="J35" s="64"/>
      <c r="K35" s="59"/>
      <c r="L35" s="59"/>
      <c r="M35" s="59"/>
      <c r="N35" s="64"/>
      <c r="O35" s="64"/>
      <c r="P35" s="64"/>
      <c r="Q35" s="64"/>
      <c r="R35" s="64"/>
      <c r="S35" s="64"/>
      <c r="T35" s="64"/>
      <c r="U35" s="64"/>
      <c r="V35" s="64"/>
      <c r="W35" s="64"/>
      <c r="X35" s="64"/>
      <c r="Y35" s="64"/>
      <c r="Z35" s="64"/>
      <c r="AA35" s="64"/>
      <c r="AB35" s="65"/>
      <c r="AD35" s="61"/>
      <c r="AE35" s="87"/>
    </row>
    <row r="36" spans="1:31" s="66" customFormat="1" ht="15" customHeight="1">
      <c r="A36" s="586"/>
      <c r="B36" s="62">
        <v>69</v>
      </c>
      <c r="C36" s="586"/>
      <c r="D36" s="585"/>
      <c r="E36" s="624"/>
      <c r="F36" s="64">
        <v>2</v>
      </c>
      <c r="G36" s="64" t="s">
        <v>731</v>
      </c>
      <c r="H36" s="60" t="s">
        <v>497</v>
      </c>
      <c r="I36" s="59">
        <f>AE36-AD34</f>
        <v>2.6000000000000227</v>
      </c>
      <c r="J36" s="64" t="s">
        <v>1700</v>
      </c>
      <c r="K36" s="59">
        <v>15</v>
      </c>
      <c r="L36" s="59">
        <v>4</v>
      </c>
      <c r="M36" s="59">
        <v>4</v>
      </c>
      <c r="N36" s="64">
        <v>1</v>
      </c>
      <c r="O36" s="64" t="s">
        <v>1703</v>
      </c>
      <c r="P36" s="64" t="s">
        <v>1701</v>
      </c>
      <c r="Q36" s="64" t="s">
        <v>1709</v>
      </c>
      <c r="R36" s="64">
        <v>0</v>
      </c>
      <c r="S36" s="64" t="s">
        <v>1701</v>
      </c>
      <c r="T36" s="64">
        <v>0</v>
      </c>
      <c r="U36" s="64" t="s">
        <v>1707</v>
      </c>
      <c r="V36" s="64">
        <v>0</v>
      </c>
      <c r="W36" s="64" t="s">
        <v>1704</v>
      </c>
      <c r="X36" s="64" t="s">
        <v>1703</v>
      </c>
      <c r="Y36" s="64">
        <v>0</v>
      </c>
      <c r="Z36" s="64" t="s">
        <v>1705</v>
      </c>
      <c r="AA36" s="64" t="s">
        <v>1703</v>
      </c>
      <c r="AB36" s="65">
        <v>0</v>
      </c>
      <c r="AD36" s="61"/>
      <c r="AE36" s="87">
        <v>625.9</v>
      </c>
    </row>
    <row r="37" spans="1:31" s="66" customFormat="1" ht="15" customHeight="1">
      <c r="A37" s="586"/>
      <c r="B37" s="62"/>
      <c r="C37" s="586"/>
      <c r="D37" s="585"/>
      <c r="E37" s="624"/>
      <c r="F37" s="64"/>
      <c r="G37" s="64"/>
      <c r="H37" s="60"/>
      <c r="I37" s="59"/>
      <c r="J37" s="64"/>
      <c r="K37" s="59"/>
      <c r="L37" s="59"/>
      <c r="M37" s="59"/>
      <c r="N37" s="64"/>
      <c r="O37" s="64"/>
      <c r="P37" s="64"/>
      <c r="Q37" s="64"/>
      <c r="R37" s="64"/>
      <c r="S37" s="64"/>
      <c r="T37" s="64"/>
      <c r="U37" s="64"/>
      <c r="V37" s="64"/>
      <c r="W37" s="64"/>
      <c r="X37" s="64"/>
      <c r="Y37" s="64"/>
      <c r="Z37" s="64"/>
      <c r="AA37" s="64"/>
      <c r="AB37" s="65"/>
      <c r="AD37" s="61"/>
      <c r="AE37" s="87"/>
    </row>
    <row r="38" spans="1:31" s="66" customFormat="1" ht="15" customHeight="1">
      <c r="A38" s="586"/>
      <c r="B38" s="62">
        <v>70</v>
      </c>
      <c r="C38" s="586"/>
      <c r="D38" s="585"/>
      <c r="E38" s="624"/>
      <c r="F38" s="64">
        <v>3</v>
      </c>
      <c r="G38" s="64" t="s">
        <v>732</v>
      </c>
      <c r="H38" s="60" t="s">
        <v>498</v>
      </c>
      <c r="I38" s="59">
        <f>AE38-AD34</f>
        <v>3.6000000000000227</v>
      </c>
      <c r="J38" s="64" t="s">
        <v>1700</v>
      </c>
      <c r="K38" s="59">
        <v>8.5</v>
      </c>
      <c r="L38" s="59">
        <v>4</v>
      </c>
      <c r="M38" s="59">
        <v>4</v>
      </c>
      <c r="N38" s="64">
        <v>1</v>
      </c>
      <c r="O38" s="64" t="s">
        <v>1703</v>
      </c>
      <c r="P38" s="64" t="s">
        <v>1701</v>
      </c>
      <c r="Q38" s="64" t="s">
        <v>1709</v>
      </c>
      <c r="R38" s="64">
        <v>0</v>
      </c>
      <c r="S38" s="64" t="s">
        <v>1701</v>
      </c>
      <c r="T38" s="64">
        <v>0</v>
      </c>
      <c r="U38" s="64" t="s">
        <v>1707</v>
      </c>
      <c r="V38" s="64">
        <v>0</v>
      </c>
      <c r="W38" s="64" t="s">
        <v>1704</v>
      </c>
      <c r="X38" s="64" t="s">
        <v>1703</v>
      </c>
      <c r="Y38" s="64">
        <v>0</v>
      </c>
      <c r="Z38" s="64" t="s">
        <v>1705</v>
      </c>
      <c r="AA38" s="64" t="s">
        <v>1703</v>
      </c>
      <c r="AB38" s="65">
        <v>0</v>
      </c>
      <c r="AD38" s="61"/>
      <c r="AE38" s="87">
        <v>626.9</v>
      </c>
    </row>
    <row r="39" spans="1:31" s="66" customFormat="1" ht="15" customHeight="1">
      <c r="A39" s="586"/>
      <c r="B39" s="62"/>
      <c r="C39" s="586"/>
      <c r="D39" s="585"/>
      <c r="E39" s="624"/>
      <c r="F39" s="64"/>
      <c r="G39" s="64"/>
      <c r="H39" s="60"/>
      <c r="I39" s="59"/>
      <c r="J39" s="64"/>
      <c r="K39" s="59"/>
      <c r="L39" s="59"/>
      <c r="M39" s="59"/>
      <c r="N39" s="64"/>
      <c r="O39" s="64"/>
      <c r="P39" s="64"/>
      <c r="Q39" s="64"/>
      <c r="R39" s="64"/>
      <c r="S39" s="64"/>
      <c r="T39" s="64"/>
      <c r="U39" s="64"/>
      <c r="V39" s="64"/>
      <c r="W39" s="64"/>
      <c r="X39" s="64"/>
      <c r="Y39" s="64"/>
      <c r="Z39" s="64"/>
      <c r="AA39" s="64"/>
      <c r="AB39" s="65"/>
      <c r="AD39" s="61"/>
      <c r="AE39" s="87"/>
    </row>
    <row r="40" spans="1:31" s="66" customFormat="1" ht="15" customHeight="1">
      <c r="A40" s="586"/>
      <c r="B40" s="62">
        <v>71</v>
      </c>
      <c r="C40" s="586"/>
      <c r="D40" s="585"/>
      <c r="E40" s="624"/>
      <c r="F40" s="64">
        <v>4</v>
      </c>
      <c r="G40" s="64" t="s">
        <v>733</v>
      </c>
      <c r="H40" s="60" t="s">
        <v>499</v>
      </c>
      <c r="I40" s="59">
        <f>AE40-AD34</f>
        <v>4</v>
      </c>
      <c r="J40" s="64" t="s">
        <v>1700</v>
      </c>
      <c r="K40" s="59">
        <v>55</v>
      </c>
      <c r="L40" s="59">
        <v>3</v>
      </c>
      <c r="M40" s="59">
        <v>3</v>
      </c>
      <c r="N40" s="64">
        <v>2</v>
      </c>
      <c r="O40" s="64" t="s">
        <v>1703</v>
      </c>
      <c r="P40" s="64" t="s">
        <v>1701</v>
      </c>
      <c r="Q40" s="64" t="s">
        <v>1709</v>
      </c>
      <c r="R40" s="64">
        <v>0</v>
      </c>
      <c r="S40" s="64" t="s">
        <v>1701</v>
      </c>
      <c r="T40" s="64">
        <v>0</v>
      </c>
      <c r="U40" s="64" t="s">
        <v>1707</v>
      </c>
      <c r="V40" s="64">
        <v>0</v>
      </c>
      <c r="W40" s="64" t="s">
        <v>1704</v>
      </c>
      <c r="X40" s="64" t="s">
        <v>1703</v>
      </c>
      <c r="Y40" s="64">
        <v>0</v>
      </c>
      <c r="Z40" s="64" t="s">
        <v>1705</v>
      </c>
      <c r="AA40" s="64" t="s">
        <v>1703</v>
      </c>
      <c r="AB40" s="65">
        <v>0</v>
      </c>
      <c r="AD40" s="61"/>
      <c r="AE40" s="87">
        <v>627.29999999999995</v>
      </c>
    </row>
    <row r="41" spans="1:31" s="66" customFormat="1" ht="15" customHeight="1">
      <c r="A41" s="62"/>
      <c r="B41" s="62"/>
      <c r="C41" s="97"/>
      <c r="D41" s="98"/>
      <c r="E41" s="96"/>
      <c r="F41" s="64"/>
      <c r="G41" s="64"/>
      <c r="H41" s="60"/>
      <c r="I41" s="59"/>
      <c r="J41" s="64"/>
      <c r="K41" s="59"/>
      <c r="L41" s="59"/>
      <c r="M41" s="59"/>
      <c r="N41" s="64"/>
      <c r="O41" s="64"/>
      <c r="P41" s="64"/>
      <c r="Q41" s="64"/>
      <c r="R41" s="64"/>
      <c r="S41" s="64"/>
      <c r="T41" s="64"/>
      <c r="U41" s="64"/>
      <c r="V41" s="64"/>
      <c r="W41" s="64"/>
      <c r="X41" s="64"/>
      <c r="Y41" s="64"/>
      <c r="Z41" s="64"/>
      <c r="AA41" s="64"/>
      <c r="AB41" s="65"/>
      <c r="AD41" s="61"/>
      <c r="AE41" s="87"/>
    </row>
    <row r="42" spans="1:31" s="66" customFormat="1" ht="15" customHeight="1">
      <c r="A42" s="62">
        <v>12</v>
      </c>
      <c r="B42" s="62">
        <v>116</v>
      </c>
      <c r="C42" s="97" t="s">
        <v>970</v>
      </c>
      <c r="D42" s="98">
        <v>0.8</v>
      </c>
      <c r="E42" s="96" t="s">
        <v>971</v>
      </c>
      <c r="F42" s="64">
        <v>1</v>
      </c>
      <c r="G42" s="64" t="s">
        <v>972</v>
      </c>
      <c r="H42" s="60" t="s">
        <v>423</v>
      </c>
      <c r="I42" s="59">
        <f>AE42-AD42</f>
        <v>0.29999999999998295</v>
      </c>
      <c r="J42" s="64" t="s">
        <v>1700</v>
      </c>
      <c r="K42" s="59">
        <v>4</v>
      </c>
      <c r="L42" s="59">
        <v>6</v>
      </c>
      <c r="M42" s="59">
        <v>6</v>
      </c>
      <c r="N42" s="64">
        <v>1</v>
      </c>
      <c r="O42" s="64" t="s">
        <v>1705</v>
      </c>
      <c r="P42" s="64" t="s">
        <v>1701</v>
      </c>
      <c r="Q42" s="64" t="s">
        <v>1709</v>
      </c>
      <c r="R42" s="64">
        <v>0</v>
      </c>
      <c r="S42" s="64" t="s">
        <v>1701</v>
      </c>
      <c r="T42" s="64">
        <v>0</v>
      </c>
      <c r="U42" s="64" t="s">
        <v>1707</v>
      </c>
      <c r="V42" s="64">
        <v>0</v>
      </c>
      <c r="W42" s="64" t="s">
        <v>1704</v>
      </c>
      <c r="X42" s="64" t="s">
        <v>1703</v>
      </c>
      <c r="Y42" s="64">
        <v>0</v>
      </c>
      <c r="Z42" s="64" t="s">
        <v>1705</v>
      </c>
      <c r="AA42" s="64" t="s">
        <v>1703</v>
      </c>
      <c r="AB42" s="65">
        <v>0</v>
      </c>
      <c r="AD42" s="61">
        <f>'[1]NGANJUK''Z'!$L$189</f>
        <v>227.9</v>
      </c>
      <c r="AE42" s="86">
        <v>228.2</v>
      </c>
    </row>
    <row r="43" spans="1:31" s="66" customFormat="1" ht="15" customHeight="1">
      <c r="A43" s="62"/>
      <c r="B43" s="62"/>
      <c r="C43" s="97"/>
      <c r="D43" s="98"/>
      <c r="E43" s="96"/>
      <c r="F43" s="64"/>
      <c r="G43" s="64"/>
      <c r="H43" s="60"/>
      <c r="I43" s="59"/>
      <c r="J43" s="64"/>
      <c r="K43" s="59"/>
      <c r="L43" s="59"/>
      <c r="M43" s="59"/>
      <c r="N43" s="64"/>
      <c r="O43" s="64"/>
      <c r="P43" s="64"/>
      <c r="Q43" s="64"/>
      <c r="R43" s="64"/>
      <c r="S43" s="64"/>
      <c r="T43" s="64"/>
      <c r="U43" s="64"/>
      <c r="V43" s="64"/>
      <c r="W43" s="64"/>
      <c r="X43" s="64"/>
      <c r="Y43" s="64"/>
      <c r="Z43" s="64"/>
      <c r="AA43" s="64"/>
      <c r="AB43" s="65"/>
      <c r="AD43" s="61"/>
      <c r="AE43" s="86"/>
    </row>
    <row r="44" spans="1:31" s="66" customFormat="1" ht="15" customHeight="1">
      <c r="A44" s="586">
        <v>77</v>
      </c>
      <c r="B44" s="62">
        <v>122</v>
      </c>
      <c r="C44" s="586">
        <v>71</v>
      </c>
      <c r="D44" s="585">
        <v>6.2</v>
      </c>
      <c r="E44" s="624" t="s">
        <v>973</v>
      </c>
      <c r="F44" s="64">
        <v>1</v>
      </c>
      <c r="G44" s="64" t="s">
        <v>627</v>
      </c>
      <c r="H44" s="60" t="s">
        <v>487</v>
      </c>
      <c r="I44" s="59">
        <f t="shared" ref="I44:I64" si="0">AE44-AD44</f>
        <v>0.19999999999993179</v>
      </c>
      <c r="J44" s="64" t="s">
        <v>1700</v>
      </c>
      <c r="K44" s="59">
        <v>22.5</v>
      </c>
      <c r="L44" s="59">
        <v>4</v>
      </c>
      <c r="M44" s="59">
        <v>6</v>
      </c>
      <c r="N44" s="64">
        <v>2</v>
      </c>
      <c r="O44" s="64" t="s">
        <v>1703</v>
      </c>
      <c r="P44" s="64" t="s">
        <v>1701</v>
      </c>
      <c r="Q44" s="64" t="s">
        <v>1709</v>
      </c>
      <c r="R44" s="64">
        <v>0</v>
      </c>
      <c r="S44" s="64" t="s">
        <v>1701</v>
      </c>
      <c r="T44" s="64">
        <v>0</v>
      </c>
      <c r="U44" s="64" t="s">
        <v>1707</v>
      </c>
      <c r="V44" s="64">
        <v>0</v>
      </c>
      <c r="W44" s="64" t="s">
        <v>1704</v>
      </c>
      <c r="X44" s="64" t="s">
        <v>1703</v>
      </c>
      <c r="Y44" s="64">
        <v>0</v>
      </c>
      <c r="Z44" s="64" t="s">
        <v>1705</v>
      </c>
      <c r="AA44" s="64" t="s">
        <v>1703</v>
      </c>
      <c r="AB44" s="65">
        <v>0</v>
      </c>
      <c r="AD44" s="61">
        <f>'[1]NGANJUK''Z'!$L$216</f>
        <v>596.20000000000005</v>
      </c>
      <c r="AE44" s="87">
        <v>596.4</v>
      </c>
    </row>
    <row r="45" spans="1:31" s="66" customFormat="1" ht="15" customHeight="1">
      <c r="A45" s="586"/>
      <c r="B45" s="62"/>
      <c r="C45" s="586"/>
      <c r="D45" s="585"/>
      <c r="E45" s="624"/>
      <c r="F45" s="64"/>
      <c r="G45" s="64"/>
      <c r="H45" s="60"/>
      <c r="I45" s="59"/>
      <c r="J45" s="64"/>
      <c r="K45" s="59"/>
      <c r="L45" s="59"/>
      <c r="M45" s="59"/>
      <c r="N45" s="64"/>
      <c r="O45" s="64"/>
      <c r="P45" s="64"/>
      <c r="Q45" s="64"/>
      <c r="R45" s="64"/>
      <c r="S45" s="64"/>
      <c r="T45" s="64"/>
      <c r="U45" s="64"/>
      <c r="V45" s="64"/>
      <c r="W45" s="64"/>
      <c r="X45" s="64"/>
      <c r="Y45" s="64"/>
      <c r="Z45" s="64"/>
      <c r="AA45" s="64"/>
      <c r="AB45" s="65"/>
      <c r="AD45" s="61"/>
      <c r="AE45" s="87"/>
    </row>
    <row r="46" spans="1:31" s="66" customFormat="1" ht="15" customHeight="1">
      <c r="A46" s="586"/>
      <c r="B46" s="62">
        <v>123</v>
      </c>
      <c r="C46" s="586"/>
      <c r="D46" s="585"/>
      <c r="E46" s="624"/>
      <c r="F46" s="64">
        <v>2</v>
      </c>
      <c r="G46" s="64" t="s">
        <v>628</v>
      </c>
      <c r="H46" s="60" t="s">
        <v>488</v>
      </c>
      <c r="I46" s="59">
        <f t="shared" si="0"/>
        <v>1.2999999999999545</v>
      </c>
      <c r="J46" s="64" t="s">
        <v>1700</v>
      </c>
      <c r="K46" s="59">
        <v>15</v>
      </c>
      <c r="L46" s="59">
        <v>6</v>
      </c>
      <c r="M46" s="59">
        <v>6</v>
      </c>
      <c r="N46" s="64">
        <v>2</v>
      </c>
      <c r="O46" s="64" t="s">
        <v>1703</v>
      </c>
      <c r="P46" s="64" t="s">
        <v>1701</v>
      </c>
      <c r="Q46" s="64" t="s">
        <v>1709</v>
      </c>
      <c r="R46" s="64">
        <v>0</v>
      </c>
      <c r="S46" s="64" t="s">
        <v>1701</v>
      </c>
      <c r="T46" s="64">
        <v>0</v>
      </c>
      <c r="U46" s="64" t="s">
        <v>1707</v>
      </c>
      <c r="V46" s="64">
        <v>0</v>
      </c>
      <c r="W46" s="64" t="s">
        <v>1704</v>
      </c>
      <c r="X46" s="64" t="s">
        <v>1703</v>
      </c>
      <c r="Y46" s="64">
        <v>0</v>
      </c>
      <c r="Z46" s="64" t="s">
        <v>1705</v>
      </c>
      <c r="AA46" s="64" t="s">
        <v>1703</v>
      </c>
      <c r="AB46" s="65">
        <v>0</v>
      </c>
      <c r="AD46" s="61">
        <f>'[1]NGANJUK''Z'!$L$216</f>
        <v>596.20000000000005</v>
      </c>
      <c r="AE46" s="87">
        <v>597.5</v>
      </c>
    </row>
    <row r="47" spans="1:31" s="66" customFormat="1" ht="15" customHeight="1">
      <c r="A47" s="586"/>
      <c r="B47" s="62"/>
      <c r="C47" s="586"/>
      <c r="D47" s="585"/>
      <c r="E47" s="624"/>
      <c r="F47" s="64"/>
      <c r="G47" s="64"/>
      <c r="H47" s="60"/>
      <c r="I47" s="59"/>
      <c r="J47" s="64"/>
      <c r="K47" s="59"/>
      <c r="L47" s="59"/>
      <c r="M47" s="59"/>
      <c r="N47" s="64"/>
      <c r="O47" s="64"/>
      <c r="P47" s="64"/>
      <c r="Q47" s="64"/>
      <c r="R47" s="64"/>
      <c r="S47" s="64"/>
      <c r="T47" s="64"/>
      <c r="U47" s="64"/>
      <c r="V47" s="64"/>
      <c r="W47" s="64"/>
      <c r="X47" s="64"/>
      <c r="Y47" s="64"/>
      <c r="Z47" s="64"/>
      <c r="AA47" s="64"/>
      <c r="AB47" s="65"/>
      <c r="AD47" s="61"/>
      <c r="AE47" s="87"/>
    </row>
    <row r="48" spans="1:31" s="66" customFormat="1" ht="15" customHeight="1">
      <c r="A48" s="586"/>
      <c r="B48" s="62">
        <v>124</v>
      </c>
      <c r="C48" s="586"/>
      <c r="D48" s="585"/>
      <c r="E48" s="624"/>
      <c r="F48" s="64">
        <v>3</v>
      </c>
      <c r="G48" s="64" t="s">
        <v>629</v>
      </c>
      <c r="H48" s="60" t="s">
        <v>489</v>
      </c>
      <c r="I48" s="59">
        <f t="shared" si="0"/>
        <v>1.6999999999999318</v>
      </c>
      <c r="J48" s="64" t="s">
        <v>1700</v>
      </c>
      <c r="K48" s="59">
        <v>5</v>
      </c>
      <c r="L48" s="59">
        <v>7</v>
      </c>
      <c r="M48" s="59">
        <v>7</v>
      </c>
      <c r="N48" s="64">
        <v>1</v>
      </c>
      <c r="O48" s="64" t="s">
        <v>1703</v>
      </c>
      <c r="P48" s="64" t="s">
        <v>1701</v>
      </c>
      <c r="Q48" s="64" t="s">
        <v>1709</v>
      </c>
      <c r="R48" s="64">
        <v>0</v>
      </c>
      <c r="S48" s="64" t="s">
        <v>1701</v>
      </c>
      <c r="T48" s="64">
        <v>0</v>
      </c>
      <c r="U48" s="64" t="s">
        <v>1707</v>
      </c>
      <c r="V48" s="64">
        <v>0</v>
      </c>
      <c r="W48" s="64" t="s">
        <v>1704</v>
      </c>
      <c r="X48" s="64" t="s">
        <v>1703</v>
      </c>
      <c r="Y48" s="64">
        <v>0</v>
      </c>
      <c r="Z48" s="64" t="s">
        <v>1705</v>
      </c>
      <c r="AA48" s="64" t="s">
        <v>1703</v>
      </c>
      <c r="AB48" s="65">
        <v>0</v>
      </c>
      <c r="AD48" s="61">
        <f>'[1]NGANJUK''Z'!$L$216</f>
        <v>596.20000000000005</v>
      </c>
      <c r="AE48" s="87">
        <v>597.9</v>
      </c>
    </row>
    <row r="49" spans="1:31" s="66" customFormat="1" ht="15" customHeight="1">
      <c r="A49" s="586"/>
      <c r="B49" s="62"/>
      <c r="C49" s="586"/>
      <c r="D49" s="585"/>
      <c r="E49" s="624"/>
      <c r="F49" s="64"/>
      <c r="G49" s="64"/>
      <c r="H49" s="60"/>
      <c r="I49" s="59"/>
      <c r="J49" s="64"/>
      <c r="K49" s="59"/>
      <c r="L49" s="59"/>
      <c r="M49" s="59"/>
      <c r="N49" s="64"/>
      <c r="O49" s="64"/>
      <c r="P49" s="64"/>
      <c r="Q49" s="64"/>
      <c r="R49" s="64"/>
      <c r="S49" s="64"/>
      <c r="T49" s="64"/>
      <c r="U49" s="64"/>
      <c r="V49" s="64"/>
      <c r="W49" s="64"/>
      <c r="X49" s="64"/>
      <c r="Y49" s="64"/>
      <c r="Z49" s="64"/>
      <c r="AA49" s="64"/>
      <c r="AB49" s="65"/>
      <c r="AD49" s="61"/>
      <c r="AE49" s="87"/>
    </row>
    <row r="50" spans="1:31" s="66" customFormat="1" ht="15" customHeight="1">
      <c r="A50" s="586"/>
      <c r="B50" s="62">
        <v>125</v>
      </c>
      <c r="C50" s="586"/>
      <c r="D50" s="585"/>
      <c r="E50" s="624"/>
      <c r="F50" s="64">
        <v>4</v>
      </c>
      <c r="G50" s="64" t="s">
        <v>630</v>
      </c>
      <c r="H50" s="60" t="s">
        <v>490</v>
      </c>
      <c r="I50" s="59">
        <f t="shared" si="0"/>
        <v>2.5</v>
      </c>
      <c r="J50" s="64" t="s">
        <v>1700</v>
      </c>
      <c r="K50" s="59">
        <v>5.5</v>
      </c>
      <c r="L50" s="59">
        <v>4</v>
      </c>
      <c r="M50" s="59">
        <v>4</v>
      </c>
      <c r="N50" s="64">
        <v>1</v>
      </c>
      <c r="O50" s="64" t="s">
        <v>1703</v>
      </c>
      <c r="P50" s="64" t="s">
        <v>1701</v>
      </c>
      <c r="Q50" s="64" t="s">
        <v>1709</v>
      </c>
      <c r="R50" s="64">
        <v>0</v>
      </c>
      <c r="S50" s="64" t="s">
        <v>1701</v>
      </c>
      <c r="T50" s="64">
        <v>0</v>
      </c>
      <c r="U50" s="64" t="s">
        <v>1707</v>
      </c>
      <c r="V50" s="64">
        <v>0</v>
      </c>
      <c r="W50" s="64" t="s">
        <v>1704</v>
      </c>
      <c r="X50" s="64" t="s">
        <v>1703</v>
      </c>
      <c r="Y50" s="64">
        <v>0</v>
      </c>
      <c r="Z50" s="64" t="s">
        <v>1705</v>
      </c>
      <c r="AA50" s="64" t="s">
        <v>1703</v>
      </c>
      <c r="AB50" s="65">
        <v>0</v>
      </c>
      <c r="AD50" s="61">
        <f>'[1]NGANJUK''Z'!$L$216</f>
        <v>596.20000000000005</v>
      </c>
      <c r="AE50" s="87">
        <v>598.70000000000005</v>
      </c>
    </row>
    <row r="51" spans="1:31" s="66" customFormat="1" ht="15" customHeight="1">
      <c r="A51" s="586"/>
      <c r="B51" s="62"/>
      <c r="C51" s="586"/>
      <c r="D51" s="585"/>
      <c r="E51" s="624"/>
      <c r="F51" s="64"/>
      <c r="G51" s="64"/>
      <c r="H51" s="60"/>
      <c r="I51" s="59"/>
      <c r="J51" s="64"/>
      <c r="K51" s="59"/>
      <c r="L51" s="59"/>
      <c r="M51" s="59"/>
      <c r="N51" s="64"/>
      <c r="O51" s="64"/>
      <c r="P51" s="64"/>
      <c r="Q51" s="64"/>
      <c r="R51" s="64"/>
      <c r="S51" s="64"/>
      <c r="T51" s="64"/>
      <c r="U51" s="64"/>
      <c r="V51" s="64"/>
      <c r="W51" s="64"/>
      <c r="X51" s="64"/>
      <c r="Y51" s="64"/>
      <c r="Z51" s="64"/>
      <c r="AA51" s="64"/>
      <c r="AB51" s="65"/>
      <c r="AD51" s="61"/>
      <c r="AE51" s="87"/>
    </row>
    <row r="52" spans="1:31" s="66" customFormat="1" ht="15" customHeight="1">
      <c r="A52" s="586"/>
      <c r="B52" s="62">
        <v>126</v>
      </c>
      <c r="C52" s="586"/>
      <c r="D52" s="585"/>
      <c r="E52" s="624"/>
      <c r="F52" s="64">
        <v>5</v>
      </c>
      <c r="G52" s="64" t="s">
        <v>631</v>
      </c>
      <c r="H52" s="60" t="s">
        <v>491</v>
      </c>
      <c r="I52" s="59">
        <f t="shared" si="0"/>
        <v>3.0999999999999091</v>
      </c>
      <c r="J52" s="64" t="s">
        <v>1700</v>
      </c>
      <c r="K52" s="59">
        <v>5</v>
      </c>
      <c r="L52" s="59">
        <v>4</v>
      </c>
      <c r="M52" s="59">
        <v>5</v>
      </c>
      <c r="N52" s="64">
        <v>1</v>
      </c>
      <c r="O52" s="64" t="s">
        <v>1705</v>
      </c>
      <c r="P52" s="64" t="s">
        <v>1701</v>
      </c>
      <c r="Q52" s="64" t="s">
        <v>1709</v>
      </c>
      <c r="R52" s="64">
        <v>0</v>
      </c>
      <c r="S52" s="64" t="s">
        <v>1701</v>
      </c>
      <c r="T52" s="64">
        <v>0</v>
      </c>
      <c r="U52" s="64" t="s">
        <v>1707</v>
      </c>
      <c r="V52" s="64">
        <v>0</v>
      </c>
      <c r="W52" s="64" t="s">
        <v>1704</v>
      </c>
      <c r="X52" s="64" t="s">
        <v>1703</v>
      </c>
      <c r="Y52" s="64">
        <v>0</v>
      </c>
      <c r="Z52" s="64" t="s">
        <v>1705</v>
      </c>
      <c r="AA52" s="64" t="s">
        <v>1703</v>
      </c>
      <c r="AB52" s="65">
        <v>0</v>
      </c>
      <c r="AD52" s="61">
        <f>'[1]NGANJUK''Z'!$L$216</f>
        <v>596.20000000000005</v>
      </c>
      <c r="AE52" s="87">
        <v>599.29999999999995</v>
      </c>
    </row>
    <row r="53" spans="1:31" s="66" customFormat="1" ht="15" customHeight="1">
      <c r="A53" s="586"/>
      <c r="B53" s="62"/>
      <c r="C53" s="586"/>
      <c r="D53" s="585"/>
      <c r="E53" s="624"/>
      <c r="F53" s="64"/>
      <c r="G53" s="64"/>
      <c r="H53" s="60"/>
      <c r="I53" s="59"/>
      <c r="J53" s="64"/>
      <c r="K53" s="59"/>
      <c r="L53" s="59"/>
      <c r="M53" s="59"/>
      <c r="N53" s="64"/>
      <c r="O53" s="64"/>
      <c r="P53" s="64"/>
      <c r="Q53" s="64"/>
      <c r="R53" s="64"/>
      <c r="S53" s="64"/>
      <c r="T53" s="64"/>
      <c r="U53" s="64"/>
      <c r="V53" s="64"/>
      <c r="W53" s="64"/>
      <c r="X53" s="64"/>
      <c r="Y53" s="64"/>
      <c r="Z53" s="64"/>
      <c r="AA53" s="64"/>
      <c r="AB53" s="65"/>
      <c r="AD53" s="61"/>
      <c r="AE53" s="87"/>
    </row>
    <row r="54" spans="1:31" s="66" customFormat="1" ht="15" customHeight="1">
      <c r="A54" s="586"/>
      <c r="B54" s="62">
        <v>127</v>
      </c>
      <c r="C54" s="586"/>
      <c r="D54" s="585"/>
      <c r="E54" s="624"/>
      <c r="F54" s="64">
        <v>6</v>
      </c>
      <c r="G54" s="64" t="s">
        <v>632</v>
      </c>
      <c r="H54" s="60" t="s">
        <v>492</v>
      </c>
      <c r="I54" s="59">
        <f t="shared" si="0"/>
        <v>4.0999999999999091</v>
      </c>
      <c r="J54" s="64" t="s">
        <v>1700</v>
      </c>
      <c r="K54" s="59">
        <v>15</v>
      </c>
      <c r="L54" s="59">
        <v>7</v>
      </c>
      <c r="M54" s="59">
        <v>7</v>
      </c>
      <c r="N54" s="64">
        <v>1</v>
      </c>
      <c r="O54" s="64" t="s">
        <v>1703</v>
      </c>
      <c r="P54" s="64" t="s">
        <v>1701</v>
      </c>
      <c r="Q54" s="64" t="s">
        <v>1709</v>
      </c>
      <c r="R54" s="64">
        <v>0</v>
      </c>
      <c r="S54" s="64" t="s">
        <v>1701</v>
      </c>
      <c r="T54" s="64">
        <v>0</v>
      </c>
      <c r="U54" s="64" t="s">
        <v>1707</v>
      </c>
      <c r="V54" s="64">
        <v>0</v>
      </c>
      <c r="W54" s="64" t="s">
        <v>1704</v>
      </c>
      <c r="X54" s="64" t="s">
        <v>1703</v>
      </c>
      <c r="Y54" s="64">
        <v>0</v>
      </c>
      <c r="Z54" s="64" t="s">
        <v>1705</v>
      </c>
      <c r="AA54" s="64" t="s">
        <v>1703</v>
      </c>
      <c r="AB54" s="65">
        <v>0</v>
      </c>
      <c r="AD54" s="61">
        <f>'[1]NGANJUK''Z'!$L$216</f>
        <v>596.20000000000005</v>
      </c>
      <c r="AE54" s="87">
        <v>600.29999999999995</v>
      </c>
    </row>
    <row r="55" spans="1:31" s="66" customFormat="1" ht="15" customHeight="1">
      <c r="A55" s="586"/>
      <c r="B55" s="62"/>
      <c r="C55" s="586"/>
      <c r="D55" s="585"/>
      <c r="E55" s="624"/>
      <c r="F55" s="64"/>
      <c r="G55" s="64"/>
      <c r="H55" s="60"/>
      <c r="I55" s="59"/>
      <c r="J55" s="64"/>
      <c r="K55" s="59"/>
      <c r="L55" s="59"/>
      <c r="M55" s="59"/>
      <c r="N55" s="64"/>
      <c r="O55" s="64"/>
      <c r="P55" s="64"/>
      <c r="Q55" s="64"/>
      <c r="R55" s="64"/>
      <c r="S55" s="64"/>
      <c r="T55" s="64"/>
      <c r="U55" s="64"/>
      <c r="V55" s="64"/>
      <c r="W55" s="64"/>
      <c r="X55" s="64"/>
      <c r="Y55" s="64"/>
      <c r="Z55" s="64"/>
      <c r="AA55" s="64"/>
      <c r="AB55" s="65"/>
      <c r="AD55" s="61"/>
      <c r="AE55" s="87"/>
    </row>
    <row r="56" spans="1:31" s="66" customFormat="1" ht="15" customHeight="1">
      <c r="A56" s="586"/>
      <c r="B56" s="62">
        <v>128</v>
      </c>
      <c r="C56" s="586"/>
      <c r="D56" s="585"/>
      <c r="E56" s="624"/>
      <c r="F56" s="64">
        <v>7</v>
      </c>
      <c r="G56" s="64" t="s">
        <v>633</v>
      </c>
      <c r="H56" s="60" t="s">
        <v>493</v>
      </c>
      <c r="I56" s="59">
        <f t="shared" si="0"/>
        <v>4.7999999999999545</v>
      </c>
      <c r="J56" s="64" t="s">
        <v>1700</v>
      </c>
      <c r="K56" s="59">
        <v>8.5</v>
      </c>
      <c r="L56" s="59">
        <v>7</v>
      </c>
      <c r="M56" s="59">
        <v>7</v>
      </c>
      <c r="N56" s="64">
        <v>1</v>
      </c>
      <c r="O56" s="64" t="s">
        <v>1703</v>
      </c>
      <c r="P56" s="64" t="s">
        <v>1701</v>
      </c>
      <c r="Q56" s="64" t="s">
        <v>1709</v>
      </c>
      <c r="R56" s="64">
        <v>0</v>
      </c>
      <c r="S56" s="64" t="s">
        <v>1701</v>
      </c>
      <c r="T56" s="64">
        <v>0</v>
      </c>
      <c r="U56" s="64" t="s">
        <v>1707</v>
      </c>
      <c r="V56" s="64">
        <v>0</v>
      </c>
      <c r="W56" s="64" t="s">
        <v>1704</v>
      </c>
      <c r="X56" s="64" t="s">
        <v>1703</v>
      </c>
      <c r="Y56" s="64">
        <v>0</v>
      </c>
      <c r="Z56" s="64" t="s">
        <v>1705</v>
      </c>
      <c r="AA56" s="64" t="s">
        <v>1703</v>
      </c>
      <c r="AB56" s="65">
        <v>0</v>
      </c>
      <c r="AD56" s="61">
        <f>'[1]NGANJUK''Z'!$L$216</f>
        <v>596.20000000000005</v>
      </c>
      <c r="AE56" s="87">
        <v>601</v>
      </c>
    </row>
    <row r="57" spans="1:31" s="66" customFormat="1" ht="15" customHeight="1">
      <c r="A57" s="586"/>
      <c r="B57" s="62"/>
      <c r="C57" s="586"/>
      <c r="D57" s="585"/>
      <c r="E57" s="624"/>
      <c r="F57" s="64"/>
      <c r="G57" s="64"/>
      <c r="H57" s="60"/>
      <c r="I57" s="59"/>
      <c r="J57" s="64"/>
      <c r="K57" s="59"/>
      <c r="L57" s="59"/>
      <c r="M57" s="59"/>
      <c r="N57" s="64"/>
      <c r="O57" s="64"/>
      <c r="P57" s="64"/>
      <c r="Q57" s="64"/>
      <c r="R57" s="64"/>
      <c r="S57" s="64"/>
      <c r="T57" s="64"/>
      <c r="U57" s="64"/>
      <c r="V57" s="64"/>
      <c r="W57" s="64"/>
      <c r="X57" s="64"/>
      <c r="Y57" s="64"/>
      <c r="Z57" s="64"/>
      <c r="AA57" s="64"/>
      <c r="AB57" s="65"/>
      <c r="AD57" s="61"/>
      <c r="AE57" s="87"/>
    </row>
    <row r="58" spans="1:31" s="66" customFormat="1" ht="15" customHeight="1">
      <c r="A58" s="586"/>
      <c r="B58" s="62">
        <v>129</v>
      </c>
      <c r="C58" s="586"/>
      <c r="D58" s="585"/>
      <c r="E58" s="624"/>
      <c r="F58" s="64">
        <v>8</v>
      </c>
      <c r="G58" s="64" t="s">
        <v>634</v>
      </c>
      <c r="H58" s="60" t="s">
        <v>494</v>
      </c>
      <c r="I58" s="59">
        <f t="shared" si="0"/>
        <v>5.0999999999999091</v>
      </c>
      <c r="J58" s="64" t="s">
        <v>1700</v>
      </c>
      <c r="K58" s="59">
        <v>5</v>
      </c>
      <c r="L58" s="59">
        <v>7</v>
      </c>
      <c r="M58" s="59">
        <v>7</v>
      </c>
      <c r="N58" s="64">
        <v>1</v>
      </c>
      <c r="O58" s="64" t="s">
        <v>1703</v>
      </c>
      <c r="P58" s="64" t="s">
        <v>1701</v>
      </c>
      <c r="Q58" s="64" t="s">
        <v>1709</v>
      </c>
      <c r="R58" s="64">
        <v>0</v>
      </c>
      <c r="S58" s="64" t="s">
        <v>1701</v>
      </c>
      <c r="T58" s="64">
        <v>0</v>
      </c>
      <c r="U58" s="64" t="s">
        <v>1707</v>
      </c>
      <c r="V58" s="64">
        <v>0</v>
      </c>
      <c r="W58" s="64" t="s">
        <v>1704</v>
      </c>
      <c r="X58" s="64" t="s">
        <v>1703</v>
      </c>
      <c r="Y58" s="64">
        <v>0</v>
      </c>
      <c r="Z58" s="64" t="s">
        <v>1705</v>
      </c>
      <c r="AA58" s="64" t="s">
        <v>1703</v>
      </c>
      <c r="AB58" s="65">
        <v>0</v>
      </c>
      <c r="AD58" s="61">
        <f>'[1]NGANJUK''Z'!$L$216</f>
        <v>596.20000000000005</v>
      </c>
      <c r="AE58" s="87">
        <v>601.29999999999995</v>
      </c>
    </row>
    <row r="59" spans="1:31" s="66" customFormat="1" ht="15" customHeight="1">
      <c r="A59" s="586"/>
      <c r="B59" s="62"/>
      <c r="C59" s="586"/>
      <c r="D59" s="585"/>
      <c r="E59" s="624"/>
      <c r="F59" s="64"/>
      <c r="G59" s="64"/>
      <c r="H59" s="60"/>
      <c r="I59" s="59"/>
      <c r="J59" s="64"/>
      <c r="K59" s="59"/>
      <c r="L59" s="59"/>
      <c r="M59" s="59"/>
      <c r="N59" s="64"/>
      <c r="O59" s="64"/>
      <c r="P59" s="64"/>
      <c r="Q59" s="64"/>
      <c r="R59" s="64"/>
      <c r="S59" s="64"/>
      <c r="T59" s="64"/>
      <c r="U59" s="64"/>
      <c r="V59" s="64"/>
      <c r="W59" s="64"/>
      <c r="X59" s="64"/>
      <c r="Y59" s="64"/>
      <c r="Z59" s="64"/>
      <c r="AA59" s="64"/>
      <c r="AB59" s="65"/>
      <c r="AD59" s="61"/>
      <c r="AE59" s="87"/>
    </row>
    <row r="60" spans="1:31" s="66" customFormat="1" ht="15" customHeight="1">
      <c r="A60" s="586"/>
      <c r="B60" s="62">
        <v>130</v>
      </c>
      <c r="C60" s="586"/>
      <c r="D60" s="585"/>
      <c r="E60" s="624"/>
      <c r="F60" s="64">
        <v>9</v>
      </c>
      <c r="G60" s="64" t="s">
        <v>635</v>
      </c>
      <c r="H60" s="60" t="s">
        <v>495</v>
      </c>
      <c r="I60" s="59">
        <f t="shared" si="0"/>
        <v>5.3999999999999773</v>
      </c>
      <c r="J60" s="64" t="s">
        <v>1700</v>
      </c>
      <c r="K60" s="59">
        <v>16.5</v>
      </c>
      <c r="L60" s="59">
        <v>7</v>
      </c>
      <c r="M60" s="59">
        <v>7</v>
      </c>
      <c r="N60" s="64">
        <v>2</v>
      </c>
      <c r="O60" s="64" t="s">
        <v>1703</v>
      </c>
      <c r="P60" s="64" t="s">
        <v>1701</v>
      </c>
      <c r="Q60" s="64" t="s">
        <v>1709</v>
      </c>
      <c r="R60" s="64">
        <v>0</v>
      </c>
      <c r="S60" s="64" t="s">
        <v>1701</v>
      </c>
      <c r="T60" s="64">
        <v>0</v>
      </c>
      <c r="U60" s="64" t="s">
        <v>1707</v>
      </c>
      <c r="V60" s="64">
        <v>0</v>
      </c>
      <c r="W60" s="64" t="s">
        <v>1704</v>
      </c>
      <c r="X60" s="64" t="s">
        <v>1703</v>
      </c>
      <c r="Y60" s="64">
        <v>0</v>
      </c>
      <c r="Z60" s="64" t="s">
        <v>1705</v>
      </c>
      <c r="AA60" s="64" t="s">
        <v>1703</v>
      </c>
      <c r="AB60" s="65">
        <v>0</v>
      </c>
      <c r="AD60" s="61">
        <f>'[1]NGANJUK''Z'!$L$216</f>
        <v>596.20000000000005</v>
      </c>
      <c r="AE60" s="87">
        <v>601.6</v>
      </c>
    </row>
    <row r="61" spans="1:31" s="66" customFormat="1" ht="15" customHeight="1">
      <c r="A61" s="586"/>
      <c r="B61" s="62"/>
      <c r="C61" s="586"/>
      <c r="D61" s="585"/>
      <c r="E61" s="624"/>
      <c r="F61" s="64"/>
      <c r="G61" s="64"/>
      <c r="H61" s="60"/>
      <c r="I61" s="59"/>
      <c r="J61" s="64"/>
      <c r="K61" s="59"/>
      <c r="L61" s="59"/>
      <c r="M61" s="59"/>
      <c r="N61" s="64"/>
      <c r="O61" s="64"/>
      <c r="P61" s="64"/>
      <c r="Q61" s="64"/>
      <c r="R61" s="64"/>
      <c r="S61" s="64"/>
      <c r="T61" s="64"/>
      <c r="U61" s="64"/>
      <c r="V61" s="64"/>
      <c r="W61" s="64"/>
      <c r="X61" s="64"/>
      <c r="Y61" s="64"/>
      <c r="Z61" s="64"/>
      <c r="AA61" s="64"/>
      <c r="AB61" s="65"/>
      <c r="AD61" s="61"/>
      <c r="AE61" s="87"/>
    </row>
    <row r="62" spans="1:31" s="66" customFormat="1" ht="15" customHeight="1">
      <c r="A62" s="586"/>
      <c r="B62" s="62">
        <v>131</v>
      </c>
      <c r="C62" s="586"/>
      <c r="D62" s="585"/>
      <c r="E62" s="624"/>
      <c r="F62" s="64">
        <v>10</v>
      </c>
      <c r="G62" s="64" t="s">
        <v>636</v>
      </c>
      <c r="H62" s="60" t="s">
        <v>496</v>
      </c>
      <c r="I62" s="59">
        <f t="shared" si="0"/>
        <v>5.6999999999999318</v>
      </c>
      <c r="J62" s="64" t="s">
        <v>1700</v>
      </c>
      <c r="K62" s="59">
        <v>7</v>
      </c>
      <c r="L62" s="59">
        <v>4</v>
      </c>
      <c r="M62" s="59">
        <v>4</v>
      </c>
      <c r="N62" s="64">
        <v>2</v>
      </c>
      <c r="O62" s="64" t="s">
        <v>1703</v>
      </c>
      <c r="P62" s="64" t="s">
        <v>1701</v>
      </c>
      <c r="Q62" s="64" t="s">
        <v>1709</v>
      </c>
      <c r="R62" s="64">
        <v>0</v>
      </c>
      <c r="S62" s="64" t="s">
        <v>1701</v>
      </c>
      <c r="T62" s="64">
        <v>0</v>
      </c>
      <c r="U62" s="64" t="s">
        <v>1707</v>
      </c>
      <c r="V62" s="64">
        <v>0</v>
      </c>
      <c r="W62" s="64" t="s">
        <v>1704</v>
      </c>
      <c r="X62" s="64" t="s">
        <v>1703</v>
      </c>
      <c r="Y62" s="64">
        <v>0</v>
      </c>
      <c r="Z62" s="64" t="s">
        <v>1705</v>
      </c>
      <c r="AA62" s="64" t="s">
        <v>1703</v>
      </c>
      <c r="AB62" s="65">
        <v>0</v>
      </c>
      <c r="AD62" s="61">
        <f>'[1]NGANJUK''Z'!$L$216</f>
        <v>596.20000000000005</v>
      </c>
      <c r="AE62" s="87">
        <v>601.9</v>
      </c>
    </row>
    <row r="63" spans="1:31" s="66" customFormat="1" ht="15" customHeight="1">
      <c r="A63" s="62"/>
      <c r="B63" s="62"/>
      <c r="C63" s="62"/>
      <c r="D63" s="63"/>
      <c r="E63" s="78"/>
      <c r="F63" s="64"/>
      <c r="G63" s="64"/>
      <c r="H63" s="60"/>
      <c r="I63" s="59"/>
      <c r="J63" s="64"/>
      <c r="K63" s="59"/>
      <c r="L63" s="59"/>
      <c r="M63" s="59"/>
      <c r="N63" s="64"/>
      <c r="O63" s="64"/>
      <c r="P63" s="64"/>
      <c r="Q63" s="64"/>
      <c r="R63" s="64"/>
      <c r="S63" s="64"/>
      <c r="T63" s="64"/>
      <c r="U63" s="64"/>
      <c r="V63" s="64"/>
      <c r="W63" s="64"/>
      <c r="X63" s="64"/>
      <c r="Y63" s="64"/>
      <c r="Z63" s="64"/>
      <c r="AA63" s="64"/>
      <c r="AB63" s="65"/>
      <c r="AD63" s="61"/>
      <c r="AE63" s="87"/>
    </row>
    <row r="64" spans="1:31" s="66" customFormat="1" ht="15" customHeight="1">
      <c r="A64" s="586">
        <v>79</v>
      </c>
      <c r="B64" s="62">
        <v>132</v>
      </c>
      <c r="C64" s="586" t="s">
        <v>974</v>
      </c>
      <c r="D64" s="585">
        <v>7.5</v>
      </c>
      <c r="E64" s="624" t="s">
        <v>979</v>
      </c>
      <c r="F64" s="64">
        <v>1</v>
      </c>
      <c r="G64" s="64" t="s">
        <v>975</v>
      </c>
      <c r="H64" s="60" t="s">
        <v>500</v>
      </c>
      <c r="I64" s="59">
        <f t="shared" si="0"/>
        <v>0.10000000000002274</v>
      </c>
      <c r="J64" s="64" t="s">
        <v>1700</v>
      </c>
      <c r="K64" s="59">
        <v>5.7</v>
      </c>
      <c r="L64" s="59">
        <v>6</v>
      </c>
      <c r="M64" s="59">
        <v>6</v>
      </c>
      <c r="N64" s="64">
        <v>1</v>
      </c>
      <c r="O64" s="64" t="s">
        <v>1703</v>
      </c>
      <c r="P64" s="64" t="s">
        <v>1701</v>
      </c>
      <c r="Q64" s="64" t="s">
        <v>1709</v>
      </c>
      <c r="R64" s="64">
        <v>0</v>
      </c>
      <c r="S64" s="64" t="s">
        <v>1701</v>
      </c>
      <c r="T64" s="64">
        <v>0</v>
      </c>
      <c r="U64" s="64" t="s">
        <v>1707</v>
      </c>
      <c r="V64" s="64">
        <v>0</v>
      </c>
      <c r="W64" s="64" t="s">
        <v>1704</v>
      </c>
      <c r="X64" s="64" t="s">
        <v>1703</v>
      </c>
      <c r="Y64" s="64">
        <v>0</v>
      </c>
      <c r="Z64" s="64" t="s">
        <v>1705</v>
      </c>
      <c r="AA64" s="64" t="s">
        <v>1703</v>
      </c>
      <c r="AB64" s="65">
        <v>0</v>
      </c>
      <c r="AD64" s="61">
        <f>'[1]NGANJUK''Z'!$L$220</f>
        <v>602.1</v>
      </c>
      <c r="AE64" s="87">
        <v>602.20000000000005</v>
      </c>
    </row>
    <row r="65" spans="1:31" s="66" customFormat="1" ht="15" customHeight="1">
      <c r="A65" s="586"/>
      <c r="B65" s="62"/>
      <c r="C65" s="586"/>
      <c r="D65" s="585"/>
      <c r="E65" s="624"/>
      <c r="F65" s="64"/>
      <c r="G65" s="64"/>
      <c r="H65" s="60"/>
      <c r="I65" s="59"/>
      <c r="J65" s="64"/>
      <c r="K65" s="59"/>
      <c r="L65" s="59"/>
      <c r="M65" s="59"/>
      <c r="N65" s="64"/>
      <c r="O65" s="64"/>
      <c r="P65" s="64"/>
      <c r="Q65" s="64"/>
      <c r="R65" s="64"/>
      <c r="S65" s="64"/>
      <c r="T65" s="64"/>
      <c r="U65" s="64"/>
      <c r="V65" s="64"/>
      <c r="W65" s="64"/>
      <c r="X65" s="64"/>
      <c r="Y65" s="64"/>
      <c r="Z65" s="64"/>
      <c r="AA65" s="64"/>
      <c r="AB65" s="65"/>
      <c r="AD65" s="61"/>
      <c r="AE65" s="87"/>
    </row>
    <row r="66" spans="1:31" s="66" customFormat="1" ht="15" customHeight="1">
      <c r="A66" s="586"/>
      <c r="B66" s="62">
        <v>133</v>
      </c>
      <c r="C66" s="586"/>
      <c r="D66" s="585"/>
      <c r="E66" s="624"/>
      <c r="F66" s="64">
        <v>2</v>
      </c>
      <c r="G66" s="64" t="s">
        <v>976</v>
      </c>
      <c r="H66" s="60" t="s">
        <v>501</v>
      </c>
      <c r="I66" s="59">
        <f>AE66-AD64</f>
        <v>0.60000000000002274</v>
      </c>
      <c r="J66" s="64" t="s">
        <v>1700</v>
      </c>
      <c r="K66" s="59">
        <v>6</v>
      </c>
      <c r="L66" s="59">
        <v>6</v>
      </c>
      <c r="M66" s="59">
        <v>6</v>
      </c>
      <c r="N66" s="64">
        <v>1</v>
      </c>
      <c r="O66" s="64" t="s">
        <v>1703</v>
      </c>
      <c r="P66" s="64" t="s">
        <v>1701</v>
      </c>
      <c r="Q66" s="64" t="s">
        <v>1709</v>
      </c>
      <c r="R66" s="64">
        <v>0</v>
      </c>
      <c r="S66" s="64" t="s">
        <v>1701</v>
      </c>
      <c r="T66" s="64">
        <v>0</v>
      </c>
      <c r="U66" s="64" t="s">
        <v>1707</v>
      </c>
      <c r="V66" s="64">
        <v>0</v>
      </c>
      <c r="W66" s="64" t="s">
        <v>1704</v>
      </c>
      <c r="X66" s="64" t="s">
        <v>1703</v>
      </c>
      <c r="Y66" s="64">
        <v>0</v>
      </c>
      <c r="Z66" s="64" t="s">
        <v>1705</v>
      </c>
      <c r="AA66" s="64" t="s">
        <v>1703</v>
      </c>
      <c r="AB66" s="65">
        <v>0</v>
      </c>
      <c r="AD66" s="61"/>
      <c r="AE66" s="87">
        <v>602.70000000000005</v>
      </c>
    </row>
    <row r="67" spans="1:31" s="66" customFormat="1" ht="15" customHeight="1">
      <c r="A67" s="586"/>
      <c r="B67" s="62"/>
      <c r="C67" s="586"/>
      <c r="D67" s="585"/>
      <c r="E67" s="624"/>
      <c r="F67" s="64"/>
      <c r="G67" s="64"/>
      <c r="H67" s="60"/>
      <c r="I67" s="59"/>
      <c r="J67" s="64"/>
      <c r="K67" s="59"/>
      <c r="L67" s="59"/>
      <c r="M67" s="59"/>
      <c r="N67" s="64"/>
      <c r="O67" s="64"/>
      <c r="P67" s="64"/>
      <c r="Q67" s="64"/>
      <c r="R67" s="64"/>
      <c r="S67" s="64"/>
      <c r="T67" s="64"/>
      <c r="U67" s="64"/>
      <c r="V67" s="64"/>
      <c r="W67" s="64"/>
      <c r="X67" s="64"/>
      <c r="Y67" s="64"/>
      <c r="Z67" s="64"/>
      <c r="AA67" s="64"/>
      <c r="AB67" s="65"/>
      <c r="AD67" s="61"/>
      <c r="AE67" s="87"/>
    </row>
    <row r="68" spans="1:31" s="66" customFormat="1" ht="15" customHeight="1">
      <c r="A68" s="586"/>
      <c r="B68" s="62">
        <v>134</v>
      </c>
      <c r="C68" s="586"/>
      <c r="D68" s="585"/>
      <c r="E68" s="624"/>
      <c r="F68" s="64">
        <v>3</v>
      </c>
      <c r="G68" s="64" t="s">
        <v>977</v>
      </c>
      <c r="H68" s="60" t="s">
        <v>502</v>
      </c>
      <c r="I68" s="59">
        <f>AE68-AD64</f>
        <v>1.2999999999999545</v>
      </c>
      <c r="J68" s="64" t="s">
        <v>1700</v>
      </c>
      <c r="K68" s="59">
        <v>3.5</v>
      </c>
      <c r="L68" s="59">
        <v>6</v>
      </c>
      <c r="M68" s="59">
        <v>6</v>
      </c>
      <c r="N68" s="64">
        <v>1</v>
      </c>
      <c r="O68" s="64" t="s">
        <v>1705</v>
      </c>
      <c r="P68" s="64" t="s">
        <v>1701</v>
      </c>
      <c r="Q68" s="64" t="s">
        <v>1709</v>
      </c>
      <c r="R68" s="64">
        <v>0</v>
      </c>
      <c r="S68" s="64" t="s">
        <v>1701</v>
      </c>
      <c r="T68" s="64">
        <v>0</v>
      </c>
      <c r="U68" s="64" t="s">
        <v>1707</v>
      </c>
      <c r="V68" s="64">
        <v>0</v>
      </c>
      <c r="W68" s="64" t="s">
        <v>1704</v>
      </c>
      <c r="X68" s="64" t="s">
        <v>1703</v>
      </c>
      <c r="Y68" s="64">
        <v>0</v>
      </c>
      <c r="Z68" s="64" t="s">
        <v>1705</v>
      </c>
      <c r="AA68" s="64" t="s">
        <v>1703</v>
      </c>
      <c r="AB68" s="65">
        <v>0</v>
      </c>
      <c r="AD68" s="61"/>
      <c r="AE68" s="87">
        <v>603.4</v>
      </c>
    </row>
    <row r="69" spans="1:31" s="66" customFormat="1" ht="15" customHeight="1">
      <c r="A69" s="586"/>
      <c r="B69" s="62"/>
      <c r="C69" s="586"/>
      <c r="D69" s="585"/>
      <c r="E69" s="624"/>
      <c r="F69" s="64"/>
      <c r="G69" s="64"/>
      <c r="H69" s="60"/>
      <c r="I69" s="59"/>
      <c r="J69" s="64"/>
      <c r="K69" s="59"/>
      <c r="L69" s="59"/>
      <c r="M69" s="59"/>
      <c r="N69" s="64"/>
      <c r="O69" s="64"/>
      <c r="P69" s="64"/>
      <c r="Q69" s="64"/>
      <c r="R69" s="64"/>
      <c r="S69" s="64"/>
      <c r="T69" s="64"/>
      <c r="U69" s="64"/>
      <c r="V69" s="64"/>
      <c r="W69" s="64"/>
      <c r="X69" s="64"/>
      <c r="Y69" s="64"/>
      <c r="Z69" s="64"/>
      <c r="AA69" s="64"/>
      <c r="AB69" s="65"/>
      <c r="AD69" s="61"/>
      <c r="AE69" s="87"/>
    </row>
    <row r="70" spans="1:31" s="66" customFormat="1" ht="15" customHeight="1">
      <c r="A70" s="586"/>
      <c r="B70" s="62">
        <v>135</v>
      </c>
      <c r="C70" s="586"/>
      <c r="D70" s="585"/>
      <c r="E70" s="624"/>
      <c r="F70" s="64">
        <v>4</v>
      </c>
      <c r="G70" s="64" t="s">
        <v>978</v>
      </c>
      <c r="H70" s="60" t="s">
        <v>358</v>
      </c>
      <c r="I70" s="59">
        <f>AE70-AD64</f>
        <v>2.1000000000000227</v>
      </c>
      <c r="J70" s="64" t="s">
        <v>1700</v>
      </c>
      <c r="K70" s="59">
        <v>7.5</v>
      </c>
      <c r="L70" s="59">
        <v>4.3</v>
      </c>
      <c r="M70" s="59">
        <v>4.3</v>
      </c>
      <c r="N70" s="64">
        <v>2</v>
      </c>
      <c r="O70" s="64" t="s">
        <v>1703</v>
      </c>
      <c r="P70" s="64" t="s">
        <v>1701</v>
      </c>
      <c r="Q70" s="64" t="s">
        <v>1709</v>
      </c>
      <c r="R70" s="64">
        <v>0</v>
      </c>
      <c r="S70" s="64" t="s">
        <v>1701</v>
      </c>
      <c r="T70" s="64">
        <v>0</v>
      </c>
      <c r="U70" s="64" t="s">
        <v>1707</v>
      </c>
      <c r="V70" s="64">
        <v>0</v>
      </c>
      <c r="W70" s="64" t="s">
        <v>1704</v>
      </c>
      <c r="X70" s="64" t="s">
        <v>1703</v>
      </c>
      <c r="Y70" s="64">
        <v>0</v>
      </c>
      <c r="Z70" s="64" t="s">
        <v>1705</v>
      </c>
      <c r="AA70" s="64" t="s">
        <v>1703</v>
      </c>
      <c r="AB70" s="65">
        <v>0</v>
      </c>
      <c r="AD70" s="61"/>
      <c r="AE70" s="87">
        <v>604.20000000000005</v>
      </c>
    </row>
    <row r="71" spans="1:31" s="66" customFormat="1" ht="15" customHeight="1">
      <c r="A71" s="586"/>
      <c r="B71" s="62"/>
      <c r="C71" s="586"/>
      <c r="D71" s="585"/>
      <c r="E71" s="624"/>
      <c r="F71" s="64"/>
      <c r="G71" s="64"/>
      <c r="H71" s="60"/>
      <c r="I71" s="59"/>
      <c r="J71" s="64"/>
      <c r="K71" s="59"/>
      <c r="L71" s="59"/>
      <c r="M71" s="59"/>
      <c r="N71" s="64"/>
      <c r="O71" s="64"/>
      <c r="P71" s="64"/>
      <c r="Q71" s="64"/>
      <c r="R71" s="64"/>
      <c r="S71" s="64"/>
      <c r="T71" s="64"/>
      <c r="U71" s="64"/>
      <c r="V71" s="64"/>
      <c r="W71" s="64"/>
      <c r="X71" s="64"/>
      <c r="Y71" s="64"/>
      <c r="Z71" s="64"/>
      <c r="AA71" s="64"/>
      <c r="AB71" s="65"/>
      <c r="AD71" s="61"/>
      <c r="AE71" s="87"/>
    </row>
    <row r="72" spans="1:31" s="66" customFormat="1" ht="15" customHeight="1">
      <c r="A72" s="586"/>
      <c r="B72" s="62">
        <v>136</v>
      </c>
      <c r="C72" s="586"/>
      <c r="D72" s="585"/>
      <c r="E72" s="624"/>
      <c r="F72" s="64">
        <v>5</v>
      </c>
      <c r="G72" s="64" t="s">
        <v>637</v>
      </c>
      <c r="H72" s="60" t="s">
        <v>503</v>
      </c>
      <c r="I72" s="59">
        <f>AE72-AD64</f>
        <v>3.6999999999999318</v>
      </c>
      <c r="J72" s="64" t="s">
        <v>1700</v>
      </c>
      <c r="K72" s="59">
        <v>22.5</v>
      </c>
      <c r="L72" s="59">
        <v>6</v>
      </c>
      <c r="M72" s="59">
        <v>6</v>
      </c>
      <c r="N72" s="64">
        <v>2</v>
      </c>
      <c r="O72" s="64" t="s">
        <v>1703</v>
      </c>
      <c r="P72" s="64" t="s">
        <v>1701</v>
      </c>
      <c r="Q72" s="64" t="s">
        <v>1709</v>
      </c>
      <c r="R72" s="64">
        <v>0</v>
      </c>
      <c r="S72" s="64" t="s">
        <v>1701</v>
      </c>
      <c r="T72" s="64">
        <v>0</v>
      </c>
      <c r="U72" s="64" t="s">
        <v>1707</v>
      </c>
      <c r="V72" s="64">
        <v>0</v>
      </c>
      <c r="W72" s="64" t="s">
        <v>1704</v>
      </c>
      <c r="X72" s="64" t="s">
        <v>1703</v>
      </c>
      <c r="Y72" s="64">
        <v>0</v>
      </c>
      <c r="Z72" s="64" t="s">
        <v>1705</v>
      </c>
      <c r="AA72" s="64" t="s">
        <v>1703</v>
      </c>
      <c r="AB72" s="65">
        <v>0</v>
      </c>
      <c r="AD72" s="61"/>
      <c r="AE72" s="87">
        <v>605.79999999999995</v>
      </c>
    </row>
    <row r="73" spans="1:31" s="66" customFormat="1" ht="15" customHeight="1">
      <c r="A73" s="62"/>
      <c r="B73" s="62"/>
      <c r="C73" s="62"/>
      <c r="D73" s="63"/>
      <c r="E73" s="78"/>
      <c r="F73" s="64"/>
      <c r="G73" s="64"/>
      <c r="H73" s="60"/>
      <c r="I73" s="59"/>
      <c r="J73" s="64"/>
      <c r="K73" s="59"/>
      <c r="L73" s="59"/>
      <c r="M73" s="59"/>
      <c r="N73" s="64"/>
      <c r="O73" s="64"/>
      <c r="P73" s="64"/>
      <c r="Q73" s="64"/>
      <c r="R73" s="64"/>
      <c r="S73" s="64"/>
      <c r="T73" s="64"/>
      <c r="U73" s="64"/>
      <c r="V73" s="64"/>
      <c r="W73" s="64"/>
      <c r="X73" s="64"/>
      <c r="Y73" s="64"/>
      <c r="Z73" s="64"/>
      <c r="AA73" s="64"/>
      <c r="AB73" s="65"/>
      <c r="AD73" s="61"/>
      <c r="AE73" s="87"/>
    </row>
    <row r="74" spans="1:31" s="66" customFormat="1" ht="15" customHeight="1">
      <c r="A74" s="586">
        <v>176</v>
      </c>
      <c r="B74" s="62">
        <v>188</v>
      </c>
      <c r="C74" s="586">
        <v>107</v>
      </c>
      <c r="D74" s="585">
        <v>8.9</v>
      </c>
      <c r="E74" s="624" t="s">
        <v>549</v>
      </c>
      <c r="F74" s="64">
        <v>1</v>
      </c>
      <c r="G74" s="113" t="s">
        <v>980</v>
      </c>
      <c r="H74" s="60" t="s">
        <v>550</v>
      </c>
      <c r="I74" s="59">
        <f>AE74-AD74</f>
        <v>6</v>
      </c>
      <c r="J74" s="64" t="s">
        <v>1700</v>
      </c>
      <c r="K74" s="59">
        <v>6</v>
      </c>
      <c r="L74" s="59">
        <v>3.5</v>
      </c>
      <c r="M74" s="59">
        <v>3.5</v>
      </c>
      <c r="N74" s="64">
        <v>1</v>
      </c>
      <c r="O74" s="64" t="s">
        <v>1703</v>
      </c>
      <c r="P74" s="64" t="s">
        <v>1701</v>
      </c>
      <c r="Q74" s="64" t="s">
        <v>1709</v>
      </c>
      <c r="R74" s="64">
        <v>0</v>
      </c>
      <c r="S74" s="64" t="s">
        <v>1701</v>
      </c>
      <c r="T74" s="64">
        <v>0</v>
      </c>
      <c r="U74" s="64" t="s">
        <v>1707</v>
      </c>
      <c r="V74" s="64">
        <v>0</v>
      </c>
      <c r="W74" s="64" t="s">
        <v>1704</v>
      </c>
      <c r="X74" s="64" t="s">
        <v>1703</v>
      </c>
      <c r="Y74" s="64">
        <v>0</v>
      </c>
      <c r="Z74" s="64" t="s">
        <v>1705</v>
      </c>
      <c r="AA74" s="64" t="s">
        <v>1703</v>
      </c>
      <c r="AB74" s="65">
        <v>0</v>
      </c>
      <c r="AD74" s="61">
        <f>'[1]NGANJUK''Z'!$L$270</f>
        <v>671.2</v>
      </c>
      <c r="AE74" s="87">
        <v>677.2</v>
      </c>
    </row>
    <row r="75" spans="1:31" s="66" customFormat="1" ht="15" customHeight="1">
      <c r="A75" s="586"/>
      <c r="B75" s="62"/>
      <c r="C75" s="586"/>
      <c r="D75" s="585"/>
      <c r="E75" s="624"/>
      <c r="F75" s="64"/>
      <c r="G75" s="113"/>
      <c r="H75" s="60"/>
      <c r="I75" s="59"/>
      <c r="J75" s="64"/>
      <c r="K75" s="59"/>
      <c r="L75" s="59"/>
      <c r="M75" s="59"/>
      <c r="N75" s="64"/>
      <c r="O75" s="64"/>
      <c r="P75" s="64"/>
      <c r="Q75" s="64"/>
      <c r="R75" s="64"/>
      <c r="S75" s="64"/>
      <c r="T75" s="64"/>
      <c r="U75" s="64"/>
      <c r="V75" s="64"/>
      <c r="W75" s="64"/>
      <c r="X75" s="64"/>
      <c r="Y75" s="64"/>
      <c r="Z75" s="64"/>
      <c r="AA75" s="64"/>
      <c r="AB75" s="65"/>
      <c r="AD75" s="61"/>
      <c r="AE75" s="87"/>
    </row>
    <row r="76" spans="1:31" s="66" customFormat="1" ht="15" customHeight="1">
      <c r="A76" s="586"/>
      <c r="B76" s="62">
        <v>189</v>
      </c>
      <c r="C76" s="586"/>
      <c r="D76" s="585"/>
      <c r="E76" s="624"/>
      <c r="F76" s="64">
        <v>2</v>
      </c>
      <c r="G76" s="113" t="s">
        <v>981</v>
      </c>
      <c r="H76" s="60" t="s">
        <v>551</v>
      </c>
      <c r="I76" s="59">
        <f>AE76-AD76</f>
        <v>6.1999999999999318</v>
      </c>
      <c r="J76" s="64" t="s">
        <v>1700</v>
      </c>
      <c r="K76" s="59">
        <v>3.5</v>
      </c>
      <c r="L76" s="59">
        <v>4.7</v>
      </c>
      <c r="M76" s="59">
        <v>4.7</v>
      </c>
      <c r="N76" s="64">
        <v>1</v>
      </c>
      <c r="O76" s="64" t="s">
        <v>1703</v>
      </c>
      <c r="P76" s="64" t="s">
        <v>1701</v>
      </c>
      <c r="Q76" s="64" t="s">
        <v>1709</v>
      </c>
      <c r="R76" s="64">
        <v>0</v>
      </c>
      <c r="S76" s="64" t="s">
        <v>1701</v>
      </c>
      <c r="T76" s="64">
        <v>0</v>
      </c>
      <c r="U76" s="64" t="s">
        <v>1707</v>
      </c>
      <c r="V76" s="64">
        <v>0</v>
      </c>
      <c r="W76" s="64" t="s">
        <v>1704</v>
      </c>
      <c r="X76" s="64" t="s">
        <v>1703</v>
      </c>
      <c r="Y76" s="64">
        <v>0</v>
      </c>
      <c r="Z76" s="64" t="s">
        <v>1705</v>
      </c>
      <c r="AA76" s="64" t="s">
        <v>1703</v>
      </c>
      <c r="AB76" s="65">
        <v>0</v>
      </c>
      <c r="AD76" s="61">
        <f>'[1]NGANJUK''Z'!$L$270</f>
        <v>671.2</v>
      </c>
      <c r="AE76" s="87">
        <v>677.4</v>
      </c>
    </row>
    <row r="77" spans="1:31" s="66" customFormat="1" ht="15" customHeight="1">
      <c r="A77" s="586"/>
      <c r="B77" s="62"/>
      <c r="C77" s="586"/>
      <c r="D77" s="585"/>
      <c r="E77" s="624"/>
      <c r="F77" s="64"/>
      <c r="G77" s="113"/>
      <c r="H77" s="60"/>
      <c r="I77" s="59"/>
      <c r="J77" s="64"/>
      <c r="K77" s="59"/>
      <c r="L77" s="59"/>
      <c r="M77" s="59"/>
      <c r="N77" s="64"/>
      <c r="O77" s="64"/>
      <c r="P77" s="64"/>
      <c r="Q77" s="64"/>
      <c r="R77" s="64"/>
      <c r="S77" s="64"/>
      <c r="T77" s="64"/>
      <c r="U77" s="64"/>
      <c r="V77" s="64"/>
      <c r="W77" s="64"/>
      <c r="X77" s="64"/>
      <c r="Y77" s="64"/>
      <c r="Z77" s="64"/>
      <c r="AA77" s="64"/>
      <c r="AB77" s="65"/>
      <c r="AD77" s="61"/>
      <c r="AE77" s="87"/>
    </row>
    <row r="78" spans="1:31" s="66" customFormat="1" ht="15" customHeight="1">
      <c r="A78" s="586"/>
      <c r="B78" s="62">
        <v>190</v>
      </c>
      <c r="C78" s="586"/>
      <c r="D78" s="585"/>
      <c r="E78" s="624"/>
      <c r="F78" s="64">
        <v>3</v>
      </c>
      <c r="G78" s="113" t="s">
        <v>982</v>
      </c>
      <c r="H78" s="60" t="s">
        <v>552</v>
      </c>
      <c r="I78" s="59">
        <f>AE78-AD78</f>
        <v>7.5999999999999091</v>
      </c>
      <c r="J78" s="64" t="s">
        <v>1700</v>
      </c>
      <c r="K78" s="59">
        <v>3</v>
      </c>
      <c r="L78" s="59">
        <v>3</v>
      </c>
      <c r="M78" s="59">
        <v>3</v>
      </c>
      <c r="N78" s="64">
        <v>1</v>
      </c>
      <c r="O78" s="64" t="s">
        <v>1705</v>
      </c>
      <c r="P78" s="64" t="s">
        <v>1701</v>
      </c>
      <c r="Q78" s="64" t="s">
        <v>1709</v>
      </c>
      <c r="R78" s="64">
        <v>0</v>
      </c>
      <c r="S78" s="64" t="s">
        <v>1701</v>
      </c>
      <c r="T78" s="64">
        <v>0</v>
      </c>
      <c r="U78" s="64" t="s">
        <v>1707</v>
      </c>
      <c r="V78" s="64">
        <v>0</v>
      </c>
      <c r="W78" s="64" t="s">
        <v>1704</v>
      </c>
      <c r="X78" s="64" t="s">
        <v>1703</v>
      </c>
      <c r="Y78" s="64">
        <v>0</v>
      </c>
      <c r="Z78" s="64" t="s">
        <v>1705</v>
      </c>
      <c r="AA78" s="64" t="s">
        <v>1703</v>
      </c>
      <c r="AB78" s="65">
        <v>0</v>
      </c>
      <c r="AD78" s="61">
        <f>'[1]NGANJUK''Z'!$L$270</f>
        <v>671.2</v>
      </c>
      <c r="AE78" s="87">
        <v>678.8</v>
      </c>
    </row>
    <row r="79" spans="1:31" s="66" customFormat="1" ht="15" customHeight="1">
      <c r="A79" s="586"/>
      <c r="B79" s="62"/>
      <c r="C79" s="589"/>
      <c r="D79" s="591"/>
      <c r="E79" s="625"/>
      <c r="F79" s="177"/>
      <c r="G79" s="224"/>
      <c r="H79" s="124"/>
      <c r="I79" s="192"/>
      <c r="J79" s="177"/>
      <c r="K79" s="192"/>
      <c r="L79" s="192"/>
      <c r="M79" s="192"/>
      <c r="N79" s="177"/>
      <c r="O79" s="177"/>
      <c r="P79" s="177"/>
      <c r="Q79" s="177"/>
      <c r="R79" s="177"/>
      <c r="S79" s="177"/>
      <c r="T79" s="177"/>
      <c r="U79" s="177"/>
      <c r="V79" s="177"/>
      <c r="W79" s="177"/>
      <c r="X79" s="177"/>
      <c r="Y79" s="177"/>
      <c r="Z79" s="177"/>
      <c r="AA79" s="177"/>
      <c r="AB79" s="187"/>
      <c r="AD79" s="61"/>
      <c r="AE79" s="87"/>
    </row>
    <row r="80" spans="1:31" s="66" customFormat="1" ht="15" customHeight="1" thickBot="1">
      <c r="A80" s="586"/>
      <c r="B80" s="62">
        <v>191</v>
      </c>
      <c r="C80" s="596"/>
      <c r="D80" s="592"/>
      <c r="E80" s="626"/>
      <c r="F80" s="81">
        <v>4</v>
      </c>
      <c r="G80" s="200" t="s">
        <v>983</v>
      </c>
      <c r="H80" s="197" t="s">
        <v>553</v>
      </c>
      <c r="I80" s="80">
        <f>AE80-AD80</f>
        <v>7.6999999999999318</v>
      </c>
      <c r="J80" s="81" t="s">
        <v>1700</v>
      </c>
      <c r="K80" s="80">
        <v>3</v>
      </c>
      <c r="L80" s="80">
        <v>3</v>
      </c>
      <c r="M80" s="80">
        <v>3</v>
      </c>
      <c r="N80" s="81">
        <v>1</v>
      </c>
      <c r="O80" s="81" t="s">
        <v>1705</v>
      </c>
      <c r="P80" s="81" t="s">
        <v>1701</v>
      </c>
      <c r="Q80" s="81" t="s">
        <v>1709</v>
      </c>
      <c r="R80" s="81">
        <v>0</v>
      </c>
      <c r="S80" s="81" t="s">
        <v>1701</v>
      </c>
      <c r="T80" s="81">
        <v>0</v>
      </c>
      <c r="U80" s="81" t="s">
        <v>1707</v>
      </c>
      <c r="V80" s="81">
        <v>0</v>
      </c>
      <c r="W80" s="81" t="s">
        <v>1704</v>
      </c>
      <c r="X80" s="81" t="s">
        <v>1703</v>
      </c>
      <c r="Y80" s="81">
        <v>0</v>
      </c>
      <c r="Z80" s="81" t="s">
        <v>1705</v>
      </c>
      <c r="AA80" s="81" t="s">
        <v>1703</v>
      </c>
      <c r="AB80" s="82">
        <v>0</v>
      </c>
      <c r="AD80" s="61">
        <f>'[1]NGANJUK''Z'!$L$270</f>
        <v>671.2</v>
      </c>
      <c r="AE80" s="87">
        <v>678.9</v>
      </c>
    </row>
    <row r="81" spans="1:31" s="66" customFormat="1" ht="15" customHeight="1" thickBot="1">
      <c r="A81" s="62"/>
      <c r="B81" s="62"/>
      <c r="C81" s="110"/>
      <c r="D81" s="111"/>
      <c r="E81" s="120"/>
      <c r="F81" s="217"/>
      <c r="G81" s="227"/>
      <c r="H81" s="215"/>
      <c r="I81" s="219"/>
      <c r="J81" s="217"/>
      <c r="K81" s="219"/>
      <c r="L81" s="219"/>
      <c r="M81" s="219"/>
      <c r="N81" s="217"/>
      <c r="O81" s="217"/>
      <c r="P81" s="217"/>
      <c r="Q81" s="217"/>
      <c r="R81" s="217"/>
      <c r="S81" s="217"/>
      <c r="T81" s="217"/>
      <c r="U81" s="217"/>
      <c r="V81" s="217"/>
      <c r="W81" s="217"/>
      <c r="X81" s="217"/>
      <c r="Y81" s="217"/>
      <c r="Z81" s="217"/>
      <c r="AA81" s="217"/>
      <c r="AB81" s="228"/>
      <c r="AD81" s="61"/>
      <c r="AE81" s="87"/>
    </row>
    <row r="82" spans="1:31" s="66" customFormat="1" ht="15" customHeight="1">
      <c r="A82" s="144" t="s">
        <v>411</v>
      </c>
      <c r="B82" s="62">
        <v>192</v>
      </c>
      <c r="C82" s="638" t="s">
        <v>1128</v>
      </c>
      <c r="D82" s="639">
        <v>4.8</v>
      </c>
      <c r="E82" s="620" t="s">
        <v>1127</v>
      </c>
      <c r="F82" s="76">
        <v>1</v>
      </c>
      <c r="G82" s="76" t="s">
        <v>1129</v>
      </c>
      <c r="H82" s="93" t="s">
        <v>412</v>
      </c>
      <c r="I82" s="79">
        <f>AE82-AD82</f>
        <v>1.3000000000000114</v>
      </c>
      <c r="J82" s="76" t="s">
        <v>1700</v>
      </c>
      <c r="K82" s="79">
        <v>3.5</v>
      </c>
      <c r="L82" s="79">
        <v>4.5999999999999996</v>
      </c>
      <c r="M82" s="79">
        <v>4.5999999999999996</v>
      </c>
      <c r="N82" s="76">
        <v>1</v>
      </c>
      <c r="O82" s="76" t="s">
        <v>1705</v>
      </c>
      <c r="P82" s="76" t="s">
        <v>1701</v>
      </c>
      <c r="Q82" s="76" t="s">
        <v>1709</v>
      </c>
      <c r="R82" s="76">
        <v>0</v>
      </c>
      <c r="S82" s="76" t="s">
        <v>1701</v>
      </c>
      <c r="T82" s="76">
        <v>0</v>
      </c>
      <c r="U82" s="76" t="s">
        <v>1707</v>
      </c>
      <c r="V82" s="76">
        <v>0</v>
      </c>
      <c r="W82" s="76" t="s">
        <v>1704</v>
      </c>
      <c r="X82" s="76" t="s">
        <v>1703</v>
      </c>
      <c r="Y82" s="76">
        <v>0</v>
      </c>
      <c r="Z82" s="76" t="s">
        <v>1705</v>
      </c>
      <c r="AA82" s="76" t="s">
        <v>1703</v>
      </c>
      <c r="AB82" s="77">
        <v>0</v>
      </c>
      <c r="AD82" s="61">
        <f>'[1]NGANJUK''Z'!$L$181</f>
        <v>265.89999999999998</v>
      </c>
      <c r="AE82" s="86">
        <v>267.2</v>
      </c>
    </row>
    <row r="83" spans="1:31" s="66" customFormat="1" ht="15" customHeight="1">
      <c r="A83" s="144"/>
      <c r="B83" s="62"/>
      <c r="C83" s="590"/>
      <c r="D83" s="604"/>
      <c r="E83" s="597"/>
      <c r="F83" s="95"/>
      <c r="G83" s="95"/>
      <c r="H83" s="99"/>
      <c r="I83" s="100"/>
      <c r="J83" s="95"/>
      <c r="K83" s="100"/>
      <c r="L83" s="100"/>
      <c r="M83" s="100"/>
      <c r="N83" s="95"/>
      <c r="O83" s="95"/>
      <c r="P83" s="95"/>
      <c r="Q83" s="95"/>
      <c r="R83" s="95"/>
      <c r="S83" s="95"/>
      <c r="T83" s="95"/>
      <c r="U83" s="95"/>
      <c r="V83" s="95"/>
      <c r="W83" s="95"/>
      <c r="X83" s="95"/>
      <c r="Y83" s="95"/>
      <c r="Z83" s="95"/>
      <c r="AA83" s="95"/>
      <c r="AB83" s="101"/>
      <c r="AD83" s="61"/>
      <c r="AE83" s="86"/>
    </row>
    <row r="84" spans="1:31" s="66" customFormat="1" ht="15" customHeight="1">
      <c r="A84" s="145"/>
      <c r="B84" s="62">
        <v>193</v>
      </c>
      <c r="C84" s="642"/>
      <c r="D84" s="608"/>
      <c r="E84" s="598"/>
      <c r="F84" s="95">
        <v>2</v>
      </c>
      <c r="G84" s="64" t="s">
        <v>1130</v>
      </c>
      <c r="H84" s="60" t="s">
        <v>1131</v>
      </c>
      <c r="I84" s="100">
        <v>1.9</v>
      </c>
      <c r="J84" s="64" t="s">
        <v>1700</v>
      </c>
      <c r="K84" s="59">
        <v>3.5</v>
      </c>
      <c r="L84" s="59">
        <v>4.5999999999999996</v>
      </c>
      <c r="M84" s="59">
        <v>4.5999999999999996</v>
      </c>
      <c r="N84" s="64">
        <v>1</v>
      </c>
      <c r="O84" s="64" t="s">
        <v>1705</v>
      </c>
      <c r="P84" s="64" t="s">
        <v>1701</v>
      </c>
      <c r="Q84" s="64" t="s">
        <v>1709</v>
      </c>
      <c r="R84" s="64">
        <v>0</v>
      </c>
      <c r="S84" s="64" t="s">
        <v>1701</v>
      </c>
      <c r="T84" s="64">
        <v>0</v>
      </c>
      <c r="U84" s="64" t="s">
        <v>1707</v>
      </c>
      <c r="V84" s="64">
        <v>0</v>
      </c>
      <c r="W84" s="64" t="s">
        <v>1704</v>
      </c>
      <c r="X84" s="64" t="s">
        <v>1703</v>
      </c>
      <c r="Y84" s="64">
        <v>0</v>
      </c>
      <c r="Z84" s="64" t="s">
        <v>1705</v>
      </c>
      <c r="AA84" s="64" t="s">
        <v>1703</v>
      </c>
      <c r="AB84" s="65">
        <v>0</v>
      </c>
      <c r="AD84" s="61"/>
      <c r="AE84" s="86"/>
    </row>
    <row r="85" spans="1:31" s="66" customFormat="1" ht="15" customHeight="1">
      <c r="A85" s="226"/>
      <c r="B85" s="62"/>
      <c r="C85" s="146"/>
      <c r="D85" s="98"/>
      <c r="E85" s="99"/>
      <c r="F85" s="95"/>
      <c r="G85" s="64"/>
      <c r="H85" s="60"/>
      <c r="I85" s="100"/>
      <c r="J85" s="64"/>
      <c r="K85" s="59"/>
      <c r="L85" s="59"/>
      <c r="M85" s="59"/>
      <c r="N85" s="64"/>
      <c r="O85" s="64"/>
      <c r="P85" s="64"/>
      <c r="Q85" s="64"/>
      <c r="R85" s="64"/>
      <c r="S85" s="64"/>
      <c r="T85" s="64"/>
      <c r="U85" s="64"/>
      <c r="V85" s="64"/>
      <c r="W85" s="64"/>
      <c r="X85" s="64"/>
      <c r="Y85" s="64"/>
      <c r="Z85" s="64"/>
      <c r="AA85" s="64"/>
      <c r="AB85" s="65"/>
      <c r="AD85" s="61"/>
      <c r="AE85" s="86"/>
    </row>
    <row r="86" spans="1:31" s="66" customFormat="1" ht="15" customHeight="1">
      <c r="A86" s="139">
        <v>9042</v>
      </c>
      <c r="B86" s="62">
        <v>18</v>
      </c>
      <c r="C86" s="97" t="s">
        <v>1132</v>
      </c>
      <c r="D86" s="98">
        <v>1.3</v>
      </c>
      <c r="E86" s="96" t="s">
        <v>1133</v>
      </c>
      <c r="F86" s="64">
        <v>2</v>
      </c>
      <c r="G86" s="64" t="s">
        <v>1134</v>
      </c>
      <c r="H86" s="60" t="s">
        <v>366</v>
      </c>
      <c r="I86" s="59">
        <v>0.4</v>
      </c>
      <c r="J86" s="64" t="s">
        <v>1700</v>
      </c>
      <c r="K86" s="59">
        <v>47.5</v>
      </c>
      <c r="L86" s="59">
        <v>2.5</v>
      </c>
      <c r="M86" s="59">
        <v>2.5</v>
      </c>
      <c r="N86" s="64">
        <v>4</v>
      </c>
      <c r="O86" s="64" t="s">
        <v>1703</v>
      </c>
      <c r="P86" s="64" t="s">
        <v>1701</v>
      </c>
      <c r="Q86" s="64" t="s">
        <v>1709</v>
      </c>
      <c r="R86" s="64">
        <v>0</v>
      </c>
      <c r="S86" s="64" t="s">
        <v>1701</v>
      </c>
      <c r="T86" s="64">
        <v>0</v>
      </c>
      <c r="U86" s="64" t="s">
        <v>1707</v>
      </c>
      <c r="V86" s="64">
        <v>0</v>
      </c>
      <c r="W86" s="64" t="s">
        <v>1704</v>
      </c>
      <c r="X86" s="64" t="s">
        <v>1703</v>
      </c>
      <c r="Y86" s="64">
        <v>0</v>
      </c>
      <c r="Z86" s="64" t="s">
        <v>1705</v>
      </c>
      <c r="AA86" s="64" t="s">
        <v>1703</v>
      </c>
      <c r="AB86" s="65">
        <v>0</v>
      </c>
      <c r="AE86" s="85">
        <v>692.6</v>
      </c>
    </row>
    <row r="87" spans="1:31" s="66" customFormat="1" ht="15" customHeight="1">
      <c r="A87" s="230"/>
      <c r="B87" s="62"/>
      <c r="C87" s="97"/>
      <c r="D87" s="98"/>
      <c r="E87" s="96"/>
      <c r="F87" s="64"/>
      <c r="G87" s="64"/>
      <c r="H87" s="60"/>
      <c r="I87" s="59"/>
      <c r="J87" s="64"/>
      <c r="K87" s="59"/>
      <c r="L87" s="59"/>
      <c r="M87" s="59"/>
      <c r="N87" s="64"/>
      <c r="O87" s="64"/>
      <c r="P87" s="64"/>
      <c r="Q87" s="64"/>
      <c r="R87" s="64"/>
      <c r="S87" s="64"/>
      <c r="T87" s="64"/>
      <c r="U87" s="64"/>
      <c r="V87" s="64"/>
      <c r="W87" s="64"/>
      <c r="X87" s="64"/>
      <c r="Y87" s="64"/>
      <c r="Z87" s="64"/>
      <c r="AA87" s="64"/>
      <c r="AB87" s="65"/>
      <c r="AE87" s="85"/>
    </row>
    <row r="88" spans="1:31" s="66" customFormat="1" ht="15" customHeight="1">
      <c r="A88" s="586">
        <v>9065</v>
      </c>
      <c r="B88" s="62">
        <v>72</v>
      </c>
      <c r="C88" s="586">
        <v>9014</v>
      </c>
      <c r="D88" s="585">
        <v>1</v>
      </c>
      <c r="E88" s="624" t="s">
        <v>1135</v>
      </c>
      <c r="F88" s="64">
        <v>1</v>
      </c>
      <c r="G88" s="113" t="s">
        <v>1136</v>
      </c>
      <c r="H88" s="60" t="s">
        <v>396</v>
      </c>
      <c r="I88" s="59">
        <f>AE88-AD88</f>
        <v>1.6999999999999318</v>
      </c>
      <c r="J88" s="64" t="s">
        <v>1700</v>
      </c>
      <c r="K88" s="59">
        <v>4</v>
      </c>
      <c r="L88" s="59">
        <v>4</v>
      </c>
      <c r="M88" s="59">
        <v>4</v>
      </c>
      <c r="N88" s="64">
        <v>1</v>
      </c>
      <c r="O88" s="64" t="s">
        <v>1705</v>
      </c>
      <c r="P88" s="64" t="s">
        <v>1701</v>
      </c>
      <c r="Q88" s="64" t="s">
        <v>1709</v>
      </c>
      <c r="R88" s="64">
        <v>0</v>
      </c>
      <c r="S88" s="64" t="s">
        <v>1701</v>
      </c>
      <c r="T88" s="64">
        <v>0</v>
      </c>
      <c r="U88" s="64" t="s">
        <v>1707</v>
      </c>
      <c r="V88" s="64">
        <v>0</v>
      </c>
      <c r="W88" s="64" t="s">
        <v>1704</v>
      </c>
      <c r="X88" s="64" t="s">
        <v>1703</v>
      </c>
      <c r="Y88" s="64">
        <v>0</v>
      </c>
      <c r="Z88" s="64" t="s">
        <v>1705</v>
      </c>
      <c r="AA88" s="64" t="s">
        <v>1703</v>
      </c>
      <c r="AB88" s="65">
        <v>0</v>
      </c>
      <c r="AD88" s="61">
        <f>'[1]NGANJUK''Z'!$L$119</f>
        <v>849.7</v>
      </c>
      <c r="AE88" s="85">
        <v>851.4</v>
      </c>
    </row>
    <row r="89" spans="1:31" s="66" customFormat="1" ht="15" customHeight="1">
      <c r="A89" s="586"/>
      <c r="B89" s="62"/>
      <c r="C89" s="586"/>
      <c r="D89" s="585"/>
      <c r="E89" s="624"/>
      <c r="F89" s="64"/>
      <c r="G89" s="113"/>
      <c r="H89" s="60"/>
      <c r="I89" s="59"/>
      <c r="J89" s="64"/>
      <c r="K89" s="59"/>
      <c r="L89" s="59"/>
      <c r="M89" s="59"/>
      <c r="N89" s="64"/>
      <c r="O89" s="64"/>
      <c r="P89" s="64"/>
      <c r="Q89" s="64"/>
      <c r="R89" s="64"/>
      <c r="S89" s="64"/>
      <c r="T89" s="64"/>
      <c r="U89" s="64"/>
      <c r="V89" s="64"/>
      <c r="W89" s="64"/>
      <c r="X89" s="64"/>
      <c r="Y89" s="64"/>
      <c r="Z89" s="64"/>
      <c r="AA89" s="64"/>
      <c r="AB89" s="65"/>
      <c r="AD89" s="61"/>
      <c r="AE89" s="85"/>
    </row>
    <row r="90" spans="1:31" s="66" customFormat="1" ht="15" customHeight="1">
      <c r="A90" s="586"/>
      <c r="B90" s="62">
        <v>73</v>
      </c>
      <c r="C90" s="586"/>
      <c r="D90" s="585"/>
      <c r="E90" s="624"/>
      <c r="F90" s="64">
        <v>2</v>
      </c>
      <c r="G90" s="113" t="s">
        <v>1137</v>
      </c>
      <c r="H90" s="60" t="s">
        <v>397</v>
      </c>
      <c r="I90" s="59">
        <f>AE90-AD88</f>
        <v>2.0999999999999091</v>
      </c>
      <c r="J90" s="64" t="s">
        <v>1700</v>
      </c>
      <c r="K90" s="59">
        <v>8</v>
      </c>
      <c r="L90" s="59">
        <v>2.5</v>
      </c>
      <c r="M90" s="59">
        <v>2.5</v>
      </c>
      <c r="N90" s="64">
        <v>1</v>
      </c>
      <c r="O90" s="64" t="s">
        <v>1705</v>
      </c>
      <c r="P90" s="64" t="s">
        <v>1701</v>
      </c>
      <c r="Q90" s="64" t="s">
        <v>1709</v>
      </c>
      <c r="R90" s="64">
        <v>0</v>
      </c>
      <c r="S90" s="64" t="s">
        <v>1701</v>
      </c>
      <c r="T90" s="64">
        <v>0</v>
      </c>
      <c r="U90" s="64" t="s">
        <v>1707</v>
      </c>
      <c r="V90" s="64">
        <v>0</v>
      </c>
      <c r="W90" s="64" t="s">
        <v>1704</v>
      </c>
      <c r="X90" s="64" t="s">
        <v>1703</v>
      </c>
      <c r="Y90" s="64">
        <v>0</v>
      </c>
      <c r="Z90" s="64" t="s">
        <v>1705</v>
      </c>
      <c r="AA90" s="64" t="s">
        <v>1703</v>
      </c>
      <c r="AB90" s="65">
        <v>0</v>
      </c>
      <c r="AE90" s="85">
        <v>851.8</v>
      </c>
    </row>
    <row r="91" spans="1:31" s="66" customFormat="1" ht="15" customHeight="1">
      <c r="A91" s="62"/>
      <c r="B91" s="62"/>
      <c r="C91" s="62"/>
      <c r="D91" s="63"/>
      <c r="E91" s="78"/>
      <c r="F91" s="64"/>
      <c r="G91" s="113"/>
      <c r="H91" s="60"/>
      <c r="I91" s="59"/>
      <c r="J91" s="64"/>
      <c r="K91" s="59"/>
      <c r="L91" s="59"/>
      <c r="M91" s="59"/>
      <c r="N91" s="64"/>
      <c r="O91" s="64"/>
      <c r="P91" s="64"/>
      <c r="Q91" s="64"/>
      <c r="R91" s="64"/>
      <c r="S91" s="64"/>
      <c r="T91" s="64"/>
      <c r="U91" s="64"/>
      <c r="V91" s="64"/>
      <c r="W91" s="64"/>
      <c r="X91" s="64"/>
      <c r="Y91" s="64"/>
      <c r="Z91" s="64"/>
      <c r="AA91" s="64"/>
      <c r="AB91" s="65"/>
      <c r="AE91" s="85"/>
    </row>
    <row r="92" spans="1:31" s="66" customFormat="1" ht="15" customHeight="1">
      <c r="A92" s="586">
        <v>9033</v>
      </c>
      <c r="B92" s="62">
        <v>74</v>
      </c>
      <c r="C92" s="586">
        <v>9015</v>
      </c>
      <c r="D92" s="585">
        <v>4.4000000000000004</v>
      </c>
      <c r="E92" s="624" t="s">
        <v>1138</v>
      </c>
      <c r="F92" s="64">
        <v>1</v>
      </c>
      <c r="G92" s="116" t="s">
        <v>1139</v>
      </c>
      <c r="H92" s="60" t="s">
        <v>357</v>
      </c>
      <c r="I92" s="59">
        <f>AE92-AD92</f>
        <v>1.8000000000000114</v>
      </c>
      <c r="J92" s="64" t="s">
        <v>1700</v>
      </c>
      <c r="K92" s="59">
        <v>6</v>
      </c>
      <c r="L92" s="59">
        <v>4</v>
      </c>
      <c r="M92" s="59">
        <v>4</v>
      </c>
      <c r="N92" s="64">
        <v>1</v>
      </c>
      <c r="O92" s="64" t="s">
        <v>1705</v>
      </c>
      <c r="P92" s="64" t="s">
        <v>1701</v>
      </c>
      <c r="Q92" s="64" t="s">
        <v>1709</v>
      </c>
      <c r="R92" s="64">
        <v>0</v>
      </c>
      <c r="S92" s="64" t="s">
        <v>1701</v>
      </c>
      <c r="T92" s="64">
        <v>0</v>
      </c>
      <c r="U92" s="64" t="s">
        <v>1707</v>
      </c>
      <c r="V92" s="64">
        <v>0</v>
      </c>
      <c r="W92" s="64" t="s">
        <v>1704</v>
      </c>
      <c r="X92" s="64" t="s">
        <v>1703</v>
      </c>
      <c r="Y92" s="64">
        <v>0</v>
      </c>
      <c r="Z92" s="64" t="s">
        <v>1705</v>
      </c>
      <c r="AA92" s="64" t="s">
        <v>1703</v>
      </c>
      <c r="AB92" s="65">
        <v>0</v>
      </c>
      <c r="AD92" s="61">
        <f>'[1]NGANJUK''Z'!$L$58</f>
        <v>245.1</v>
      </c>
      <c r="AE92" s="85">
        <v>246.9</v>
      </c>
    </row>
    <row r="93" spans="1:31" s="66" customFormat="1" ht="15" customHeight="1">
      <c r="A93" s="586"/>
      <c r="B93" s="62"/>
      <c r="C93" s="586"/>
      <c r="D93" s="585"/>
      <c r="E93" s="624"/>
      <c r="F93" s="64"/>
      <c r="G93" s="116"/>
      <c r="H93" s="60"/>
      <c r="I93" s="59"/>
      <c r="J93" s="64"/>
      <c r="K93" s="59"/>
      <c r="L93" s="59"/>
      <c r="M93" s="59"/>
      <c r="N93" s="64"/>
      <c r="O93" s="64"/>
      <c r="P93" s="64"/>
      <c r="Q93" s="64"/>
      <c r="R93" s="64"/>
      <c r="S93" s="64"/>
      <c r="T93" s="64"/>
      <c r="U93" s="64"/>
      <c r="V93" s="64"/>
      <c r="W93" s="64"/>
      <c r="X93" s="64"/>
      <c r="Y93" s="64"/>
      <c r="Z93" s="64"/>
      <c r="AA93" s="64"/>
      <c r="AB93" s="65"/>
      <c r="AD93" s="61"/>
      <c r="AE93" s="85"/>
    </row>
    <row r="94" spans="1:31" s="66" customFormat="1" ht="15" customHeight="1">
      <c r="A94" s="586"/>
      <c r="B94" s="62">
        <v>75</v>
      </c>
      <c r="C94" s="586"/>
      <c r="D94" s="585"/>
      <c r="E94" s="624"/>
      <c r="F94" s="64">
        <v>2</v>
      </c>
      <c r="G94" s="116" t="s">
        <v>1140</v>
      </c>
      <c r="H94" s="60" t="s">
        <v>358</v>
      </c>
      <c r="I94" s="59">
        <f>AE94-AD92</f>
        <v>3.3000000000000114</v>
      </c>
      <c r="J94" s="64" t="s">
        <v>1700</v>
      </c>
      <c r="K94" s="59">
        <v>7</v>
      </c>
      <c r="L94" s="59">
        <v>2.5</v>
      </c>
      <c r="M94" s="59">
        <v>2.5</v>
      </c>
      <c r="N94" s="64">
        <v>2</v>
      </c>
      <c r="O94" s="64" t="s">
        <v>1703</v>
      </c>
      <c r="P94" s="64" t="s">
        <v>1701</v>
      </c>
      <c r="Q94" s="64" t="s">
        <v>1709</v>
      </c>
      <c r="R94" s="64">
        <v>0</v>
      </c>
      <c r="S94" s="64" t="s">
        <v>1701</v>
      </c>
      <c r="T94" s="64">
        <v>0</v>
      </c>
      <c r="U94" s="64" t="s">
        <v>1707</v>
      </c>
      <c r="V94" s="64">
        <v>0</v>
      </c>
      <c r="W94" s="64" t="s">
        <v>1704</v>
      </c>
      <c r="X94" s="64" t="s">
        <v>1703</v>
      </c>
      <c r="Y94" s="64">
        <v>0</v>
      </c>
      <c r="Z94" s="64" t="s">
        <v>1705</v>
      </c>
      <c r="AA94" s="64" t="s">
        <v>1703</v>
      </c>
      <c r="AB94" s="65">
        <v>0</v>
      </c>
      <c r="AE94" s="85">
        <v>248.4</v>
      </c>
    </row>
    <row r="95" spans="1:31" s="66" customFormat="1" ht="15" customHeight="1">
      <c r="A95" s="62"/>
      <c r="B95" s="62"/>
      <c r="C95" s="62"/>
      <c r="D95" s="63"/>
      <c r="E95" s="78"/>
      <c r="F95" s="64"/>
      <c r="G95" s="116"/>
      <c r="H95" s="60"/>
      <c r="I95" s="59"/>
      <c r="J95" s="64"/>
      <c r="K95" s="59"/>
      <c r="L95" s="59"/>
      <c r="M95" s="59"/>
      <c r="N95" s="64"/>
      <c r="O95" s="64"/>
      <c r="P95" s="64"/>
      <c r="Q95" s="64"/>
      <c r="R95" s="64"/>
      <c r="S95" s="64"/>
      <c r="T95" s="64"/>
      <c r="U95" s="64"/>
      <c r="V95" s="64"/>
      <c r="W95" s="64"/>
      <c r="X95" s="64"/>
      <c r="Y95" s="64"/>
      <c r="Z95" s="64"/>
      <c r="AA95" s="64"/>
      <c r="AB95" s="65"/>
      <c r="AE95" s="85"/>
    </row>
    <row r="96" spans="1:31" s="66" customFormat="1" ht="30" customHeight="1">
      <c r="A96" s="62">
        <v>9032</v>
      </c>
      <c r="B96" s="62">
        <v>76</v>
      </c>
      <c r="C96" s="62">
        <v>9016</v>
      </c>
      <c r="D96" s="63">
        <v>3.9</v>
      </c>
      <c r="E96" s="78" t="s">
        <v>355</v>
      </c>
      <c r="F96" s="64">
        <v>1</v>
      </c>
      <c r="G96" s="116" t="s">
        <v>1141</v>
      </c>
      <c r="H96" s="60" t="s">
        <v>356</v>
      </c>
      <c r="I96" s="59">
        <f>AE96-AD96</f>
        <v>0.70000000000001705</v>
      </c>
      <c r="J96" s="64" t="s">
        <v>1700</v>
      </c>
      <c r="K96" s="59">
        <v>5.5</v>
      </c>
      <c r="L96" s="59">
        <v>2.5</v>
      </c>
      <c r="M96" s="59">
        <v>2.5</v>
      </c>
      <c r="N96" s="64">
        <v>1</v>
      </c>
      <c r="O96" s="64" t="s">
        <v>1705</v>
      </c>
      <c r="P96" s="64" t="s">
        <v>1701</v>
      </c>
      <c r="Q96" s="64" t="s">
        <v>1709</v>
      </c>
      <c r="R96" s="64">
        <v>0</v>
      </c>
      <c r="S96" s="64" t="s">
        <v>1701</v>
      </c>
      <c r="T96" s="64">
        <v>0</v>
      </c>
      <c r="U96" s="64" t="s">
        <v>1707</v>
      </c>
      <c r="V96" s="64">
        <v>0</v>
      </c>
      <c r="W96" s="64" t="s">
        <v>1704</v>
      </c>
      <c r="X96" s="64" t="s">
        <v>1703</v>
      </c>
      <c r="Y96" s="64">
        <v>0</v>
      </c>
      <c r="Z96" s="64" t="s">
        <v>1705</v>
      </c>
      <c r="AA96" s="64" t="s">
        <v>1703</v>
      </c>
      <c r="AB96" s="65">
        <v>0</v>
      </c>
      <c r="AD96" s="61">
        <f>'[1]NGANJUK''Z'!$L$53</f>
        <v>237.1</v>
      </c>
      <c r="AE96" s="85">
        <v>237.8</v>
      </c>
    </row>
    <row r="97" spans="1:31" s="66" customFormat="1" ht="30" customHeight="1">
      <c r="A97" s="62"/>
      <c r="B97" s="62"/>
      <c r="C97" s="62"/>
      <c r="D97" s="63"/>
      <c r="E97" s="78"/>
      <c r="F97" s="64"/>
      <c r="G97" s="116"/>
      <c r="H97" s="60"/>
      <c r="I97" s="59"/>
      <c r="J97" s="64"/>
      <c r="K97" s="59"/>
      <c r="L97" s="59"/>
      <c r="M97" s="59"/>
      <c r="N97" s="64"/>
      <c r="O97" s="64"/>
      <c r="P97" s="64"/>
      <c r="Q97" s="64"/>
      <c r="R97" s="64"/>
      <c r="S97" s="64"/>
      <c r="T97" s="64"/>
      <c r="U97" s="64"/>
      <c r="V97" s="64"/>
      <c r="W97" s="64"/>
      <c r="X97" s="64"/>
      <c r="Y97" s="64"/>
      <c r="Z97" s="64"/>
      <c r="AA97" s="64"/>
      <c r="AB97" s="65"/>
      <c r="AD97" s="61"/>
      <c r="AE97" s="85"/>
    </row>
    <row r="98" spans="1:31" s="66" customFormat="1" ht="15" customHeight="1">
      <c r="A98" s="62">
        <v>9031</v>
      </c>
      <c r="B98" s="62">
        <v>77</v>
      </c>
      <c r="C98" s="62">
        <v>9017</v>
      </c>
      <c r="D98" s="63">
        <v>2.1</v>
      </c>
      <c r="E98" s="78" t="s">
        <v>353</v>
      </c>
      <c r="F98" s="64">
        <v>1</v>
      </c>
      <c r="G98" s="116" t="s">
        <v>1142</v>
      </c>
      <c r="H98" s="60" t="s">
        <v>354</v>
      </c>
      <c r="I98" s="59">
        <f>AE98-AD98</f>
        <v>5.7000000000000171</v>
      </c>
      <c r="J98" s="64" t="s">
        <v>1700</v>
      </c>
      <c r="K98" s="59">
        <v>2.5</v>
      </c>
      <c r="L98" s="59">
        <v>2.5</v>
      </c>
      <c r="M98" s="59">
        <v>2.5</v>
      </c>
      <c r="N98" s="64">
        <v>1</v>
      </c>
      <c r="O98" s="64" t="s">
        <v>1705</v>
      </c>
      <c r="P98" s="64" t="s">
        <v>1701</v>
      </c>
      <c r="Q98" s="64" t="s">
        <v>1709</v>
      </c>
      <c r="R98" s="64">
        <v>0</v>
      </c>
      <c r="S98" s="64" t="s">
        <v>1701</v>
      </c>
      <c r="T98" s="64">
        <v>0</v>
      </c>
      <c r="U98" s="64" t="s">
        <v>1707</v>
      </c>
      <c r="V98" s="64">
        <v>0</v>
      </c>
      <c r="W98" s="64" t="s">
        <v>1704</v>
      </c>
      <c r="X98" s="64" t="s">
        <v>1703</v>
      </c>
      <c r="Y98" s="64">
        <v>0</v>
      </c>
      <c r="Z98" s="64" t="s">
        <v>1705</v>
      </c>
      <c r="AA98" s="64" t="s">
        <v>1703</v>
      </c>
      <c r="AB98" s="65">
        <v>0</v>
      </c>
      <c r="AD98" s="61">
        <f>'[1]NGANJUK''Z'!$L$50</f>
        <v>234.2</v>
      </c>
      <c r="AE98" s="85">
        <v>239.9</v>
      </c>
    </row>
    <row r="99" spans="1:31" s="66" customFormat="1" ht="15" customHeight="1">
      <c r="A99" s="184"/>
      <c r="B99" s="62"/>
      <c r="C99" s="109"/>
      <c r="D99" s="122"/>
      <c r="E99" s="126"/>
      <c r="F99" s="64"/>
      <c r="G99" s="116"/>
      <c r="H99" s="60"/>
      <c r="I99" s="59"/>
      <c r="J99" s="64"/>
      <c r="K99" s="59"/>
      <c r="L99" s="59"/>
      <c r="M99" s="59"/>
      <c r="N99" s="64"/>
      <c r="O99" s="64"/>
      <c r="P99" s="64"/>
      <c r="Q99" s="64"/>
      <c r="R99" s="64"/>
      <c r="S99" s="64"/>
      <c r="T99" s="64"/>
      <c r="U99" s="64"/>
      <c r="V99" s="64"/>
      <c r="W99" s="64"/>
      <c r="X99" s="64"/>
      <c r="Y99" s="64"/>
      <c r="Z99" s="64"/>
      <c r="AA99" s="64"/>
      <c r="AB99" s="65"/>
      <c r="AD99" s="61"/>
      <c r="AE99" s="85"/>
    </row>
    <row r="100" spans="1:31" s="66" customFormat="1" ht="15" customHeight="1">
      <c r="A100" s="121"/>
      <c r="B100" s="62">
        <v>78</v>
      </c>
      <c r="C100" s="589">
        <v>9018</v>
      </c>
      <c r="D100" s="591">
        <v>6.1</v>
      </c>
      <c r="E100" s="594" t="s">
        <v>527</v>
      </c>
      <c r="F100" s="64">
        <v>1</v>
      </c>
      <c r="G100" s="116" t="s">
        <v>1143</v>
      </c>
      <c r="H100" s="60" t="s">
        <v>528</v>
      </c>
      <c r="I100" s="59">
        <f>AE100-AD100</f>
        <v>2.5999999999999659</v>
      </c>
      <c r="J100" s="64" t="s">
        <v>1700</v>
      </c>
      <c r="K100" s="59">
        <v>3.5</v>
      </c>
      <c r="L100" s="59">
        <v>5</v>
      </c>
      <c r="M100" s="59">
        <v>5</v>
      </c>
      <c r="N100" s="64">
        <v>1</v>
      </c>
      <c r="O100" s="64" t="s">
        <v>1705</v>
      </c>
      <c r="P100" s="64" t="s">
        <v>1701</v>
      </c>
      <c r="Q100" s="64" t="s">
        <v>1709</v>
      </c>
      <c r="R100" s="64">
        <v>0</v>
      </c>
      <c r="S100" s="64" t="s">
        <v>1701</v>
      </c>
      <c r="T100" s="64">
        <v>0</v>
      </c>
      <c r="U100" s="64" t="s">
        <v>1707</v>
      </c>
      <c r="V100" s="64">
        <v>0</v>
      </c>
      <c r="W100" s="64" t="s">
        <v>1704</v>
      </c>
      <c r="X100" s="64" t="s">
        <v>1703</v>
      </c>
      <c r="Y100" s="64">
        <v>0</v>
      </c>
      <c r="Z100" s="64" t="s">
        <v>1705</v>
      </c>
      <c r="AA100" s="64" t="s">
        <v>1703</v>
      </c>
      <c r="AB100" s="65">
        <v>0</v>
      </c>
      <c r="AD100" s="61">
        <f>'[1]NGANJUK''Z'!$L$243</f>
        <v>326.3</v>
      </c>
      <c r="AE100" s="87">
        <v>328.9</v>
      </c>
    </row>
    <row r="101" spans="1:31" s="66" customFormat="1" ht="15" customHeight="1">
      <c r="A101" s="121"/>
      <c r="B101" s="62"/>
      <c r="C101" s="590"/>
      <c r="D101" s="604"/>
      <c r="E101" s="597"/>
      <c r="F101" s="64"/>
      <c r="G101" s="116"/>
      <c r="H101" s="60"/>
      <c r="I101" s="59"/>
      <c r="J101" s="64"/>
      <c r="K101" s="59"/>
      <c r="L101" s="59"/>
      <c r="M101" s="59"/>
      <c r="N101" s="64"/>
      <c r="O101" s="64"/>
      <c r="P101" s="64"/>
      <c r="Q101" s="64"/>
      <c r="R101" s="64"/>
      <c r="S101" s="64"/>
      <c r="T101" s="64"/>
      <c r="U101" s="64"/>
      <c r="V101" s="64"/>
      <c r="W101" s="64"/>
      <c r="X101" s="64"/>
      <c r="Y101" s="64"/>
      <c r="Z101" s="64"/>
      <c r="AA101" s="64"/>
      <c r="AB101" s="65"/>
      <c r="AD101" s="61"/>
      <c r="AE101" s="87"/>
    </row>
    <row r="102" spans="1:31" s="66" customFormat="1" ht="15" customHeight="1">
      <c r="A102" s="147">
        <v>109</v>
      </c>
      <c r="B102" s="62">
        <v>79</v>
      </c>
      <c r="C102" s="590"/>
      <c r="D102" s="604"/>
      <c r="E102" s="597"/>
      <c r="F102" s="64">
        <v>2</v>
      </c>
      <c r="G102" s="116" t="s">
        <v>1144</v>
      </c>
      <c r="H102" s="60" t="s">
        <v>529</v>
      </c>
      <c r="I102" s="59">
        <f>AE102-AD102</f>
        <v>3.0999999999999659</v>
      </c>
      <c r="J102" s="64" t="s">
        <v>1700</v>
      </c>
      <c r="K102" s="59">
        <v>4</v>
      </c>
      <c r="L102" s="59">
        <v>3.5</v>
      </c>
      <c r="M102" s="59">
        <v>3.5</v>
      </c>
      <c r="N102" s="64">
        <v>1</v>
      </c>
      <c r="O102" s="64" t="s">
        <v>1705</v>
      </c>
      <c r="P102" s="64" t="s">
        <v>1701</v>
      </c>
      <c r="Q102" s="64" t="s">
        <v>1709</v>
      </c>
      <c r="R102" s="64">
        <v>0</v>
      </c>
      <c r="S102" s="64" t="s">
        <v>1701</v>
      </c>
      <c r="T102" s="64">
        <v>0</v>
      </c>
      <c r="U102" s="64" t="s">
        <v>1707</v>
      </c>
      <c r="V102" s="64">
        <v>0</v>
      </c>
      <c r="W102" s="64" t="s">
        <v>1704</v>
      </c>
      <c r="X102" s="64" t="s">
        <v>1703</v>
      </c>
      <c r="Y102" s="64">
        <v>0</v>
      </c>
      <c r="Z102" s="64" t="s">
        <v>1705</v>
      </c>
      <c r="AA102" s="64" t="s">
        <v>1703</v>
      </c>
      <c r="AB102" s="65">
        <v>0</v>
      </c>
      <c r="AD102" s="61">
        <f>'[1]NGANJUK''Z'!$L$243</f>
        <v>326.3</v>
      </c>
      <c r="AE102" s="87">
        <v>329.4</v>
      </c>
    </row>
    <row r="103" spans="1:31" s="66" customFormat="1" ht="15" customHeight="1">
      <c r="A103" s="231"/>
      <c r="B103" s="62"/>
      <c r="C103" s="590"/>
      <c r="D103" s="604"/>
      <c r="E103" s="597"/>
      <c r="F103" s="95"/>
      <c r="G103" s="116"/>
      <c r="H103" s="99"/>
      <c r="I103" s="100"/>
      <c r="J103" s="64"/>
      <c r="K103" s="100"/>
      <c r="L103" s="59"/>
      <c r="M103" s="59"/>
      <c r="N103" s="95"/>
      <c r="O103" s="64"/>
      <c r="P103" s="64"/>
      <c r="Q103" s="64"/>
      <c r="R103" s="64"/>
      <c r="S103" s="64"/>
      <c r="T103" s="64"/>
      <c r="U103" s="64"/>
      <c r="V103" s="64"/>
      <c r="W103" s="64"/>
      <c r="X103" s="64"/>
      <c r="Y103" s="64"/>
      <c r="Z103" s="64"/>
      <c r="AA103" s="64"/>
      <c r="AB103" s="65"/>
      <c r="AD103" s="61"/>
      <c r="AE103" s="87"/>
    </row>
    <row r="104" spans="1:31" s="66" customFormat="1" ht="15" customHeight="1">
      <c r="A104" s="62"/>
      <c r="B104" s="62">
        <v>80</v>
      </c>
      <c r="C104" s="606"/>
      <c r="D104" s="608"/>
      <c r="E104" s="598"/>
      <c r="F104" s="95">
        <v>3</v>
      </c>
      <c r="G104" s="116" t="s">
        <v>1145</v>
      </c>
      <c r="H104" s="99" t="s">
        <v>1146</v>
      </c>
      <c r="I104" s="100">
        <v>5.2</v>
      </c>
      <c r="J104" s="64" t="s">
        <v>1700</v>
      </c>
      <c r="K104" s="100">
        <v>4</v>
      </c>
      <c r="L104" s="59">
        <v>4</v>
      </c>
      <c r="M104" s="59">
        <v>3.5</v>
      </c>
      <c r="N104" s="95">
        <v>1</v>
      </c>
      <c r="O104" s="64" t="s">
        <v>1705</v>
      </c>
      <c r="P104" s="64" t="s">
        <v>1701</v>
      </c>
      <c r="Q104" s="64" t="s">
        <v>1709</v>
      </c>
      <c r="R104" s="64">
        <v>0</v>
      </c>
      <c r="S104" s="64" t="s">
        <v>1701</v>
      </c>
      <c r="T104" s="64">
        <v>0</v>
      </c>
      <c r="U104" s="64" t="s">
        <v>1707</v>
      </c>
      <c r="V104" s="64">
        <v>1</v>
      </c>
      <c r="W104" s="64" t="s">
        <v>1704</v>
      </c>
      <c r="X104" s="64" t="s">
        <v>1703</v>
      </c>
      <c r="Y104" s="64">
        <v>1</v>
      </c>
      <c r="Z104" s="64" t="s">
        <v>1705</v>
      </c>
      <c r="AA104" s="64" t="s">
        <v>1703</v>
      </c>
      <c r="AB104" s="65">
        <v>0</v>
      </c>
      <c r="AD104" s="61"/>
      <c r="AE104" s="87"/>
    </row>
    <row r="105" spans="1:31" s="66" customFormat="1" ht="15" customHeight="1">
      <c r="A105" s="62"/>
      <c r="B105" s="62"/>
      <c r="C105" s="97"/>
      <c r="D105" s="98"/>
      <c r="E105" s="99"/>
      <c r="F105" s="95"/>
      <c r="G105" s="116"/>
      <c r="H105" s="99"/>
      <c r="I105" s="100"/>
      <c r="J105" s="64"/>
      <c r="K105" s="100"/>
      <c r="L105" s="59"/>
      <c r="M105" s="59"/>
      <c r="N105" s="95"/>
      <c r="O105" s="64"/>
      <c r="P105" s="64"/>
      <c r="Q105" s="64"/>
      <c r="R105" s="64"/>
      <c r="S105" s="64"/>
      <c r="T105" s="64"/>
      <c r="U105" s="64"/>
      <c r="V105" s="64"/>
      <c r="W105" s="64"/>
      <c r="X105" s="64"/>
      <c r="Y105" s="64"/>
      <c r="Z105" s="64"/>
      <c r="AA105" s="64"/>
      <c r="AB105" s="65"/>
      <c r="AD105" s="61"/>
      <c r="AE105" s="87"/>
    </row>
    <row r="106" spans="1:31" s="66" customFormat="1" ht="15" customHeight="1">
      <c r="A106" s="586">
        <v>9063</v>
      </c>
      <c r="B106" s="62">
        <v>81</v>
      </c>
      <c r="C106" s="586">
        <v>9019</v>
      </c>
      <c r="D106" s="585">
        <v>2.5</v>
      </c>
      <c r="E106" s="624" t="s">
        <v>1147</v>
      </c>
      <c r="F106" s="64">
        <v>1</v>
      </c>
      <c r="G106" s="116" t="s">
        <v>1148</v>
      </c>
      <c r="H106" s="60" t="s">
        <v>394</v>
      </c>
      <c r="I106" s="59">
        <f>AE106-AD106</f>
        <v>0.39999999999997726</v>
      </c>
      <c r="J106" s="64" t="s">
        <v>1700</v>
      </c>
      <c r="K106" s="59">
        <v>3</v>
      </c>
      <c r="L106" s="59">
        <v>2.5</v>
      </c>
      <c r="M106" s="59">
        <v>2.5</v>
      </c>
      <c r="N106" s="64">
        <v>1</v>
      </c>
      <c r="O106" s="64" t="s">
        <v>1705</v>
      </c>
      <c r="P106" s="64" t="s">
        <v>1701</v>
      </c>
      <c r="Q106" s="64" t="s">
        <v>1709</v>
      </c>
      <c r="R106" s="64">
        <v>0</v>
      </c>
      <c r="S106" s="64" t="s">
        <v>1701</v>
      </c>
      <c r="T106" s="64">
        <v>0</v>
      </c>
      <c r="U106" s="64" t="s">
        <v>1707</v>
      </c>
      <c r="V106" s="64">
        <v>0</v>
      </c>
      <c r="W106" s="64" t="s">
        <v>1704</v>
      </c>
      <c r="X106" s="64" t="s">
        <v>1703</v>
      </c>
      <c r="Y106" s="64">
        <v>0</v>
      </c>
      <c r="Z106" s="64" t="s">
        <v>1705</v>
      </c>
      <c r="AA106" s="64" t="s">
        <v>1703</v>
      </c>
      <c r="AB106" s="65">
        <v>0</v>
      </c>
      <c r="AD106" s="61">
        <f>'[1]NGANJUK''Z'!$L$114</f>
        <v>839.9</v>
      </c>
      <c r="AE106" s="85">
        <v>840.3</v>
      </c>
    </row>
    <row r="107" spans="1:31" s="66" customFormat="1" ht="15" customHeight="1">
      <c r="A107" s="586"/>
      <c r="B107" s="62"/>
      <c r="C107" s="589"/>
      <c r="D107" s="591"/>
      <c r="E107" s="625"/>
      <c r="F107" s="177"/>
      <c r="G107" s="223"/>
      <c r="H107" s="124"/>
      <c r="I107" s="192"/>
      <c r="J107" s="177"/>
      <c r="K107" s="192"/>
      <c r="L107" s="192"/>
      <c r="M107" s="192"/>
      <c r="N107" s="177"/>
      <c r="O107" s="177"/>
      <c r="P107" s="177"/>
      <c r="Q107" s="177"/>
      <c r="R107" s="177"/>
      <c r="S107" s="177"/>
      <c r="T107" s="177"/>
      <c r="U107" s="177"/>
      <c r="V107" s="177"/>
      <c r="W107" s="177"/>
      <c r="X107" s="177"/>
      <c r="Y107" s="177"/>
      <c r="Z107" s="177"/>
      <c r="AA107" s="177"/>
      <c r="AB107" s="187"/>
      <c r="AD107" s="61"/>
      <c r="AE107" s="85"/>
    </row>
    <row r="108" spans="1:31" s="66" customFormat="1" ht="15" customHeight="1" thickBot="1">
      <c r="A108" s="586"/>
      <c r="B108" s="62">
        <v>82</v>
      </c>
      <c r="C108" s="596"/>
      <c r="D108" s="592"/>
      <c r="E108" s="626"/>
      <c r="F108" s="81">
        <v>2</v>
      </c>
      <c r="G108" s="206" t="s">
        <v>1149</v>
      </c>
      <c r="H108" s="197" t="s">
        <v>395</v>
      </c>
      <c r="I108" s="80">
        <f>AE108-AD106</f>
        <v>1</v>
      </c>
      <c r="J108" s="81" t="s">
        <v>1700</v>
      </c>
      <c r="K108" s="80">
        <v>25</v>
      </c>
      <c r="L108" s="80">
        <v>2.5</v>
      </c>
      <c r="M108" s="80">
        <v>2.5</v>
      </c>
      <c r="N108" s="81">
        <v>1</v>
      </c>
      <c r="O108" s="81" t="s">
        <v>1703</v>
      </c>
      <c r="P108" s="81" t="s">
        <v>1701</v>
      </c>
      <c r="Q108" s="81" t="s">
        <v>1709</v>
      </c>
      <c r="R108" s="81">
        <v>0</v>
      </c>
      <c r="S108" s="81" t="s">
        <v>1701</v>
      </c>
      <c r="T108" s="81">
        <v>0</v>
      </c>
      <c r="U108" s="81" t="s">
        <v>1707</v>
      </c>
      <c r="V108" s="81">
        <v>0</v>
      </c>
      <c r="W108" s="81" t="s">
        <v>1704</v>
      </c>
      <c r="X108" s="81" t="s">
        <v>1703</v>
      </c>
      <c r="Y108" s="81">
        <v>0</v>
      </c>
      <c r="Z108" s="81" t="s">
        <v>1705</v>
      </c>
      <c r="AA108" s="81" t="s">
        <v>1703</v>
      </c>
      <c r="AB108" s="82">
        <v>0</v>
      </c>
      <c r="AE108" s="85">
        <v>840.9</v>
      </c>
    </row>
    <row r="109" spans="1:31" s="66" customFormat="1" ht="15" customHeight="1">
      <c r="A109" s="94"/>
      <c r="B109" s="94"/>
      <c r="C109" s="94"/>
      <c r="D109" s="178"/>
      <c r="F109" s="94"/>
      <c r="G109" s="225"/>
      <c r="H109" s="180"/>
      <c r="I109" s="181"/>
      <c r="J109" s="94"/>
      <c r="K109" s="181"/>
      <c r="L109" s="181"/>
      <c r="M109" s="181"/>
      <c r="N109" s="94"/>
      <c r="O109" s="94"/>
      <c r="P109" s="94"/>
      <c r="Q109" s="94"/>
      <c r="R109" s="94"/>
      <c r="S109" s="94"/>
      <c r="T109" s="94"/>
      <c r="U109" s="94"/>
      <c r="V109" s="94"/>
      <c r="W109" s="94"/>
      <c r="X109" s="94"/>
      <c r="Y109" s="94"/>
      <c r="Z109" s="94"/>
      <c r="AA109" s="94"/>
      <c r="AB109" s="94"/>
      <c r="AE109" s="85"/>
    </row>
    <row r="110" spans="1:31">
      <c r="F110" s="94"/>
      <c r="G110" s="94"/>
    </row>
    <row r="111" spans="1:31">
      <c r="C111" s="127" t="s">
        <v>984</v>
      </c>
      <c r="D111"/>
      <c r="E111"/>
      <c r="F111" s="127" t="s">
        <v>985</v>
      </c>
      <c r="G111"/>
      <c r="H111"/>
      <c r="I111" s="127" t="s">
        <v>986</v>
      </c>
      <c r="J111"/>
      <c r="K111"/>
      <c r="L111" s="127" t="s">
        <v>987</v>
      </c>
      <c r="M111"/>
      <c r="N111"/>
      <c r="O111" s="127" t="s">
        <v>988</v>
      </c>
      <c r="P111"/>
      <c r="Q111"/>
      <c r="R111"/>
      <c r="S111"/>
      <c r="T111" s="127" t="s">
        <v>989</v>
      </c>
      <c r="U111"/>
      <c r="V111"/>
      <c r="W111"/>
      <c r="X111"/>
      <c r="Y111"/>
      <c r="Z111"/>
      <c r="AA111"/>
    </row>
    <row r="112" spans="1:31">
      <c r="C112" s="128" t="s">
        <v>990</v>
      </c>
      <c r="D112" s="129" t="s">
        <v>991</v>
      </c>
      <c r="E112"/>
      <c r="F112" s="130" t="s">
        <v>992</v>
      </c>
      <c r="G112" s="130" t="s">
        <v>993</v>
      </c>
      <c r="H112"/>
      <c r="I112" s="130" t="s">
        <v>994</v>
      </c>
      <c r="J112" s="130" t="s">
        <v>995</v>
      </c>
      <c r="K112" s="131"/>
      <c r="L112" s="130" t="s">
        <v>996</v>
      </c>
      <c r="M112" s="130" t="s">
        <v>997</v>
      </c>
      <c r="N112" s="131"/>
      <c r="O112" s="131"/>
      <c r="P112" s="130"/>
      <c r="Q112" s="130"/>
      <c r="R112" s="131"/>
      <c r="S112" s="131"/>
      <c r="T112" s="130" t="s">
        <v>998</v>
      </c>
      <c r="U112" s="130" t="s">
        <v>999</v>
      </c>
      <c r="V112" s="131"/>
      <c r="W112" s="131"/>
      <c r="X112" s="131"/>
      <c r="Y112" s="130" t="s">
        <v>1122</v>
      </c>
      <c r="Z112" s="130" t="s">
        <v>441</v>
      </c>
      <c r="AA112"/>
    </row>
    <row r="113" spans="3:27">
      <c r="C113" s="128" t="s">
        <v>1000</v>
      </c>
      <c r="D113" s="129" t="s">
        <v>1001</v>
      </c>
      <c r="E113"/>
      <c r="F113" s="130" t="s">
        <v>1002</v>
      </c>
      <c r="G113" s="130" t="s">
        <v>1003</v>
      </c>
      <c r="H113"/>
      <c r="I113" s="130" t="s">
        <v>1004</v>
      </c>
      <c r="J113" s="130" t="s">
        <v>1005</v>
      </c>
      <c r="K113" s="131"/>
      <c r="L113" s="130" t="s">
        <v>1006</v>
      </c>
      <c r="M113" s="130" t="s">
        <v>1007</v>
      </c>
      <c r="N113" s="131"/>
      <c r="O113" s="130" t="s">
        <v>1008</v>
      </c>
      <c r="P113" s="130"/>
      <c r="Q113" s="130"/>
      <c r="R113" s="131"/>
      <c r="S113" s="131"/>
      <c r="T113" s="130" t="s">
        <v>1009</v>
      </c>
      <c r="U113" s="130" t="s">
        <v>1010</v>
      </c>
      <c r="V113" s="131"/>
      <c r="W113" s="131"/>
      <c r="X113" s="131"/>
      <c r="Y113" s="130" t="s">
        <v>1004</v>
      </c>
      <c r="Z113" s="130" t="s">
        <v>1124</v>
      </c>
      <c r="AA113"/>
    </row>
    <row r="114" spans="3:27">
      <c r="C114" s="128" t="s">
        <v>1011</v>
      </c>
      <c r="D114" s="129" t="s">
        <v>1012</v>
      </c>
      <c r="E114"/>
      <c r="F114" s="130" t="s">
        <v>1013</v>
      </c>
      <c r="G114" s="130" t="s">
        <v>1014</v>
      </c>
      <c r="H114"/>
      <c r="I114" s="130" t="s">
        <v>1015</v>
      </c>
      <c r="J114" s="130" t="s">
        <v>1016</v>
      </c>
      <c r="K114" s="131"/>
      <c r="L114" s="130" t="s">
        <v>1017</v>
      </c>
      <c r="M114" s="130" t="s">
        <v>1018</v>
      </c>
      <c r="N114" s="131"/>
      <c r="O114" s="130" t="s">
        <v>1019</v>
      </c>
      <c r="P114" s="130" t="s">
        <v>1020</v>
      </c>
      <c r="Q114" s="130"/>
      <c r="R114" s="131"/>
      <c r="S114" s="131"/>
      <c r="T114" s="130" t="s">
        <v>1021</v>
      </c>
      <c r="U114" s="130" t="s">
        <v>1022</v>
      </c>
      <c r="V114" s="131"/>
      <c r="W114" s="131"/>
      <c r="X114" s="131"/>
      <c r="Y114" s="130" t="s">
        <v>1091</v>
      </c>
      <c r="Z114" s="130" t="s">
        <v>1125</v>
      </c>
      <c r="AA114"/>
    </row>
    <row r="115" spans="3:27">
      <c r="C115" s="128" t="s">
        <v>1023</v>
      </c>
      <c r="D115" s="129" t="s">
        <v>1024</v>
      </c>
      <c r="E115"/>
      <c r="F115" s="130" t="s">
        <v>1025</v>
      </c>
      <c r="G115" s="130" t="s">
        <v>1026</v>
      </c>
      <c r="H115"/>
      <c r="I115" s="130" t="s">
        <v>1027</v>
      </c>
      <c r="J115" s="130" t="s">
        <v>1028</v>
      </c>
      <c r="K115" s="131"/>
      <c r="L115" s="130" t="s">
        <v>1029</v>
      </c>
      <c r="M115" s="130" t="s">
        <v>1030</v>
      </c>
      <c r="N115" s="131"/>
      <c r="O115" s="130" t="s">
        <v>1015</v>
      </c>
      <c r="P115" s="130" t="s">
        <v>1031</v>
      </c>
      <c r="Q115" s="130"/>
      <c r="R115" s="131"/>
      <c r="S115" s="131"/>
      <c r="T115" s="130" t="s">
        <v>1032</v>
      </c>
      <c r="U115" s="130" t="s">
        <v>1033</v>
      </c>
      <c r="V115" s="131"/>
      <c r="W115" s="131"/>
      <c r="X115" s="131"/>
      <c r="Y115" s="130" t="s">
        <v>994</v>
      </c>
      <c r="Z115" s="130" t="s">
        <v>1126</v>
      </c>
      <c r="AA115"/>
    </row>
    <row r="116" spans="3:27">
      <c r="C116"/>
      <c r="D116" s="132"/>
      <c r="E116"/>
      <c r="F116" s="130" t="s">
        <v>1034</v>
      </c>
      <c r="G116" s="130" t="s">
        <v>1035</v>
      </c>
      <c r="H116"/>
      <c r="I116" s="130" t="s">
        <v>1036</v>
      </c>
      <c r="J116" s="130" t="s">
        <v>1037</v>
      </c>
      <c r="K116" s="131"/>
      <c r="L116" s="130" t="s">
        <v>1038</v>
      </c>
      <c r="M116" s="130" t="s">
        <v>1039</v>
      </c>
      <c r="N116" s="131"/>
      <c r="O116" s="131"/>
      <c r="P116" s="131"/>
      <c r="Q116" s="131"/>
      <c r="R116" s="131"/>
      <c r="S116" s="131"/>
      <c r="T116" s="130" t="s">
        <v>1040</v>
      </c>
      <c r="U116" s="130" t="s">
        <v>1041</v>
      </c>
      <c r="V116" s="131"/>
      <c r="W116" s="131"/>
      <c r="X116" s="131"/>
      <c r="Y116" s="130" t="s">
        <v>1052</v>
      </c>
      <c r="Z116" s="130" t="s">
        <v>1068</v>
      </c>
      <c r="AA116"/>
    </row>
    <row r="117" spans="3:27">
      <c r="C117" s="133" t="s">
        <v>1042</v>
      </c>
      <c r="D117" s="132"/>
      <c r="E117"/>
      <c r="F117" s="130" t="s">
        <v>1021</v>
      </c>
      <c r="G117" s="130" t="s">
        <v>1043</v>
      </c>
      <c r="H117"/>
      <c r="I117" s="130" t="s">
        <v>1044</v>
      </c>
      <c r="J117" s="130" t="s">
        <v>1045</v>
      </c>
      <c r="K117" s="131"/>
      <c r="L117" s="130" t="s">
        <v>1046</v>
      </c>
      <c r="M117" s="130" t="s">
        <v>1047</v>
      </c>
      <c r="N117" s="131"/>
      <c r="O117" s="130" t="s">
        <v>1048</v>
      </c>
      <c r="P117" s="130"/>
      <c r="Q117" s="130"/>
      <c r="R117" s="131"/>
      <c r="S117" s="131"/>
      <c r="T117" s="130" t="s">
        <v>1027</v>
      </c>
      <c r="U117" s="130" t="s">
        <v>1049</v>
      </c>
      <c r="V117" s="131"/>
      <c r="W117" s="131"/>
      <c r="X117" s="131"/>
      <c r="Y117" s="131"/>
      <c r="Z117" s="131"/>
      <c r="AA117"/>
    </row>
    <row r="118" spans="3:27">
      <c r="C118" s="128" t="s">
        <v>1050</v>
      </c>
      <c r="D118" s="134" t="s">
        <v>1051</v>
      </c>
      <c r="E118" s="135"/>
      <c r="F118" s="130" t="s">
        <v>1052</v>
      </c>
      <c r="G118" s="130" t="s">
        <v>1053</v>
      </c>
      <c r="H118"/>
      <c r="I118" s="130" t="s">
        <v>1054</v>
      </c>
      <c r="J118" s="130" t="s">
        <v>1055</v>
      </c>
      <c r="K118" s="131"/>
      <c r="L118" s="130" t="s">
        <v>1056</v>
      </c>
      <c r="M118" s="130" t="s">
        <v>1057</v>
      </c>
      <c r="N118" s="131"/>
      <c r="O118" s="130" t="s">
        <v>1058</v>
      </c>
      <c r="P118" s="130" t="s">
        <v>1059</v>
      </c>
      <c r="Q118" s="130"/>
      <c r="R118" s="131"/>
      <c r="S118" s="131"/>
      <c r="T118" s="130" t="s">
        <v>1060</v>
      </c>
      <c r="U118" s="130" t="s">
        <v>1061</v>
      </c>
      <c r="V118" s="131"/>
      <c r="W118" s="131"/>
      <c r="X118" s="131"/>
      <c r="Y118" s="131"/>
      <c r="Z118" s="131"/>
      <c r="AA118"/>
    </row>
    <row r="119" spans="3:27">
      <c r="C119" s="128" t="s">
        <v>1062</v>
      </c>
      <c r="D119" s="134" t="s">
        <v>1063</v>
      </c>
      <c r="E119" s="135"/>
      <c r="F119" s="130" t="s">
        <v>1064</v>
      </c>
      <c r="G119" s="130" t="s">
        <v>1065</v>
      </c>
      <c r="H119"/>
      <c r="I119" s="130"/>
      <c r="J119" s="130" t="s">
        <v>1066</v>
      </c>
      <c r="K119" s="131"/>
      <c r="L119" s="130" t="s">
        <v>1067</v>
      </c>
      <c r="M119" s="130" t="s">
        <v>1068</v>
      </c>
      <c r="N119" s="131"/>
      <c r="O119" s="130" t="s">
        <v>1069</v>
      </c>
      <c r="P119" s="130" t="s">
        <v>1031</v>
      </c>
      <c r="Q119" s="130"/>
      <c r="R119" s="131"/>
      <c r="S119" s="131"/>
      <c r="T119" s="130" t="s">
        <v>1069</v>
      </c>
      <c r="U119" s="130" t="s">
        <v>1070</v>
      </c>
      <c r="V119" s="131"/>
      <c r="W119" s="131"/>
      <c r="X119" s="131"/>
      <c r="Y119" s="131"/>
      <c r="Z119" s="131"/>
      <c r="AA119"/>
    </row>
    <row r="120" spans="3:27">
      <c r="C120" s="128" t="s">
        <v>1071</v>
      </c>
      <c r="D120" s="134" t="s">
        <v>1072</v>
      </c>
      <c r="E120" s="135"/>
      <c r="F120" s="130" t="s">
        <v>1069</v>
      </c>
      <c r="G120" s="130" t="s">
        <v>1073</v>
      </c>
      <c r="H120"/>
      <c r="I120" s="130" t="s">
        <v>1009</v>
      </c>
      <c r="J120" s="130" t="s">
        <v>1074</v>
      </c>
      <c r="K120" s="131"/>
      <c r="L120" s="131"/>
      <c r="M120" s="131"/>
      <c r="N120" s="131"/>
      <c r="O120" s="130" t="s">
        <v>1009</v>
      </c>
      <c r="P120" s="130" t="s">
        <v>1075</v>
      </c>
      <c r="Q120" s="130"/>
      <c r="R120" s="131"/>
      <c r="S120" s="131"/>
      <c r="T120" s="130" t="s">
        <v>1015</v>
      </c>
      <c r="U120" s="130" t="s">
        <v>1076</v>
      </c>
      <c r="V120" s="131"/>
      <c r="W120" s="131"/>
      <c r="X120" s="131"/>
      <c r="Y120" s="131"/>
      <c r="Z120" s="131"/>
      <c r="AA120"/>
    </row>
    <row r="121" spans="3:27">
      <c r="C121" s="128" t="s">
        <v>1077</v>
      </c>
      <c r="D121" s="134" t="s">
        <v>1090</v>
      </c>
      <c r="E121" s="135"/>
      <c r="F121" s="130" t="s">
        <v>1091</v>
      </c>
      <c r="G121" s="130" t="s">
        <v>1092</v>
      </c>
      <c r="H121"/>
      <c r="I121" s="130" t="s">
        <v>1093</v>
      </c>
      <c r="J121" s="130" t="s">
        <v>1094</v>
      </c>
      <c r="K121" s="131"/>
      <c r="L121" s="130"/>
      <c r="M121" s="130"/>
      <c r="N121" s="131"/>
      <c r="O121" s="130" t="s">
        <v>1027</v>
      </c>
      <c r="P121" s="130" t="s">
        <v>1095</v>
      </c>
      <c r="Q121" s="130"/>
      <c r="R121" s="131"/>
      <c r="S121" s="131"/>
      <c r="T121" s="130" t="s">
        <v>1054</v>
      </c>
      <c r="U121" s="130" t="s">
        <v>1096</v>
      </c>
      <c r="V121" s="131"/>
      <c r="W121" s="131"/>
      <c r="X121" s="131"/>
      <c r="Y121" s="131"/>
      <c r="Z121" s="131"/>
      <c r="AA121"/>
    </row>
    <row r="122" spans="3:27">
      <c r="C122" s="128" t="s">
        <v>1097</v>
      </c>
      <c r="D122" s="134" t="s">
        <v>1098</v>
      </c>
      <c r="E122" s="135"/>
      <c r="F122" s="130" t="s">
        <v>1009</v>
      </c>
      <c r="G122" s="130" t="s">
        <v>1099</v>
      </c>
      <c r="H122"/>
      <c r="I122" s="130" t="s">
        <v>1069</v>
      </c>
      <c r="J122" s="130" t="s">
        <v>1005</v>
      </c>
      <c r="K122" s="131"/>
      <c r="L122" s="131"/>
      <c r="M122" s="131"/>
      <c r="N122" s="131"/>
      <c r="O122" s="130" t="s">
        <v>1060</v>
      </c>
      <c r="P122" s="130" t="s">
        <v>1100</v>
      </c>
      <c r="Q122" s="130"/>
      <c r="R122" s="131"/>
      <c r="S122" s="131"/>
      <c r="T122" s="130" t="s">
        <v>1101</v>
      </c>
      <c r="U122" s="130" t="s">
        <v>1102</v>
      </c>
      <c r="V122" s="131"/>
      <c r="W122" s="131"/>
      <c r="X122" s="131"/>
      <c r="Y122" s="131"/>
      <c r="Z122" s="131"/>
      <c r="AA122"/>
    </row>
    <row r="123" spans="3:27">
      <c r="C123" s="128" t="s">
        <v>1103</v>
      </c>
      <c r="D123" s="134" t="s">
        <v>1104</v>
      </c>
      <c r="E123" s="135"/>
      <c r="F123" s="130" t="s">
        <v>1105</v>
      </c>
      <c r="G123" s="130" t="s">
        <v>1106</v>
      </c>
      <c r="H123"/>
      <c r="I123" s="130"/>
      <c r="J123" s="130" t="s">
        <v>1094</v>
      </c>
      <c r="K123" s="131"/>
      <c r="L123" s="130"/>
      <c r="M123" s="130"/>
      <c r="N123" s="131"/>
      <c r="O123" s="130" t="s">
        <v>1052</v>
      </c>
      <c r="P123" s="130" t="s">
        <v>1107</v>
      </c>
      <c r="Q123" s="130"/>
      <c r="R123" s="131"/>
      <c r="S123" s="131"/>
      <c r="T123" s="130" t="s">
        <v>1044</v>
      </c>
      <c r="U123" s="130" t="s">
        <v>1108</v>
      </c>
      <c r="V123" s="131"/>
      <c r="W123" s="131"/>
      <c r="X123" s="131"/>
      <c r="Y123" s="131"/>
      <c r="Z123" s="131"/>
      <c r="AA123"/>
    </row>
    <row r="124" spans="3:27">
      <c r="C124" s="133"/>
      <c r="D124" s="136"/>
      <c r="E124" s="137"/>
      <c r="F124" s="130" t="s">
        <v>1109</v>
      </c>
      <c r="G124" s="130" t="s">
        <v>1110</v>
      </c>
      <c r="H124"/>
      <c r="I124" s="130" t="s">
        <v>1060</v>
      </c>
      <c r="J124" s="130" t="s">
        <v>1005</v>
      </c>
      <c r="K124" s="131"/>
      <c r="L124" s="131"/>
      <c r="M124" s="131"/>
      <c r="N124" s="131"/>
      <c r="O124" s="131"/>
      <c r="P124" s="131"/>
      <c r="Q124" s="131"/>
      <c r="R124" s="131"/>
      <c r="S124" s="131"/>
      <c r="T124" s="130" t="s">
        <v>1064</v>
      </c>
      <c r="U124" s="130" t="s">
        <v>1111</v>
      </c>
      <c r="V124" s="131"/>
      <c r="W124" s="131"/>
      <c r="X124" s="131"/>
      <c r="Y124" s="131"/>
      <c r="Z124" s="131"/>
      <c r="AA124"/>
    </row>
    <row r="125" spans="3:27">
      <c r="C125" s="137"/>
      <c r="D125" s="136"/>
      <c r="E125" s="137"/>
      <c r="F125" s="130" t="s">
        <v>1112</v>
      </c>
      <c r="G125" s="130" t="s">
        <v>1113</v>
      </c>
      <c r="H125"/>
      <c r="I125" s="130"/>
      <c r="J125" s="130" t="s">
        <v>1114</v>
      </c>
      <c r="K125" s="131"/>
      <c r="L125" s="130"/>
      <c r="M125" s="130"/>
      <c r="N125" s="131"/>
      <c r="O125" s="130"/>
      <c r="P125" s="130"/>
      <c r="Q125" s="130"/>
      <c r="R125" s="131"/>
      <c r="S125" s="131"/>
      <c r="T125" s="130" t="s">
        <v>1115</v>
      </c>
      <c r="U125" s="130" t="s">
        <v>1116</v>
      </c>
      <c r="V125" s="131"/>
      <c r="W125" s="131"/>
      <c r="X125" s="131"/>
      <c r="Y125" s="131"/>
      <c r="Z125" s="131"/>
      <c r="AA125"/>
    </row>
    <row r="126" spans="3:27">
      <c r="C126"/>
      <c r="D126" s="132"/>
      <c r="E126"/>
      <c r="F126" s="130" t="s">
        <v>1054</v>
      </c>
      <c r="G126" s="130" t="s">
        <v>1068</v>
      </c>
      <c r="H126"/>
      <c r="I126" s="130" t="s">
        <v>1091</v>
      </c>
      <c r="J126" s="130" t="s">
        <v>1074</v>
      </c>
      <c r="K126" s="131"/>
      <c r="L126" s="131"/>
      <c r="M126" s="131"/>
      <c r="N126" s="131"/>
      <c r="O126" s="131"/>
      <c r="P126" s="131"/>
      <c r="Q126" s="131"/>
      <c r="R126" s="131"/>
      <c r="S126" s="131"/>
      <c r="T126" s="130" t="s">
        <v>1117</v>
      </c>
      <c r="U126" s="130" t="s">
        <v>1118</v>
      </c>
      <c r="V126" s="131"/>
      <c r="W126" s="131"/>
      <c r="X126" s="131"/>
      <c r="Y126" s="131"/>
      <c r="Z126" s="131"/>
      <c r="AA126"/>
    </row>
    <row r="127" spans="3:27">
      <c r="C127"/>
      <c r="D127" s="132"/>
      <c r="E127"/>
      <c r="F127" s="133"/>
      <c r="G127" s="133"/>
      <c r="H127"/>
      <c r="I127" s="130"/>
      <c r="J127" s="130" t="s">
        <v>1119</v>
      </c>
      <c r="K127" s="131"/>
      <c r="L127" s="131"/>
      <c r="M127" s="131"/>
      <c r="N127" s="131"/>
      <c r="O127" s="130"/>
      <c r="P127" s="130"/>
      <c r="Q127" s="130"/>
      <c r="R127" s="131"/>
      <c r="S127" s="131"/>
      <c r="T127" s="130" t="s">
        <v>1120</v>
      </c>
      <c r="U127" s="130" t="s">
        <v>1121</v>
      </c>
      <c r="V127" s="131"/>
      <c r="W127" s="131"/>
      <c r="X127" s="131"/>
      <c r="Y127" s="131"/>
      <c r="Z127" s="131"/>
      <c r="AA127"/>
    </row>
    <row r="128" spans="3:27">
      <c r="C128"/>
      <c r="D128" s="132"/>
      <c r="E128"/>
      <c r="F128"/>
      <c r="G128"/>
      <c r="H128"/>
      <c r="I128" s="131"/>
      <c r="J128" s="131"/>
      <c r="K128" s="131"/>
      <c r="L128" s="131"/>
      <c r="M128" s="131"/>
      <c r="N128" s="131"/>
      <c r="O128" s="131"/>
      <c r="P128" s="131"/>
      <c r="Q128" s="131"/>
      <c r="R128" s="131"/>
      <c r="S128" s="131"/>
      <c r="V128" s="131"/>
      <c r="W128" s="131"/>
      <c r="X128" s="131"/>
      <c r="Y128" s="131"/>
      <c r="Z128" s="131"/>
      <c r="AA128"/>
    </row>
    <row r="129" spans="3:27">
      <c r="C129"/>
      <c r="D129" s="132"/>
      <c r="E129"/>
      <c r="F129"/>
      <c r="G129"/>
      <c r="H129"/>
      <c r="I129" s="131"/>
      <c r="J129" s="131"/>
      <c r="K129" s="131"/>
      <c r="L129" s="131"/>
      <c r="M129" s="131"/>
      <c r="N129" s="131"/>
      <c r="O129" s="130"/>
      <c r="P129" s="130"/>
      <c r="Q129" s="130"/>
      <c r="R129" s="131"/>
      <c r="S129" s="131"/>
      <c r="V129" s="131"/>
      <c r="W129" s="131"/>
      <c r="X129" s="131"/>
      <c r="Y129" s="131"/>
      <c r="Z129" s="131"/>
      <c r="AA129"/>
    </row>
    <row r="130" spans="3:27">
      <c r="C130"/>
      <c r="D130" s="132"/>
      <c r="E130"/>
      <c r="F130"/>
      <c r="G130"/>
      <c r="H130"/>
      <c r="I130" s="131"/>
      <c r="J130" s="131"/>
      <c r="K130" s="131"/>
      <c r="L130" s="131"/>
      <c r="M130" s="131"/>
      <c r="N130" s="131"/>
      <c r="O130" s="131"/>
      <c r="P130" s="131"/>
      <c r="Q130" s="131"/>
      <c r="R130" s="131"/>
      <c r="S130" s="131"/>
      <c r="V130" s="131"/>
      <c r="W130" s="131"/>
      <c r="X130" s="131"/>
      <c r="Y130" s="131"/>
      <c r="Z130" s="131"/>
      <c r="AA130"/>
    </row>
    <row r="131" spans="3:27">
      <c r="C131"/>
      <c r="D131" s="132"/>
      <c r="E131"/>
      <c r="F131"/>
      <c r="G131"/>
      <c r="H131"/>
      <c r="I131" s="131"/>
      <c r="J131" s="131"/>
      <c r="K131" s="131"/>
      <c r="L131" s="131"/>
      <c r="M131" s="131"/>
      <c r="N131" s="131"/>
      <c r="O131" s="130"/>
      <c r="P131" s="130"/>
      <c r="Q131" s="130"/>
      <c r="R131" s="131"/>
      <c r="S131" s="131"/>
      <c r="V131" s="131"/>
      <c r="W131" s="131"/>
      <c r="X131" s="131"/>
      <c r="Y131" s="131"/>
      <c r="Z131" s="131"/>
      <c r="AA131"/>
    </row>
    <row r="132" spans="3:27">
      <c r="C132"/>
      <c r="D132" s="132"/>
      <c r="E132"/>
      <c r="F132"/>
      <c r="G132"/>
      <c r="H132"/>
      <c r="I132" s="131"/>
      <c r="J132" s="131"/>
      <c r="K132" s="131"/>
      <c r="L132" s="131"/>
      <c r="M132" s="131"/>
      <c r="N132" s="131"/>
      <c r="O132" s="131"/>
      <c r="P132" s="131"/>
      <c r="Q132" s="131"/>
      <c r="R132" s="131"/>
      <c r="S132" s="131"/>
      <c r="V132" s="131"/>
      <c r="W132" s="131"/>
      <c r="X132" s="131"/>
      <c r="Y132" s="131"/>
      <c r="Z132" s="131"/>
      <c r="AA132"/>
    </row>
    <row r="133" spans="3:27">
      <c r="C133"/>
      <c r="D133" s="132"/>
      <c r="E133"/>
      <c r="F133"/>
      <c r="G133"/>
      <c r="H133"/>
      <c r="I133" s="131"/>
      <c r="J133" s="131"/>
      <c r="K133" s="131"/>
      <c r="L133" s="131"/>
      <c r="M133" s="131"/>
      <c r="N133" s="131"/>
      <c r="O133" s="131"/>
      <c r="P133" s="131"/>
      <c r="Q133" s="131"/>
      <c r="R133" s="131"/>
      <c r="S133" s="131"/>
      <c r="T133" s="131"/>
      <c r="U133" s="131"/>
      <c r="V133" s="131"/>
      <c r="W133" s="131"/>
      <c r="X133" s="131"/>
      <c r="Y133" s="131"/>
      <c r="Z133" s="131"/>
      <c r="AA133"/>
    </row>
  </sheetData>
  <mergeCells count="61">
    <mergeCell ref="C82:C84"/>
    <mergeCell ref="D82:D84"/>
    <mergeCell ref="E82:E84"/>
    <mergeCell ref="A106:A108"/>
    <mergeCell ref="C106:C108"/>
    <mergeCell ref="D106:D108"/>
    <mergeCell ref="E106:E108"/>
    <mergeCell ref="A88:A90"/>
    <mergeCell ref="C88:C90"/>
    <mergeCell ref="D88:D90"/>
    <mergeCell ref="E88:E90"/>
    <mergeCell ref="C100:C104"/>
    <mergeCell ref="D100:D104"/>
    <mergeCell ref="E100:E104"/>
    <mergeCell ref="A92:A94"/>
    <mergeCell ref="C92:C94"/>
    <mergeCell ref="D92:D94"/>
    <mergeCell ref="E92:E94"/>
    <mergeCell ref="A34:A40"/>
    <mergeCell ref="C34:C40"/>
    <mergeCell ref="D34:D40"/>
    <mergeCell ref="E34:E40"/>
    <mergeCell ref="A44:A62"/>
    <mergeCell ref="C44:C62"/>
    <mergeCell ref="D44:D62"/>
    <mergeCell ref="E44:E62"/>
    <mergeCell ref="A64:A72"/>
    <mergeCell ref="C64:C72"/>
    <mergeCell ref="D64:D72"/>
    <mergeCell ref="E64:E72"/>
    <mergeCell ref="A74:A80"/>
    <mergeCell ref="C74:C80"/>
    <mergeCell ref="D74:D80"/>
    <mergeCell ref="E74:E80"/>
    <mergeCell ref="S7:T7"/>
    <mergeCell ref="U7:V7"/>
    <mergeCell ref="A24:A32"/>
    <mergeCell ref="C24:C32"/>
    <mergeCell ref="D24:D32"/>
    <mergeCell ref="E24:E32"/>
    <mergeCell ref="A10:A16"/>
    <mergeCell ref="D10:D16"/>
    <mergeCell ref="E10:E16"/>
    <mergeCell ref="C10:C16"/>
    <mergeCell ref="O7:R7"/>
    <mergeCell ref="C1:AB1"/>
    <mergeCell ref="C6:C9"/>
    <mergeCell ref="D6:D9"/>
    <mergeCell ref="E6:E9"/>
    <mergeCell ref="F6:F8"/>
    <mergeCell ref="H6:H8"/>
    <mergeCell ref="W7:Y7"/>
    <mergeCell ref="Z7:AB7"/>
    <mergeCell ref="K7:K8"/>
    <mergeCell ref="L7:M7"/>
    <mergeCell ref="G6:G8"/>
    <mergeCell ref="I6:I8"/>
    <mergeCell ref="J6:J8"/>
    <mergeCell ref="K6:N6"/>
    <mergeCell ref="O6:AB6"/>
    <mergeCell ref="N7:N8"/>
  </mergeCells>
  <phoneticPr fontId="1" type="noConversion"/>
  <printOptions horizontalCentered="1"/>
  <pageMargins left="1.08" right="0.56999999999999995" top="0.78740157480314998" bottom="0.39370078740157499" header="0.31496062992126" footer="0.31496062992126"/>
  <pageSetup paperSize="8" scale="70" orientation="landscape" r:id="rId1"/>
  <headerFooter alignWithMargins="0"/>
  <rowBreaks count="2" manualBreakCount="2">
    <brk id="63" min="2" max="27" man="1"/>
    <brk id="127" min="2" max="27" man="1"/>
  </row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8">
    <tabColor indexed="13"/>
  </sheetPr>
  <dimension ref="A1:AE45"/>
  <sheetViews>
    <sheetView view="pageBreakPreview" zoomScale="75" zoomScaleNormal="25" zoomScaleSheetLayoutView="40" workbookViewId="0">
      <selection activeCell="E26" sqref="E26"/>
    </sheetView>
  </sheetViews>
  <sheetFormatPr defaultColWidth="9" defaultRowHeight="15"/>
  <cols>
    <col min="1" max="2" width="9" style="67"/>
    <col min="3" max="3" width="10" style="67" customWidth="1"/>
    <col min="4" max="4" width="9.140625" style="105" customWidth="1"/>
    <col min="5" max="5" width="47.42578125" style="67" customWidth="1"/>
    <col min="6" max="6" width="9.140625" style="83" bestFit="1" customWidth="1"/>
    <col min="7" max="7" width="32" style="83" customWidth="1"/>
    <col min="8" max="8" width="27.42578125" style="67" customWidth="1"/>
    <col min="9" max="9" width="8.85546875" style="107" bestFit="1" customWidth="1"/>
    <col min="10" max="10" width="10.42578125" style="67" customWidth="1"/>
    <col min="11" max="11" width="9.28515625" style="83" customWidth="1"/>
    <col min="12" max="12" width="5.5703125" style="83" customWidth="1"/>
    <col min="13" max="13" width="6.5703125" style="83" customWidth="1"/>
    <col min="14" max="14" width="9.140625" style="83" customWidth="1"/>
    <col min="15" max="15" width="6" style="83" customWidth="1"/>
    <col min="16" max="16" width="6.7109375" style="83" customWidth="1"/>
    <col min="17" max="17" width="5.140625" style="83" customWidth="1"/>
    <col min="18" max="18" width="6.28515625" style="83" customWidth="1"/>
    <col min="19" max="19" width="7.140625" style="83" customWidth="1"/>
    <col min="20" max="20" width="6" style="83" customWidth="1"/>
    <col min="21" max="21" width="6.85546875" style="83" customWidth="1"/>
    <col min="22" max="22" width="7" style="83" customWidth="1"/>
    <col min="23" max="23" width="5.5703125" style="83" customWidth="1"/>
    <col min="24" max="24" width="7" style="83" customWidth="1"/>
    <col min="25" max="25" width="6.28515625" style="83" customWidth="1"/>
    <col min="26" max="26" width="5.7109375" style="83" customWidth="1"/>
    <col min="27" max="27" width="6.85546875" style="83" customWidth="1"/>
    <col min="28" max="28" width="6.28515625" style="83" customWidth="1"/>
    <col min="29" max="29" width="10.5703125" style="67" hidden="1" customWidth="1"/>
    <col min="30" max="30" width="11.5703125" style="67" hidden="1" customWidth="1"/>
    <col min="31" max="31" width="0" style="67" hidden="1" customWidth="1"/>
    <col min="32" max="16384" width="9" style="67"/>
  </cols>
  <sheetData>
    <row r="1" spans="1:28" ht="21">
      <c r="C1" s="609" t="s">
        <v>1690</v>
      </c>
      <c r="D1" s="609"/>
      <c r="E1" s="609"/>
      <c r="F1" s="609"/>
      <c r="G1" s="609"/>
      <c r="H1" s="609"/>
      <c r="I1" s="609"/>
      <c r="J1" s="609"/>
      <c r="K1" s="609"/>
      <c r="L1" s="609"/>
      <c r="M1" s="609"/>
      <c r="N1" s="609"/>
      <c r="O1" s="609"/>
      <c r="P1" s="609"/>
      <c r="Q1" s="609"/>
      <c r="R1" s="609"/>
      <c r="S1" s="609"/>
      <c r="T1" s="609"/>
      <c r="U1" s="609"/>
      <c r="V1" s="609"/>
      <c r="W1" s="609"/>
      <c r="X1" s="609"/>
      <c r="Y1" s="609"/>
      <c r="Z1" s="609"/>
      <c r="AA1" s="609"/>
      <c r="AB1" s="609"/>
    </row>
    <row r="2" spans="1:28">
      <c r="C2" s="68" t="s">
        <v>1691</v>
      </c>
      <c r="D2" s="69"/>
      <c r="E2" s="114" t="s">
        <v>1695</v>
      </c>
      <c r="F2" s="71"/>
      <c r="G2" s="71"/>
      <c r="H2" s="71"/>
      <c r="I2" s="106"/>
      <c r="J2" s="71"/>
      <c r="K2" s="71"/>
      <c r="L2" s="71"/>
      <c r="M2" s="71"/>
      <c r="N2" s="71"/>
      <c r="O2" s="71"/>
      <c r="P2" s="71"/>
      <c r="Q2" s="71"/>
      <c r="R2" s="71"/>
      <c r="S2" s="71"/>
      <c r="T2" s="71"/>
      <c r="U2" s="71"/>
      <c r="V2" s="71"/>
      <c r="W2" s="71"/>
      <c r="X2" s="71"/>
      <c r="Y2" s="71"/>
      <c r="Z2" s="71"/>
      <c r="AA2" s="71"/>
      <c r="AB2" s="71"/>
    </row>
    <row r="3" spans="1:28">
      <c r="C3" s="68" t="s">
        <v>1692</v>
      </c>
      <c r="D3" s="69"/>
      <c r="E3" s="114" t="s">
        <v>325</v>
      </c>
      <c r="F3" s="71"/>
      <c r="G3" s="71"/>
      <c r="H3" s="71"/>
      <c r="I3" s="106"/>
      <c r="J3" s="71"/>
      <c r="K3" s="71"/>
      <c r="L3" s="71"/>
      <c r="M3" s="71"/>
      <c r="N3" s="71"/>
      <c r="O3" s="71"/>
      <c r="P3" s="71"/>
      <c r="Q3" s="71"/>
      <c r="R3" s="71"/>
      <c r="S3" s="71"/>
      <c r="T3" s="71"/>
      <c r="U3" s="71"/>
      <c r="V3" s="71"/>
      <c r="W3" s="71"/>
      <c r="X3" s="71"/>
      <c r="Y3" s="71"/>
      <c r="Z3" s="71"/>
      <c r="AA3" s="71"/>
      <c r="AB3" s="71"/>
    </row>
    <row r="4" spans="1:28">
      <c r="C4" s="68" t="s">
        <v>86</v>
      </c>
      <c r="D4" s="69"/>
      <c r="E4" s="114" t="s">
        <v>449</v>
      </c>
      <c r="F4" s="71"/>
      <c r="G4" s="71"/>
      <c r="H4" s="71"/>
      <c r="I4" s="106"/>
      <c r="J4" s="71"/>
      <c r="K4" s="71"/>
      <c r="L4" s="71"/>
      <c r="M4" s="71"/>
      <c r="N4" s="71"/>
      <c r="O4" s="71"/>
      <c r="P4" s="71"/>
      <c r="Q4" s="71"/>
      <c r="R4" s="71"/>
      <c r="S4" s="71"/>
      <c r="T4" s="71"/>
      <c r="U4" s="71"/>
      <c r="V4" s="71"/>
      <c r="W4" s="71"/>
      <c r="X4" s="71"/>
      <c r="Y4" s="71"/>
      <c r="Z4" s="71"/>
      <c r="AA4" s="71"/>
      <c r="AB4" s="71"/>
    </row>
    <row r="5" spans="1:28" ht="15.75" thickBot="1">
      <c r="C5" s="73"/>
      <c r="D5" s="74"/>
      <c r="E5" s="115"/>
      <c r="F5" s="71"/>
      <c r="G5" s="71"/>
      <c r="H5" s="71"/>
      <c r="I5" s="106"/>
      <c r="J5" s="71"/>
      <c r="K5" s="71"/>
      <c r="L5" s="71"/>
      <c r="M5" s="71"/>
      <c r="N5" s="71"/>
      <c r="O5" s="71"/>
      <c r="P5" s="71"/>
      <c r="Q5" s="71"/>
      <c r="R5" s="71"/>
      <c r="S5" s="71"/>
      <c r="T5" s="71"/>
      <c r="U5" s="71"/>
      <c r="V5" s="71"/>
      <c r="W5" s="71"/>
      <c r="X5" s="71"/>
      <c r="Y5" s="71"/>
      <c r="Z5" s="71"/>
      <c r="AA5" s="71"/>
      <c r="AB5" s="71"/>
    </row>
    <row r="6" spans="1:28" ht="15" customHeight="1">
      <c r="C6" s="610" t="s">
        <v>1693</v>
      </c>
      <c r="D6" s="613" t="s">
        <v>106</v>
      </c>
      <c r="E6" s="605" t="s">
        <v>1689</v>
      </c>
      <c r="F6" s="614" t="s">
        <v>1667</v>
      </c>
      <c r="G6" s="605" t="s">
        <v>1725</v>
      </c>
      <c r="H6" s="614" t="s">
        <v>1668</v>
      </c>
      <c r="I6" s="616" t="s">
        <v>1669</v>
      </c>
      <c r="J6" s="614" t="s">
        <v>87</v>
      </c>
      <c r="K6" s="614" t="s">
        <v>1671</v>
      </c>
      <c r="L6" s="614"/>
      <c r="M6" s="614"/>
      <c r="N6" s="614"/>
      <c r="O6" s="614" t="s">
        <v>1677</v>
      </c>
      <c r="P6" s="614"/>
      <c r="Q6" s="614"/>
      <c r="R6" s="614"/>
      <c r="S6" s="614"/>
      <c r="T6" s="614"/>
      <c r="U6" s="614"/>
      <c r="V6" s="614"/>
      <c r="W6" s="614"/>
      <c r="X6" s="614"/>
      <c r="Y6" s="614"/>
      <c r="Z6" s="614"/>
      <c r="AA6" s="614"/>
      <c r="AB6" s="618"/>
    </row>
    <row r="7" spans="1:28" ht="15" customHeight="1">
      <c r="C7" s="611"/>
      <c r="D7" s="585"/>
      <c r="E7" s="602"/>
      <c r="F7" s="599"/>
      <c r="G7" s="602"/>
      <c r="H7" s="599"/>
      <c r="I7" s="617"/>
      <c r="J7" s="599"/>
      <c r="K7" s="599" t="s">
        <v>1672</v>
      </c>
      <c r="L7" s="599" t="s">
        <v>1673</v>
      </c>
      <c r="M7" s="599"/>
      <c r="N7" s="599" t="s">
        <v>1676</v>
      </c>
      <c r="O7" s="599" t="s">
        <v>1678</v>
      </c>
      <c r="P7" s="599"/>
      <c r="Q7" s="599"/>
      <c r="R7" s="599"/>
      <c r="S7" s="599" t="s">
        <v>1684</v>
      </c>
      <c r="T7" s="599"/>
      <c r="U7" s="599" t="s">
        <v>1685</v>
      </c>
      <c r="V7" s="599"/>
      <c r="W7" s="599" t="s">
        <v>1686</v>
      </c>
      <c r="X7" s="599"/>
      <c r="Y7" s="599"/>
      <c r="Z7" s="599" t="s">
        <v>1687</v>
      </c>
      <c r="AA7" s="599"/>
      <c r="AB7" s="600"/>
    </row>
    <row r="8" spans="1:28">
      <c r="B8" s="67" t="s">
        <v>578</v>
      </c>
      <c r="C8" s="611"/>
      <c r="D8" s="585"/>
      <c r="E8" s="602"/>
      <c r="F8" s="599"/>
      <c r="G8" s="603"/>
      <c r="H8" s="599"/>
      <c r="I8" s="617"/>
      <c r="J8" s="599"/>
      <c r="K8" s="599"/>
      <c r="L8" s="64" t="s">
        <v>1674</v>
      </c>
      <c r="M8" s="64" t="s">
        <v>1675</v>
      </c>
      <c r="N8" s="599"/>
      <c r="O8" s="64" t="s">
        <v>1679</v>
      </c>
      <c r="P8" s="64" t="s">
        <v>1680</v>
      </c>
      <c r="Q8" s="64" t="s">
        <v>1681</v>
      </c>
      <c r="R8" s="64" t="s">
        <v>1682</v>
      </c>
      <c r="S8" s="64" t="s">
        <v>1680</v>
      </c>
      <c r="T8" s="64" t="s">
        <v>1682</v>
      </c>
      <c r="U8" s="64" t="s">
        <v>1680</v>
      </c>
      <c r="V8" s="64" t="s">
        <v>1682</v>
      </c>
      <c r="W8" s="64" t="s">
        <v>1679</v>
      </c>
      <c r="X8" s="64" t="s">
        <v>1680</v>
      </c>
      <c r="Y8" s="64" t="s">
        <v>1682</v>
      </c>
      <c r="Z8" s="64" t="s">
        <v>1679</v>
      </c>
      <c r="AA8" s="64" t="s">
        <v>1680</v>
      </c>
      <c r="AB8" s="65" t="s">
        <v>1682</v>
      </c>
    </row>
    <row r="9" spans="1:28" s="104" customFormat="1" ht="15.75" thickBot="1">
      <c r="B9" s="67"/>
      <c r="C9" s="612"/>
      <c r="D9" s="592"/>
      <c r="E9" s="627"/>
      <c r="F9" s="81">
        <v>1</v>
      </c>
      <c r="G9" s="81"/>
      <c r="H9" s="81">
        <v>2</v>
      </c>
      <c r="I9" s="80">
        <v>3</v>
      </c>
      <c r="J9" s="81">
        <v>4</v>
      </c>
      <c r="K9" s="81">
        <v>5</v>
      </c>
      <c r="L9" s="81">
        <v>6.1</v>
      </c>
      <c r="M9" s="81">
        <v>6.2</v>
      </c>
      <c r="N9" s="81">
        <v>7</v>
      </c>
      <c r="O9" s="81">
        <v>8</v>
      </c>
      <c r="P9" s="81">
        <v>9</v>
      </c>
      <c r="Q9" s="81">
        <v>10</v>
      </c>
      <c r="R9" s="81">
        <v>11</v>
      </c>
      <c r="S9" s="81">
        <v>12</v>
      </c>
      <c r="T9" s="81">
        <v>13</v>
      </c>
      <c r="U9" s="81">
        <v>14</v>
      </c>
      <c r="V9" s="81">
        <v>15</v>
      </c>
      <c r="W9" s="81">
        <v>16</v>
      </c>
      <c r="X9" s="81">
        <v>17</v>
      </c>
      <c r="Y9" s="81">
        <v>18</v>
      </c>
      <c r="Z9" s="81">
        <v>19</v>
      </c>
      <c r="AA9" s="81">
        <v>20</v>
      </c>
      <c r="AB9" s="82">
        <v>21</v>
      </c>
    </row>
    <row r="10" spans="1:28">
      <c r="A10" s="645" t="s">
        <v>411</v>
      </c>
      <c r="B10" s="168">
        <v>194</v>
      </c>
      <c r="C10" s="649" t="s">
        <v>704</v>
      </c>
      <c r="D10" s="639">
        <v>5.2</v>
      </c>
      <c r="E10" s="620" t="s">
        <v>705</v>
      </c>
      <c r="F10" s="76">
        <v>3</v>
      </c>
      <c r="G10" s="117" t="s">
        <v>706</v>
      </c>
      <c r="H10" s="93" t="s">
        <v>713</v>
      </c>
      <c r="I10" s="79">
        <v>0.4</v>
      </c>
      <c r="J10" s="76" t="s">
        <v>1700</v>
      </c>
      <c r="K10" s="79">
        <v>12</v>
      </c>
      <c r="L10" s="79">
        <v>5.5</v>
      </c>
      <c r="M10" s="79">
        <v>5</v>
      </c>
      <c r="N10" s="76">
        <v>2</v>
      </c>
      <c r="O10" s="76" t="s">
        <v>1705</v>
      </c>
      <c r="P10" s="76" t="s">
        <v>1701</v>
      </c>
      <c r="Q10" s="76" t="s">
        <v>1709</v>
      </c>
      <c r="R10" s="76">
        <v>0</v>
      </c>
      <c r="S10" s="76" t="s">
        <v>1701</v>
      </c>
      <c r="T10" s="76">
        <v>0</v>
      </c>
      <c r="U10" s="76" t="s">
        <v>1707</v>
      </c>
      <c r="V10" s="76">
        <v>0</v>
      </c>
      <c r="W10" s="76" t="s">
        <v>1704</v>
      </c>
      <c r="X10" s="76" t="s">
        <v>1703</v>
      </c>
      <c r="Y10" s="76">
        <v>0</v>
      </c>
      <c r="Z10" s="76" t="s">
        <v>1705</v>
      </c>
      <c r="AA10" s="76" t="s">
        <v>1703</v>
      </c>
      <c r="AB10" s="77">
        <v>0</v>
      </c>
    </row>
    <row r="11" spans="1:28">
      <c r="A11" s="646"/>
      <c r="B11" s="168"/>
      <c r="C11" s="650"/>
      <c r="D11" s="604"/>
      <c r="E11" s="597"/>
      <c r="F11" s="95"/>
      <c r="G11" s="118"/>
      <c r="H11" s="99"/>
      <c r="I11" s="100"/>
      <c r="J11" s="95"/>
      <c r="K11" s="100"/>
      <c r="L11" s="100"/>
      <c r="M11" s="100"/>
      <c r="N11" s="95"/>
      <c r="O11" s="95"/>
      <c r="P11" s="95"/>
      <c r="Q11" s="95"/>
      <c r="R11" s="95"/>
      <c r="S11" s="95"/>
      <c r="T11" s="95"/>
      <c r="U11" s="95"/>
      <c r="V11" s="95"/>
      <c r="W11" s="95"/>
      <c r="X11" s="95"/>
      <c r="Y11" s="95"/>
      <c r="Z11" s="95"/>
      <c r="AA11" s="95"/>
      <c r="AB11" s="101"/>
    </row>
    <row r="12" spans="1:28">
      <c r="A12" s="647"/>
      <c r="B12" s="168">
        <v>195</v>
      </c>
      <c r="C12" s="650"/>
      <c r="D12" s="604"/>
      <c r="E12" s="597"/>
      <c r="F12" s="95">
        <v>4</v>
      </c>
      <c r="G12" s="118" t="s">
        <v>707</v>
      </c>
      <c r="H12" s="99" t="s">
        <v>712</v>
      </c>
      <c r="I12" s="100">
        <v>2.4</v>
      </c>
      <c r="J12" s="95" t="s">
        <v>1700</v>
      </c>
      <c r="K12" s="100">
        <v>6</v>
      </c>
      <c r="L12" s="100">
        <v>5</v>
      </c>
      <c r="M12" s="100">
        <v>5</v>
      </c>
      <c r="N12" s="95">
        <v>1</v>
      </c>
      <c r="O12" s="95" t="s">
        <v>1705</v>
      </c>
      <c r="P12" s="95" t="s">
        <v>1701</v>
      </c>
      <c r="Q12" s="64" t="s">
        <v>1709</v>
      </c>
      <c r="R12" s="64">
        <v>0</v>
      </c>
      <c r="S12" s="64" t="s">
        <v>1701</v>
      </c>
      <c r="T12" s="64">
        <v>0</v>
      </c>
      <c r="U12" s="64" t="s">
        <v>1707</v>
      </c>
      <c r="V12" s="64">
        <v>0</v>
      </c>
      <c r="W12" s="64" t="s">
        <v>1704</v>
      </c>
      <c r="X12" s="64" t="s">
        <v>1703</v>
      </c>
      <c r="Y12" s="64">
        <v>0</v>
      </c>
      <c r="Z12" s="64" t="s">
        <v>1705</v>
      </c>
      <c r="AA12" s="64" t="s">
        <v>1703</v>
      </c>
      <c r="AB12" s="65">
        <v>0</v>
      </c>
    </row>
    <row r="13" spans="1:28">
      <c r="A13" s="647"/>
      <c r="B13" s="168"/>
      <c r="C13" s="650"/>
      <c r="D13" s="604"/>
      <c r="E13" s="597"/>
      <c r="F13" s="95"/>
      <c r="G13" s="118"/>
      <c r="H13" s="99"/>
      <c r="I13" s="100"/>
      <c r="J13" s="95"/>
      <c r="K13" s="100"/>
      <c r="L13" s="100"/>
      <c r="M13" s="100"/>
      <c r="N13" s="95"/>
      <c r="O13" s="95"/>
      <c r="P13" s="95"/>
      <c r="Q13" s="64"/>
      <c r="R13" s="64"/>
      <c r="S13" s="64"/>
      <c r="T13" s="64"/>
      <c r="U13" s="64"/>
      <c r="V13" s="64"/>
      <c r="W13" s="64"/>
      <c r="X13" s="64"/>
      <c r="Y13" s="64"/>
      <c r="Z13" s="64"/>
      <c r="AA13" s="64"/>
      <c r="AB13" s="65"/>
    </row>
    <row r="14" spans="1:28">
      <c r="A14" s="648"/>
      <c r="B14" s="168">
        <v>196</v>
      </c>
      <c r="C14" s="650"/>
      <c r="D14" s="604"/>
      <c r="E14" s="597"/>
      <c r="F14" s="95">
        <v>5</v>
      </c>
      <c r="G14" s="118" t="s">
        <v>708</v>
      </c>
      <c r="H14" s="99" t="s">
        <v>711</v>
      </c>
      <c r="I14" s="100">
        <v>2.68</v>
      </c>
      <c r="J14" s="95" t="s">
        <v>1700</v>
      </c>
      <c r="K14" s="100">
        <v>6</v>
      </c>
      <c r="L14" s="100">
        <v>5</v>
      </c>
      <c r="M14" s="100">
        <v>5</v>
      </c>
      <c r="N14" s="95">
        <v>1</v>
      </c>
      <c r="O14" s="95" t="s">
        <v>1705</v>
      </c>
      <c r="P14" s="95" t="s">
        <v>1701</v>
      </c>
      <c r="Q14" s="64" t="s">
        <v>1709</v>
      </c>
      <c r="R14" s="64">
        <v>0</v>
      </c>
      <c r="S14" s="64" t="s">
        <v>1701</v>
      </c>
      <c r="T14" s="64">
        <v>0</v>
      </c>
      <c r="U14" s="64" t="s">
        <v>1707</v>
      </c>
      <c r="V14" s="64">
        <v>0</v>
      </c>
      <c r="W14" s="64" t="s">
        <v>1704</v>
      </c>
      <c r="X14" s="64" t="s">
        <v>1703</v>
      </c>
      <c r="Y14" s="64">
        <v>0</v>
      </c>
      <c r="Z14" s="64" t="s">
        <v>1705</v>
      </c>
      <c r="AA14" s="64" t="s">
        <v>1703</v>
      </c>
      <c r="AB14" s="65">
        <v>0</v>
      </c>
    </row>
    <row r="15" spans="1:28">
      <c r="A15" s="138"/>
      <c r="B15" s="169"/>
      <c r="C15" s="650"/>
      <c r="D15" s="604"/>
      <c r="E15" s="597"/>
      <c r="F15" s="95"/>
      <c r="G15" s="118"/>
      <c r="H15" s="99"/>
      <c r="I15" s="100"/>
      <c r="J15" s="95"/>
      <c r="K15" s="100"/>
      <c r="L15" s="100"/>
      <c r="M15" s="100"/>
      <c r="N15" s="95"/>
      <c r="O15" s="95"/>
      <c r="P15" s="95"/>
      <c r="Q15" s="64"/>
      <c r="R15" s="64"/>
      <c r="S15" s="64"/>
      <c r="T15" s="64"/>
      <c r="U15" s="64"/>
      <c r="V15" s="64"/>
      <c r="W15" s="64"/>
      <c r="X15" s="64"/>
      <c r="Y15" s="64"/>
      <c r="Z15" s="64"/>
      <c r="AA15" s="64"/>
      <c r="AB15" s="65"/>
    </row>
    <row r="16" spans="1:28">
      <c r="A16" s="138"/>
      <c r="B16" s="169">
        <v>197</v>
      </c>
      <c r="C16" s="651"/>
      <c r="D16" s="608"/>
      <c r="E16" s="598"/>
      <c r="F16" s="95">
        <v>6</v>
      </c>
      <c r="G16" s="118" t="s">
        <v>709</v>
      </c>
      <c r="H16" s="99" t="s">
        <v>710</v>
      </c>
      <c r="I16" s="100">
        <v>4.9000000000000004</v>
      </c>
      <c r="J16" s="95" t="s">
        <v>1700</v>
      </c>
      <c r="K16" s="100">
        <v>7</v>
      </c>
      <c r="L16" s="100">
        <v>5</v>
      </c>
      <c r="M16" s="100">
        <v>5</v>
      </c>
      <c r="N16" s="95">
        <v>1</v>
      </c>
      <c r="O16" s="95" t="s">
        <v>1705</v>
      </c>
      <c r="P16" s="95" t="s">
        <v>1701</v>
      </c>
      <c r="Q16" s="64" t="s">
        <v>1709</v>
      </c>
      <c r="R16" s="64">
        <v>0</v>
      </c>
      <c r="S16" s="64" t="s">
        <v>1701</v>
      </c>
      <c r="T16" s="64">
        <v>0</v>
      </c>
      <c r="U16" s="64" t="s">
        <v>1707</v>
      </c>
      <c r="V16" s="64">
        <v>0</v>
      </c>
      <c r="W16" s="64" t="s">
        <v>1704</v>
      </c>
      <c r="X16" s="64" t="s">
        <v>1703</v>
      </c>
      <c r="Y16" s="64">
        <v>0</v>
      </c>
      <c r="Z16" s="64" t="s">
        <v>1705</v>
      </c>
      <c r="AA16" s="64" t="s">
        <v>1703</v>
      </c>
      <c r="AB16" s="65">
        <v>0</v>
      </c>
    </row>
    <row r="17" spans="1:31">
      <c r="A17" s="138"/>
      <c r="B17" s="169"/>
      <c r="C17" s="218"/>
      <c r="D17" s="98"/>
      <c r="E17" s="99"/>
      <c r="F17" s="95"/>
      <c r="G17" s="118"/>
      <c r="H17" s="99"/>
      <c r="I17" s="100"/>
      <c r="J17" s="95"/>
      <c r="K17" s="100"/>
      <c r="L17" s="100"/>
      <c r="M17" s="100"/>
      <c r="N17" s="95"/>
      <c r="O17" s="95"/>
      <c r="P17" s="95"/>
      <c r="Q17" s="64"/>
      <c r="R17" s="64"/>
      <c r="S17" s="64"/>
      <c r="T17" s="64"/>
      <c r="U17" s="64"/>
      <c r="V17" s="64"/>
      <c r="W17" s="64"/>
      <c r="X17" s="64"/>
      <c r="Y17" s="64"/>
      <c r="Z17" s="64"/>
      <c r="AA17" s="64"/>
      <c r="AB17" s="65"/>
    </row>
    <row r="18" spans="1:31" s="66" customFormat="1" ht="15" customHeight="1">
      <c r="A18" s="586">
        <v>167</v>
      </c>
      <c r="B18" s="158">
        <v>198</v>
      </c>
      <c r="C18" s="586">
        <v>112</v>
      </c>
      <c r="D18" s="585">
        <v>2.6</v>
      </c>
      <c r="E18" s="624" t="s">
        <v>714</v>
      </c>
      <c r="F18" s="64">
        <v>1</v>
      </c>
      <c r="G18" s="113" t="s">
        <v>715</v>
      </c>
      <c r="H18" s="60" t="s">
        <v>546</v>
      </c>
      <c r="I18" s="59">
        <f>AE18-AD18</f>
        <v>0.5</v>
      </c>
      <c r="J18" s="64" t="s">
        <v>1700</v>
      </c>
      <c r="K18" s="59">
        <v>19.5</v>
      </c>
      <c r="L18" s="59">
        <v>4</v>
      </c>
      <c r="M18" s="59">
        <v>6</v>
      </c>
      <c r="N18" s="64">
        <v>2</v>
      </c>
      <c r="O18" s="64" t="s">
        <v>1703</v>
      </c>
      <c r="P18" s="64" t="s">
        <v>1701</v>
      </c>
      <c r="Q18" s="64" t="s">
        <v>1709</v>
      </c>
      <c r="R18" s="64">
        <v>0</v>
      </c>
      <c r="S18" s="64" t="s">
        <v>1701</v>
      </c>
      <c r="T18" s="64">
        <v>0</v>
      </c>
      <c r="U18" s="64" t="s">
        <v>1707</v>
      </c>
      <c r="V18" s="64">
        <v>0</v>
      </c>
      <c r="W18" s="64" t="s">
        <v>1704</v>
      </c>
      <c r="X18" s="64" t="s">
        <v>1703</v>
      </c>
      <c r="Y18" s="64">
        <v>0</v>
      </c>
      <c r="Z18" s="64" t="s">
        <v>1705</v>
      </c>
      <c r="AA18" s="64" t="s">
        <v>1703</v>
      </c>
      <c r="AB18" s="65">
        <v>0</v>
      </c>
      <c r="AD18" s="61">
        <f>'[1]NGANJUK''Z'!$L$264</f>
        <v>276.10000000000002</v>
      </c>
      <c r="AE18" s="87">
        <v>276.60000000000002</v>
      </c>
    </row>
    <row r="19" spans="1:31" s="66" customFormat="1" ht="15" customHeight="1">
      <c r="A19" s="586"/>
      <c r="B19" s="158"/>
      <c r="C19" s="589"/>
      <c r="D19" s="591"/>
      <c r="E19" s="625"/>
      <c r="F19" s="177"/>
      <c r="G19" s="224"/>
      <c r="H19" s="124"/>
      <c r="I19" s="192"/>
      <c r="J19" s="177"/>
      <c r="K19" s="192"/>
      <c r="L19" s="192"/>
      <c r="M19" s="192"/>
      <c r="N19" s="177"/>
      <c r="O19" s="177"/>
      <c r="P19" s="177"/>
      <c r="Q19" s="177"/>
      <c r="R19" s="177"/>
      <c r="S19" s="177"/>
      <c r="T19" s="177"/>
      <c r="U19" s="177"/>
      <c r="V19" s="177"/>
      <c r="W19" s="177"/>
      <c r="X19" s="177"/>
      <c r="Y19" s="177"/>
      <c r="Z19" s="177"/>
      <c r="AA19" s="177"/>
      <c r="AB19" s="187"/>
      <c r="AD19" s="61"/>
      <c r="AE19" s="87"/>
    </row>
    <row r="20" spans="1:31" s="66" customFormat="1" ht="15" customHeight="1" thickBot="1">
      <c r="A20" s="586"/>
      <c r="B20" s="158">
        <v>199</v>
      </c>
      <c r="C20" s="596"/>
      <c r="D20" s="592"/>
      <c r="E20" s="626"/>
      <c r="F20" s="81">
        <v>2</v>
      </c>
      <c r="G20" s="200" t="s">
        <v>716</v>
      </c>
      <c r="H20" s="197" t="s">
        <v>547</v>
      </c>
      <c r="I20" s="80">
        <f>AE20-AD20</f>
        <v>2.5</v>
      </c>
      <c r="J20" s="81" t="s">
        <v>1700</v>
      </c>
      <c r="K20" s="80">
        <v>5</v>
      </c>
      <c r="L20" s="80">
        <v>4</v>
      </c>
      <c r="M20" s="80">
        <v>4</v>
      </c>
      <c r="N20" s="81">
        <v>2</v>
      </c>
      <c r="O20" s="81" t="s">
        <v>1705</v>
      </c>
      <c r="P20" s="81" t="s">
        <v>1701</v>
      </c>
      <c r="Q20" s="81" t="s">
        <v>1709</v>
      </c>
      <c r="R20" s="81">
        <v>0</v>
      </c>
      <c r="S20" s="81" t="s">
        <v>1701</v>
      </c>
      <c r="T20" s="81">
        <v>0</v>
      </c>
      <c r="U20" s="81" t="s">
        <v>1707</v>
      </c>
      <c r="V20" s="81">
        <v>0</v>
      </c>
      <c r="W20" s="81" t="s">
        <v>1704</v>
      </c>
      <c r="X20" s="81" t="s">
        <v>1703</v>
      </c>
      <c r="Y20" s="81">
        <v>0</v>
      </c>
      <c r="Z20" s="81" t="s">
        <v>1705</v>
      </c>
      <c r="AA20" s="81" t="s">
        <v>1703</v>
      </c>
      <c r="AB20" s="82">
        <v>0</v>
      </c>
      <c r="AD20" s="61">
        <f>'[1]NGANJUK''Z'!$L$264</f>
        <v>276.10000000000002</v>
      </c>
      <c r="AE20" s="87">
        <v>278.60000000000002</v>
      </c>
    </row>
    <row r="21" spans="1:31" s="66" customFormat="1" ht="15" customHeight="1">
      <c r="A21" s="94"/>
      <c r="B21" s="94"/>
      <c r="C21" s="94"/>
      <c r="D21" s="178"/>
      <c r="F21" s="94"/>
      <c r="G21" s="179"/>
      <c r="H21" s="180"/>
      <c r="I21" s="181"/>
      <c r="J21" s="94"/>
      <c r="K21" s="181"/>
      <c r="L21" s="181"/>
      <c r="M21" s="181"/>
      <c r="N21" s="94"/>
      <c r="O21" s="94"/>
      <c r="P21" s="94"/>
      <c r="Q21" s="94"/>
      <c r="R21" s="94"/>
      <c r="S21" s="94"/>
      <c r="T21" s="94"/>
      <c r="U21" s="94"/>
      <c r="V21" s="94"/>
      <c r="W21" s="94"/>
      <c r="X21" s="94"/>
      <c r="Y21" s="94"/>
      <c r="Z21" s="94"/>
      <c r="AA21" s="94"/>
      <c r="AB21" s="94"/>
      <c r="AD21" s="61"/>
      <c r="AE21" s="87"/>
    </row>
    <row r="22" spans="1:31">
      <c r="F22" s="94"/>
      <c r="G22" s="94"/>
    </row>
    <row r="23" spans="1:31">
      <c r="C23" s="127" t="s">
        <v>984</v>
      </c>
      <c r="D23"/>
      <c r="E23"/>
      <c r="F23" s="127" t="s">
        <v>985</v>
      </c>
      <c r="G23"/>
      <c r="H23"/>
      <c r="I23" s="127" t="s">
        <v>986</v>
      </c>
      <c r="J23"/>
      <c r="K23"/>
      <c r="L23" s="127" t="s">
        <v>987</v>
      </c>
      <c r="M23"/>
      <c r="N23"/>
      <c r="O23" s="127" t="s">
        <v>988</v>
      </c>
      <c r="P23"/>
      <c r="Q23"/>
      <c r="R23"/>
      <c r="S23"/>
      <c r="T23" s="127" t="s">
        <v>989</v>
      </c>
      <c r="U23"/>
      <c r="V23"/>
      <c r="W23"/>
      <c r="X23"/>
      <c r="Y23"/>
      <c r="Z23"/>
      <c r="AA23"/>
    </row>
    <row r="24" spans="1:31">
      <c r="C24" s="128" t="s">
        <v>990</v>
      </c>
      <c r="D24" s="129" t="s">
        <v>991</v>
      </c>
      <c r="E24"/>
      <c r="F24" s="130" t="s">
        <v>992</v>
      </c>
      <c r="G24" s="130" t="s">
        <v>993</v>
      </c>
      <c r="H24"/>
      <c r="I24" s="130" t="s">
        <v>994</v>
      </c>
      <c r="J24" s="130" t="s">
        <v>995</v>
      </c>
      <c r="K24" s="131"/>
      <c r="L24" s="130" t="s">
        <v>996</v>
      </c>
      <c r="M24" s="130" t="s">
        <v>997</v>
      </c>
      <c r="N24" s="131"/>
      <c r="O24" s="131"/>
      <c r="P24" s="130"/>
      <c r="Q24" s="130"/>
      <c r="R24" s="131"/>
      <c r="S24" s="131"/>
      <c r="T24" s="130" t="s">
        <v>998</v>
      </c>
      <c r="U24" s="130" t="s">
        <v>999</v>
      </c>
      <c r="V24" s="131"/>
      <c r="W24" s="131"/>
      <c r="X24" s="131"/>
      <c r="Y24" s="131"/>
      <c r="Z24" s="131"/>
      <c r="AA24"/>
    </row>
    <row r="25" spans="1:31">
      <c r="C25" s="128" t="s">
        <v>1000</v>
      </c>
      <c r="D25" s="129" t="s">
        <v>1001</v>
      </c>
      <c r="E25"/>
      <c r="F25" s="130" t="s">
        <v>1002</v>
      </c>
      <c r="G25" s="130" t="s">
        <v>1003</v>
      </c>
      <c r="H25"/>
      <c r="I25" s="130" t="s">
        <v>1004</v>
      </c>
      <c r="J25" s="130" t="s">
        <v>1005</v>
      </c>
      <c r="K25" s="131"/>
      <c r="L25" s="130" t="s">
        <v>1006</v>
      </c>
      <c r="M25" s="130" t="s">
        <v>1007</v>
      </c>
      <c r="N25" s="131"/>
      <c r="O25" s="130" t="s">
        <v>1008</v>
      </c>
      <c r="P25" s="130"/>
      <c r="Q25" s="130"/>
      <c r="R25" s="131"/>
      <c r="S25" s="131"/>
      <c r="T25" s="130" t="s">
        <v>1009</v>
      </c>
      <c r="U25" s="130" t="s">
        <v>1010</v>
      </c>
      <c r="V25" s="131"/>
      <c r="W25" s="131"/>
      <c r="X25" s="131"/>
      <c r="Y25" s="131"/>
      <c r="Z25" s="131"/>
      <c r="AA25"/>
    </row>
    <row r="26" spans="1:31">
      <c r="C26" s="128" t="s">
        <v>1011</v>
      </c>
      <c r="D26" s="129" t="s">
        <v>1012</v>
      </c>
      <c r="E26"/>
      <c r="F26" s="130" t="s">
        <v>1013</v>
      </c>
      <c r="G26" s="130" t="s">
        <v>1014</v>
      </c>
      <c r="H26"/>
      <c r="I26" s="130" t="s">
        <v>1015</v>
      </c>
      <c r="J26" s="130" t="s">
        <v>1016</v>
      </c>
      <c r="K26" s="131"/>
      <c r="L26" s="130" t="s">
        <v>1017</v>
      </c>
      <c r="M26" s="130" t="s">
        <v>1018</v>
      </c>
      <c r="N26" s="131"/>
      <c r="O26" s="130" t="s">
        <v>1019</v>
      </c>
      <c r="P26" s="130" t="s">
        <v>1020</v>
      </c>
      <c r="Q26" s="130"/>
      <c r="R26" s="131"/>
      <c r="S26" s="131"/>
      <c r="T26" s="130" t="s">
        <v>1021</v>
      </c>
      <c r="U26" s="130" t="s">
        <v>1022</v>
      </c>
      <c r="V26" s="131"/>
      <c r="W26" s="131"/>
      <c r="X26" s="131"/>
      <c r="Y26" s="131"/>
      <c r="Z26" s="131"/>
      <c r="AA26"/>
    </row>
    <row r="27" spans="1:31">
      <c r="C27" s="128" t="s">
        <v>1023</v>
      </c>
      <c r="D27" s="129" t="s">
        <v>1024</v>
      </c>
      <c r="E27"/>
      <c r="F27" s="130" t="s">
        <v>1025</v>
      </c>
      <c r="G27" s="130" t="s">
        <v>1026</v>
      </c>
      <c r="H27"/>
      <c r="I27" s="130" t="s">
        <v>1027</v>
      </c>
      <c r="J27" s="130" t="s">
        <v>1028</v>
      </c>
      <c r="K27" s="131"/>
      <c r="L27" s="130" t="s">
        <v>1029</v>
      </c>
      <c r="M27" s="130" t="s">
        <v>1030</v>
      </c>
      <c r="N27" s="131"/>
      <c r="O27" s="130" t="s">
        <v>1015</v>
      </c>
      <c r="P27" s="130" t="s">
        <v>1031</v>
      </c>
      <c r="Q27" s="130"/>
      <c r="R27" s="131"/>
      <c r="S27" s="131"/>
      <c r="T27" s="130" t="s">
        <v>1032</v>
      </c>
      <c r="U27" s="130" t="s">
        <v>1033</v>
      </c>
      <c r="V27" s="131"/>
      <c r="W27" s="131"/>
      <c r="X27" s="131"/>
      <c r="Y27" s="131"/>
      <c r="Z27" s="131"/>
      <c r="AA27"/>
    </row>
    <row r="28" spans="1:31">
      <c r="C28"/>
      <c r="D28" s="132"/>
      <c r="E28"/>
      <c r="F28" s="130" t="s">
        <v>1034</v>
      </c>
      <c r="G28" s="130" t="s">
        <v>1035</v>
      </c>
      <c r="H28"/>
      <c r="I28" s="130" t="s">
        <v>1036</v>
      </c>
      <c r="J28" s="130" t="s">
        <v>1037</v>
      </c>
      <c r="K28" s="131"/>
      <c r="L28" s="130" t="s">
        <v>1038</v>
      </c>
      <c r="M28" s="130" t="s">
        <v>1039</v>
      </c>
      <c r="N28" s="131"/>
      <c r="O28" s="131"/>
      <c r="P28" s="131"/>
      <c r="Q28" s="131"/>
      <c r="R28" s="131"/>
      <c r="S28" s="131"/>
      <c r="T28" s="130" t="s">
        <v>1040</v>
      </c>
      <c r="U28" s="130" t="s">
        <v>1041</v>
      </c>
      <c r="V28" s="131"/>
      <c r="W28" s="131"/>
      <c r="X28" s="131"/>
      <c r="Y28" s="131"/>
      <c r="Z28" s="131"/>
      <c r="AA28"/>
    </row>
    <row r="29" spans="1:31">
      <c r="C29" s="133" t="s">
        <v>1042</v>
      </c>
      <c r="D29" s="132"/>
      <c r="E29"/>
      <c r="F29" s="130" t="s">
        <v>1021</v>
      </c>
      <c r="G29" s="130" t="s">
        <v>1043</v>
      </c>
      <c r="H29"/>
      <c r="I29" s="130" t="s">
        <v>1044</v>
      </c>
      <c r="J29" s="130" t="s">
        <v>1045</v>
      </c>
      <c r="K29" s="131"/>
      <c r="L29" s="130" t="s">
        <v>1046</v>
      </c>
      <c r="M29" s="130" t="s">
        <v>1047</v>
      </c>
      <c r="N29" s="131"/>
      <c r="O29" s="130" t="s">
        <v>1048</v>
      </c>
      <c r="P29" s="130"/>
      <c r="Q29" s="130"/>
      <c r="R29" s="131"/>
      <c r="S29" s="131"/>
      <c r="T29" s="130" t="s">
        <v>1027</v>
      </c>
      <c r="U29" s="130" t="s">
        <v>1049</v>
      </c>
      <c r="V29" s="131"/>
      <c r="W29" s="131"/>
      <c r="X29" s="131"/>
      <c r="Y29" s="131"/>
      <c r="Z29" s="131"/>
      <c r="AA29"/>
    </row>
    <row r="30" spans="1:31">
      <c r="C30" s="128" t="s">
        <v>1050</v>
      </c>
      <c r="D30" s="134" t="s">
        <v>1051</v>
      </c>
      <c r="E30" s="135"/>
      <c r="F30" s="130" t="s">
        <v>1052</v>
      </c>
      <c r="G30" s="130" t="s">
        <v>1053</v>
      </c>
      <c r="H30"/>
      <c r="I30" s="130" t="s">
        <v>1054</v>
      </c>
      <c r="J30" s="130" t="s">
        <v>1055</v>
      </c>
      <c r="K30" s="131"/>
      <c r="L30" s="130" t="s">
        <v>1056</v>
      </c>
      <c r="M30" s="130" t="s">
        <v>1057</v>
      </c>
      <c r="N30" s="131"/>
      <c r="O30" s="130" t="s">
        <v>1058</v>
      </c>
      <c r="P30" s="130" t="s">
        <v>1059</v>
      </c>
      <c r="Q30" s="130"/>
      <c r="R30" s="131"/>
      <c r="S30" s="131"/>
      <c r="T30" s="130" t="s">
        <v>1060</v>
      </c>
      <c r="U30" s="130" t="s">
        <v>1061</v>
      </c>
      <c r="V30" s="131"/>
      <c r="W30" s="131"/>
      <c r="X30" s="131"/>
      <c r="Y30" s="131"/>
      <c r="Z30" s="131"/>
      <c r="AA30"/>
    </row>
    <row r="31" spans="1:31">
      <c r="C31" s="128" t="s">
        <v>1062</v>
      </c>
      <c r="D31" s="134" t="s">
        <v>1063</v>
      </c>
      <c r="E31" s="135"/>
      <c r="F31" s="130" t="s">
        <v>1064</v>
      </c>
      <c r="G31" s="130" t="s">
        <v>1065</v>
      </c>
      <c r="H31"/>
      <c r="I31" s="130"/>
      <c r="J31" s="130" t="s">
        <v>1066</v>
      </c>
      <c r="K31" s="131"/>
      <c r="L31" s="130" t="s">
        <v>1067</v>
      </c>
      <c r="M31" s="130" t="s">
        <v>1068</v>
      </c>
      <c r="N31" s="131"/>
      <c r="O31" s="130" t="s">
        <v>1069</v>
      </c>
      <c r="P31" s="130" t="s">
        <v>1031</v>
      </c>
      <c r="Q31" s="130"/>
      <c r="R31" s="131"/>
      <c r="S31" s="131"/>
      <c r="T31" s="130" t="s">
        <v>1069</v>
      </c>
      <c r="U31" s="130" t="s">
        <v>1070</v>
      </c>
      <c r="V31" s="131"/>
      <c r="W31" s="131"/>
      <c r="X31" s="131"/>
      <c r="Y31" s="131"/>
      <c r="Z31" s="131"/>
      <c r="AA31"/>
    </row>
    <row r="32" spans="1:31">
      <c r="C32" s="128" t="s">
        <v>1071</v>
      </c>
      <c r="D32" s="134" t="s">
        <v>1072</v>
      </c>
      <c r="E32" s="135"/>
      <c r="F32" s="130" t="s">
        <v>1069</v>
      </c>
      <c r="G32" s="130" t="s">
        <v>1073</v>
      </c>
      <c r="H32"/>
      <c r="I32" s="130" t="s">
        <v>1009</v>
      </c>
      <c r="J32" s="130" t="s">
        <v>1074</v>
      </c>
      <c r="K32" s="131"/>
      <c r="L32" s="131"/>
      <c r="M32" s="131"/>
      <c r="N32" s="131"/>
      <c r="O32" s="130" t="s">
        <v>1009</v>
      </c>
      <c r="P32" s="130" t="s">
        <v>1075</v>
      </c>
      <c r="Q32" s="130"/>
      <c r="R32" s="131"/>
      <c r="S32" s="131"/>
      <c r="T32" s="130" t="s">
        <v>1015</v>
      </c>
      <c r="U32" s="130" t="s">
        <v>1076</v>
      </c>
      <c r="V32" s="131"/>
      <c r="W32" s="131"/>
      <c r="X32" s="131"/>
      <c r="Y32" s="131"/>
      <c r="Z32" s="131"/>
      <c r="AA32"/>
    </row>
    <row r="33" spans="3:27">
      <c r="C33" s="128" t="s">
        <v>1077</v>
      </c>
      <c r="D33" s="134" t="s">
        <v>1090</v>
      </c>
      <c r="E33" s="135"/>
      <c r="F33" s="130" t="s">
        <v>1091</v>
      </c>
      <c r="G33" s="130" t="s">
        <v>1092</v>
      </c>
      <c r="H33"/>
      <c r="I33" s="130" t="s">
        <v>1093</v>
      </c>
      <c r="J33" s="130" t="s">
        <v>1094</v>
      </c>
      <c r="K33" s="131"/>
      <c r="L33" s="130"/>
      <c r="M33" s="130"/>
      <c r="N33" s="131"/>
      <c r="O33" s="130" t="s">
        <v>1027</v>
      </c>
      <c r="P33" s="130" t="s">
        <v>1095</v>
      </c>
      <c r="Q33" s="130"/>
      <c r="R33" s="131"/>
      <c r="S33" s="131"/>
      <c r="T33" s="130" t="s">
        <v>1054</v>
      </c>
      <c r="U33" s="130" t="s">
        <v>1096</v>
      </c>
      <c r="V33" s="131"/>
      <c r="W33" s="131"/>
      <c r="X33" s="131"/>
      <c r="Y33" s="131"/>
      <c r="Z33" s="131"/>
      <c r="AA33"/>
    </row>
    <row r="34" spans="3:27">
      <c r="C34" s="128" t="s">
        <v>1097</v>
      </c>
      <c r="D34" s="134" t="s">
        <v>1098</v>
      </c>
      <c r="E34" s="135"/>
      <c r="F34" s="130" t="s">
        <v>1009</v>
      </c>
      <c r="G34" s="130" t="s">
        <v>1099</v>
      </c>
      <c r="H34"/>
      <c r="I34" s="130" t="s">
        <v>1069</v>
      </c>
      <c r="J34" s="130" t="s">
        <v>1005</v>
      </c>
      <c r="K34" s="131"/>
      <c r="L34" s="131"/>
      <c r="M34" s="131"/>
      <c r="N34" s="131"/>
      <c r="O34" s="130" t="s">
        <v>1060</v>
      </c>
      <c r="P34" s="130" t="s">
        <v>1100</v>
      </c>
      <c r="Q34" s="130"/>
      <c r="R34" s="131"/>
      <c r="S34" s="131"/>
      <c r="T34" s="130" t="s">
        <v>1101</v>
      </c>
      <c r="U34" s="130" t="s">
        <v>1102</v>
      </c>
      <c r="V34" s="131"/>
      <c r="W34" s="131"/>
      <c r="X34" s="131"/>
      <c r="Y34" s="131"/>
      <c r="Z34" s="131"/>
      <c r="AA34"/>
    </row>
    <row r="35" spans="3:27">
      <c r="C35" s="128" t="s">
        <v>1103</v>
      </c>
      <c r="D35" s="134" t="s">
        <v>1104</v>
      </c>
      <c r="E35" s="135"/>
      <c r="F35" s="130" t="s">
        <v>1105</v>
      </c>
      <c r="G35" s="130" t="s">
        <v>1106</v>
      </c>
      <c r="H35"/>
      <c r="I35" s="130"/>
      <c r="J35" s="130" t="s">
        <v>1094</v>
      </c>
      <c r="K35" s="131"/>
      <c r="L35" s="130"/>
      <c r="M35" s="130"/>
      <c r="N35" s="131"/>
      <c r="O35" s="130" t="s">
        <v>1052</v>
      </c>
      <c r="P35" s="130" t="s">
        <v>1107</v>
      </c>
      <c r="Q35" s="130"/>
      <c r="R35" s="131"/>
      <c r="S35" s="131"/>
      <c r="T35" s="130" t="s">
        <v>1044</v>
      </c>
      <c r="U35" s="130" t="s">
        <v>1108</v>
      </c>
      <c r="V35" s="131"/>
      <c r="W35" s="131"/>
      <c r="X35" s="131"/>
      <c r="Y35" s="131"/>
      <c r="Z35" s="131"/>
      <c r="AA35"/>
    </row>
    <row r="36" spans="3:27">
      <c r="C36" s="133"/>
      <c r="D36" s="136"/>
      <c r="E36" s="137"/>
      <c r="F36" s="130" t="s">
        <v>1109</v>
      </c>
      <c r="G36" s="130" t="s">
        <v>1110</v>
      </c>
      <c r="H36"/>
      <c r="I36" s="130" t="s">
        <v>1060</v>
      </c>
      <c r="J36" s="130" t="s">
        <v>1005</v>
      </c>
      <c r="K36" s="131"/>
      <c r="L36" s="131"/>
      <c r="M36" s="131"/>
      <c r="N36" s="131"/>
      <c r="O36" s="131"/>
      <c r="P36" s="131"/>
      <c r="Q36" s="131"/>
      <c r="R36" s="131"/>
      <c r="S36" s="131"/>
      <c r="T36" s="130" t="s">
        <v>1064</v>
      </c>
      <c r="U36" s="130" t="s">
        <v>1111</v>
      </c>
      <c r="V36" s="131"/>
      <c r="W36" s="131"/>
      <c r="X36" s="131"/>
      <c r="Y36" s="131"/>
      <c r="Z36" s="131"/>
      <c r="AA36"/>
    </row>
    <row r="37" spans="3:27">
      <c r="C37" s="137"/>
      <c r="D37" s="136"/>
      <c r="E37" s="137"/>
      <c r="F37" s="130" t="s">
        <v>1112</v>
      </c>
      <c r="G37" s="130" t="s">
        <v>1113</v>
      </c>
      <c r="H37"/>
      <c r="I37" s="130"/>
      <c r="J37" s="130" t="s">
        <v>1114</v>
      </c>
      <c r="K37" s="131"/>
      <c r="L37" s="130"/>
      <c r="M37" s="130"/>
      <c r="N37" s="131"/>
      <c r="O37" s="130"/>
      <c r="P37" s="130"/>
      <c r="Q37" s="130"/>
      <c r="R37" s="131"/>
      <c r="S37" s="131"/>
      <c r="T37" s="130" t="s">
        <v>1115</v>
      </c>
      <c r="U37" s="130" t="s">
        <v>1116</v>
      </c>
      <c r="V37" s="131"/>
      <c r="W37" s="131"/>
      <c r="X37" s="131"/>
      <c r="Y37" s="131"/>
      <c r="Z37" s="131"/>
      <c r="AA37"/>
    </row>
    <row r="38" spans="3:27">
      <c r="C38"/>
      <c r="D38" s="132"/>
      <c r="E38"/>
      <c r="F38" s="130" t="s">
        <v>1054</v>
      </c>
      <c r="G38" s="130" t="s">
        <v>1068</v>
      </c>
      <c r="H38"/>
      <c r="I38" s="130" t="s">
        <v>1091</v>
      </c>
      <c r="J38" s="130" t="s">
        <v>1074</v>
      </c>
      <c r="K38" s="131"/>
      <c r="L38" s="131"/>
      <c r="M38" s="131"/>
      <c r="N38" s="131"/>
      <c r="O38" s="131"/>
      <c r="P38" s="131"/>
      <c r="Q38" s="131"/>
      <c r="R38" s="131"/>
      <c r="S38" s="131"/>
      <c r="T38" s="130" t="s">
        <v>1117</v>
      </c>
      <c r="U38" s="130" t="s">
        <v>1118</v>
      </c>
      <c r="V38" s="131"/>
      <c r="W38" s="131"/>
      <c r="X38" s="131"/>
      <c r="Y38" s="131"/>
      <c r="Z38" s="131"/>
      <c r="AA38"/>
    </row>
    <row r="39" spans="3:27">
      <c r="C39"/>
      <c r="D39" s="132"/>
      <c r="E39"/>
      <c r="F39" s="133"/>
      <c r="G39" s="133"/>
      <c r="H39"/>
      <c r="I39" s="130"/>
      <c r="J39" s="130" t="s">
        <v>1119</v>
      </c>
      <c r="K39" s="131"/>
      <c r="L39" s="131"/>
      <c r="M39" s="131"/>
      <c r="N39" s="131"/>
      <c r="O39" s="130"/>
      <c r="P39" s="130"/>
      <c r="Q39" s="130"/>
      <c r="R39" s="131"/>
      <c r="S39" s="131"/>
      <c r="T39" s="130" t="s">
        <v>1120</v>
      </c>
      <c r="U39" s="130" t="s">
        <v>1121</v>
      </c>
      <c r="V39" s="131"/>
      <c r="W39" s="131"/>
      <c r="X39" s="131"/>
      <c r="Y39" s="131"/>
      <c r="Z39" s="131"/>
      <c r="AA39"/>
    </row>
    <row r="40" spans="3:27">
      <c r="C40"/>
      <c r="D40" s="132"/>
      <c r="E40"/>
      <c r="F40"/>
      <c r="G40"/>
      <c r="H40"/>
      <c r="I40" s="131"/>
      <c r="J40" s="131"/>
      <c r="K40" s="131"/>
      <c r="L40" s="131"/>
      <c r="M40" s="131"/>
      <c r="N40" s="131"/>
      <c r="O40" s="131"/>
      <c r="P40" s="131"/>
      <c r="Q40" s="131"/>
      <c r="R40" s="131"/>
      <c r="S40" s="131"/>
      <c r="T40" s="130" t="s">
        <v>1122</v>
      </c>
      <c r="U40" s="130" t="s">
        <v>1123</v>
      </c>
      <c r="V40" s="131"/>
      <c r="W40" s="131"/>
      <c r="X40" s="131"/>
      <c r="Y40" s="131"/>
      <c r="Z40" s="131"/>
      <c r="AA40"/>
    </row>
    <row r="41" spans="3:27">
      <c r="C41"/>
      <c r="D41" s="132"/>
      <c r="E41"/>
      <c r="F41"/>
      <c r="G41"/>
      <c r="H41"/>
      <c r="I41" s="131"/>
      <c r="J41" s="131"/>
      <c r="K41" s="131"/>
      <c r="L41" s="131"/>
      <c r="M41" s="131"/>
      <c r="N41" s="131"/>
      <c r="O41" s="130"/>
      <c r="P41" s="130"/>
      <c r="Q41" s="130"/>
      <c r="R41" s="131"/>
      <c r="S41" s="131"/>
      <c r="T41" s="130" t="s">
        <v>1004</v>
      </c>
      <c r="U41" s="130" t="s">
        <v>1124</v>
      </c>
      <c r="V41" s="131"/>
      <c r="W41" s="131"/>
      <c r="X41" s="131"/>
      <c r="Y41" s="131"/>
      <c r="Z41" s="131"/>
      <c r="AA41"/>
    </row>
    <row r="42" spans="3:27">
      <c r="C42"/>
      <c r="D42" s="132"/>
      <c r="E42"/>
      <c r="F42"/>
      <c r="G42"/>
      <c r="H42"/>
      <c r="I42" s="131"/>
      <c r="J42" s="131"/>
      <c r="K42" s="131"/>
      <c r="L42" s="131"/>
      <c r="M42" s="131"/>
      <c r="N42" s="131"/>
      <c r="O42" s="131"/>
      <c r="P42" s="131"/>
      <c r="Q42" s="131"/>
      <c r="R42" s="131"/>
      <c r="S42" s="131"/>
      <c r="T42" s="130" t="s">
        <v>1091</v>
      </c>
      <c r="U42" s="130" t="s">
        <v>1125</v>
      </c>
      <c r="V42" s="131"/>
      <c r="W42" s="131"/>
      <c r="X42" s="131"/>
      <c r="Y42" s="131"/>
      <c r="Z42" s="131"/>
      <c r="AA42"/>
    </row>
    <row r="43" spans="3:27">
      <c r="C43"/>
      <c r="D43" s="132"/>
      <c r="E43"/>
      <c r="F43"/>
      <c r="G43"/>
      <c r="H43"/>
      <c r="I43" s="131"/>
      <c r="J43" s="131"/>
      <c r="K43" s="131"/>
      <c r="L43" s="131"/>
      <c r="M43" s="131"/>
      <c r="N43" s="131"/>
      <c r="O43" s="130"/>
      <c r="P43" s="130"/>
      <c r="Q43" s="130"/>
      <c r="R43" s="131"/>
      <c r="S43" s="131"/>
      <c r="T43" s="130" t="s">
        <v>994</v>
      </c>
      <c r="U43" s="130" t="s">
        <v>1126</v>
      </c>
      <c r="V43" s="131"/>
      <c r="W43" s="131"/>
      <c r="X43" s="131"/>
      <c r="Y43" s="131"/>
      <c r="Z43" s="131"/>
      <c r="AA43"/>
    </row>
    <row r="44" spans="3:27">
      <c r="C44"/>
      <c r="D44" s="132"/>
      <c r="E44"/>
      <c r="F44"/>
      <c r="G44"/>
      <c r="H44"/>
      <c r="I44" s="131"/>
      <c r="J44" s="131"/>
      <c r="K44" s="131"/>
      <c r="L44" s="131"/>
      <c r="M44" s="131"/>
      <c r="N44" s="131"/>
      <c r="O44" s="131"/>
      <c r="P44" s="131"/>
      <c r="Q44" s="131"/>
      <c r="R44" s="131"/>
      <c r="S44" s="131"/>
      <c r="T44" s="130" t="s">
        <v>1052</v>
      </c>
      <c r="U44" s="130" t="s">
        <v>1068</v>
      </c>
      <c r="V44" s="131"/>
      <c r="W44" s="131"/>
      <c r="X44" s="131"/>
      <c r="Y44" s="131"/>
      <c r="Z44" s="131"/>
      <c r="AA44"/>
    </row>
    <row r="45" spans="3:27">
      <c r="C45"/>
      <c r="D45" s="132"/>
      <c r="E45"/>
      <c r="F45"/>
      <c r="G45"/>
      <c r="H45"/>
      <c r="I45" s="131"/>
      <c r="J45" s="131"/>
      <c r="K45" s="131"/>
      <c r="L45" s="131"/>
      <c r="M45" s="131"/>
      <c r="N45" s="131"/>
      <c r="O45" s="131"/>
      <c r="P45" s="131"/>
      <c r="Q45" s="131"/>
      <c r="R45" s="131"/>
      <c r="S45" s="131"/>
      <c r="T45" s="131"/>
      <c r="U45" s="131"/>
      <c r="V45" s="131"/>
      <c r="W45" s="131"/>
      <c r="X45" s="131"/>
      <c r="Y45" s="131"/>
      <c r="Z45" s="131"/>
      <c r="AA45"/>
    </row>
  </sheetData>
  <mergeCells count="27">
    <mergeCell ref="S7:T7"/>
    <mergeCell ref="U7:V7"/>
    <mergeCell ref="C1:AB1"/>
    <mergeCell ref="C6:C9"/>
    <mergeCell ref="D6:D9"/>
    <mergeCell ref="E6:E9"/>
    <mergeCell ref="F6:F8"/>
    <mergeCell ref="H6:H8"/>
    <mergeCell ref="W7:Y7"/>
    <mergeCell ref="Z7:AB7"/>
    <mergeCell ref="K7:K8"/>
    <mergeCell ref="L7:M7"/>
    <mergeCell ref="I6:I8"/>
    <mergeCell ref="J6:J8"/>
    <mergeCell ref="K6:N6"/>
    <mergeCell ref="O6:AB6"/>
    <mergeCell ref="N7:N8"/>
    <mergeCell ref="O7:R7"/>
    <mergeCell ref="G6:G8"/>
    <mergeCell ref="C18:C20"/>
    <mergeCell ref="A18:A20"/>
    <mergeCell ref="D18:D20"/>
    <mergeCell ref="E18:E20"/>
    <mergeCell ref="A10:A14"/>
    <mergeCell ref="C10:C16"/>
    <mergeCell ref="D10:D16"/>
    <mergeCell ref="E10:E16"/>
  </mergeCells>
  <phoneticPr fontId="1" type="noConversion"/>
  <printOptions horizontalCentered="1"/>
  <pageMargins left="1.08" right="0.56999999999999995" top="0.78740157480314998" bottom="0.39370078740157499" header="0.31496062992126" footer="0.31496062992126"/>
  <pageSetup paperSize="8" scale="63" orientation="landscape"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9">
    <tabColor indexed="11"/>
  </sheetPr>
  <dimension ref="A1:AE60"/>
  <sheetViews>
    <sheetView view="pageBreakPreview" topLeftCell="A13" zoomScale="85" zoomScaleNormal="25" zoomScaleSheetLayoutView="85" workbookViewId="0">
      <selection activeCell="F40" sqref="F40"/>
    </sheetView>
  </sheetViews>
  <sheetFormatPr defaultColWidth="9" defaultRowHeight="15"/>
  <cols>
    <col min="1" max="2" width="9" style="67"/>
    <col min="3" max="3" width="10" style="67" customWidth="1"/>
    <col min="4" max="4" width="9.140625" style="105" customWidth="1"/>
    <col min="5" max="5" width="24.7109375" style="67" customWidth="1"/>
    <col min="6" max="6" width="13.42578125" style="83" customWidth="1"/>
    <col min="7" max="7" width="30.7109375" style="83" customWidth="1"/>
    <col min="8" max="8" width="27.42578125" style="67" customWidth="1"/>
    <col min="9" max="9" width="8.85546875" style="107" bestFit="1" customWidth="1"/>
    <col min="10" max="10" width="10.42578125" style="67" customWidth="1"/>
    <col min="11" max="11" width="9.28515625" style="83" customWidth="1"/>
    <col min="12" max="13" width="5.5703125" style="83" customWidth="1"/>
    <col min="14" max="14" width="9.140625" style="83" customWidth="1"/>
    <col min="15" max="15" width="6" style="83" customWidth="1"/>
    <col min="16" max="16" width="6.7109375" style="83" customWidth="1"/>
    <col min="17" max="17" width="5.140625" style="83" customWidth="1"/>
    <col min="18" max="18" width="6.28515625" style="83" customWidth="1"/>
    <col min="19" max="19" width="7.140625" style="83" customWidth="1"/>
    <col min="20" max="20" width="6" style="83" customWidth="1"/>
    <col min="21" max="21" width="6.85546875" style="83" customWidth="1"/>
    <col min="22" max="22" width="6.28515625" style="83" customWidth="1"/>
    <col min="23" max="23" width="5.5703125" style="83" customWidth="1"/>
    <col min="24" max="24" width="7" style="83" customWidth="1"/>
    <col min="25" max="25" width="6.28515625" style="83" customWidth="1"/>
    <col min="26" max="26" width="5.7109375" style="83" customWidth="1"/>
    <col min="27" max="27" width="6.85546875" style="83" customWidth="1"/>
    <col min="28" max="28" width="6.28515625" style="83" customWidth="1"/>
    <col min="29" max="29" width="10.5703125" style="67" hidden="1" customWidth="1"/>
    <col min="30" max="30" width="11.5703125" style="67" hidden="1" customWidth="1"/>
    <col min="31" max="31" width="0" style="67" hidden="1" customWidth="1"/>
    <col min="32" max="16384" width="9" style="67"/>
  </cols>
  <sheetData>
    <row r="1" spans="1:31" ht="21">
      <c r="C1" s="609" t="s">
        <v>1690</v>
      </c>
      <c r="D1" s="609"/>
      <c r="E1" s="609"/>
      <c r="F1" s="609"/>
      <c r="G1" s="609"/>
      <c r="H1" s="609"/>
      <c r="I1" s="609"/>
      <c r="J1" s="609"/>
      <c r="K1" s="609"/>
      <c r="L1" s="609"/>
      <c r="M1" s="609"/>
      <c r="N1" s="609"/>
      <c r="O1" s="609"/>
      <c r="P1" s="609"/>
      <c r="Q1" s="609"/>
      <c r="R1" s="609"/>
      <c r="S1" s="609"/>
      <c r="T1" s="609"/>
      <c r="U1" s="609"/>
      <c r="V1" s="609"/>
      <c r="W1" s="609"/>
      <c r="X1" s="609"/>
      <c r="Y1" s="609"/>
      <c r="Z1" s="609"/>
      <c r="AA1" s="609"/>
      <c r="AB1" s="609"/>
    </row>
    <row r="2" spans="1:31">
      <c r="C2" s="68" t="s">
        <v>1691</v>
      </c>
      <c r="D2" s="69"/>
      <c r="E2" s="114" t="s">
        <v>1695</v>
      </c>
      <c r="F2" s="71"/>
      <c r="G2" s="71"/>
      <c r="H2" s="71"/>
      <c r="I2" s="106"/>
      <c r="J2" s="71"/>
      <c r="K2" s="71"/>
      <c r="L2" s="71"/>
      <c r="M2" s="71"/>
      <c r="N2" s="71"/>
      <c r="O2" s="71"/>
      <c r="P2" s="71"/>
      <c r="Q2" s="71"/>
      <c r="R2" s="71"/>
      <c r="S2" s="71"/>
      <c r="T2" s="71"/>
      <c r="U2" s="71"/>
      <c r="V2" s="71"/>
      <c r="W2" s="71"/>
      <c r="X2" s="71"/>
      <c r="Y2" s="71"/>
      <c r="Z2" s="71"/>
      <c r="AA2" s="71"/>
      <c r="AB2" s="71"/>
    </row>
    <row r="3" spans="1:31">
      <c r="C3" s="68" t="s">
        <v>1692</v>
      </c>
      <c r="D3" s="69"/>
      <c r="E3" s="114" t="s">
        <v>325</v>
      </c>
      <c r="F3" s="71"/>
      <c r="G3" s="71"/>
      <c r="H3" s="71"/>
      <c r="I3" s="106"/>
      <c r="J3" s="71"/>
      <c r="K3" s="71"/>
      <c r="L3" s="71"/>
      <c r="M3" s="71"/>
      <c r="N3" s="71"/>
      <c r="O3" s="71"/>
      <c r="P3" s="71"/>
      <c r="Q3" s="71"/>
      <c r="R3" s="71"/>
      <c r="S3" s="71"/>
      <c r="T3" s="71"/>
      <c r="U3" s="71"/>
      <c r="V3" s="71"/>
      <c r="W3" s="71"/>
      <c r="X3" s="71"/>
      <c r="Y3" s="71"/>
      <c r="Z3" s="71"/>
      <c r="AA3" s="71"/>
      <c r="AB3" s="71"/>
    </row>
    <row r="4" spans="1:31">
      <c r="C4" s="68" t="s">
        <v>86</v>
      </c>
      <c r="D4" s="69"/>
      <c r="E4" s="114" t="s">
        <v>448</v>
      </c>
      <c r="F4" s="71"/>
      <c r="G4" s="71"/>
      <c r="H4" s="71"/>
      <c r="I4" s="106"/>
      <c r="J4" s="71"/>
      <c r="K4" s="71"/>
      <c r="L4" s="71"/>
      <c r="M4" s="71"/>
      <c r="N4" s="71"/>
      <c r="O4" s="71"/>
      <c r="P4" s="71"/>
      <c r="Q4" s="71"/>
      <c r="R4" s="71"/>
      <c r="S4" s="71"/>
      <c r="T4" s="71"/>
      <c r="U4" s="71"/>
      <c r="V4" s="71"/>
      <c r="W4" s="71"/>
      <c r="X4" s="71"/>
      <c r="Y4" s="71"/>
      <c r="Z4" s="71"/>
      <c r="AA4" s="71"/>
      <c r="AB4" s="71"/>
    </row>
    <row r="5" spans="1:31" ht="15.75" thickBot="1">
      <c r="C5" s="73"/>
      <c r="D5" s="74"/>
      <c r="E5" s="115"/>
      <c r="F5" s="71"/>
      <c r="G5" s="71"/>
      <c r="H5" s="71"/>
      <c r="I5" s="106"/>
      <c r="J5" s="71"/>
      <c r="K5" s="71"/>
      <c r="L5" s="71"/>
      <c r="M5" s="71"/>
      <c r="N5" s="71"/>
      <c r="O5" s="71"/>
      <c r="P5" s="71"/>
      <c r="Q5" s="71"/>
      <c r="R5" s="71"/>
      <c r="S5" s="71"/>
      <c r="T5" s="71"/>
      <c r="U5" s="71"/>
      <c r="V5" s="71"/>
      <c r="W5" s="71"/>
      <c r="X5" s="71"/>
      <c r="Y5" s="71"/>
      <c r="Z5" s="71"/>
      <c r="AA5" s="71"/>
      <c r="AB5" s="71"/>
    </row>
    <row r="6" spans="1:31" ht="15" customHeight="1">
      <c r="C6" s="610" t="s">
        <v>1693</v>
      </c>
      <c r="D6" s="613" t="s">
        <v>106</v>
      </c>
      <c r="E6" s="605" t="s">
        <v>1689</v>
      </c>
      <c r="F6" s="614" t="s">
        <v>1667</v>
      </c>
      <c r="G6" s="605" t="s">
        <v>1725</v>
      </c>
      <c r="H6" s="614" t="s">
        <v>1668</v>
      </c>
      <c r="I6" s="616" t="s">
        <v>1669</v>
      </c>
      <c r="J6" s="614" t="s">
        <v>87</v>
      </c>
      <c r="K6" s="614" t="s">
        <v>1671</v>
      </c>
      <c r="L6" s="614"/>
      <c r="M6" s="614"/>
      <c r="N6" s="614"/>
      <c r="O6" s="614" t="s">
        <v>1677</v>
      </c>
      <c r="P6" s="614"/>
      <c r="Q6" s="614"/>
      <c r="R6" s="614"/>
      <c r="S6" s="614"/>
      <c r="T6" s="614"/>
      <c r="U6" s="614"/>
      <c r="V6" s="614"/>
      <c r="W6" s="614"/>
      <c r="X6" s="614"/>
      <c r="Y6" s="614"/>
      <c r="Z6" s="614"/>
      <c r="AA6" s="614"/>
      <c r="AB6" s="618"/>
    </row>
    <row r="7" spans="1:31" ht="15" customHeight="1">
      <c r="C7" s="611"/>
      <c r="D7" s="585"/>
      <c r="E7" s="602"/>
      <c r="F7" s="599"/>
      <c r="G7" s="602"/>
      <c r="H7" s="599"/>
      <c r="I7" s="617"/>
      <c r="J7" s="599"/>
      <c r="K7" s="599" t="s">
        <v>1672</v>
      </c>
      <c r="L7" s="599" t="s">
        <v>1673</v>
      </c>
      <c r="M7" s="599"/>
      <c r="N7" s="599" t="s">
        <v>1676</v>
      </c>
      <c r="O7" s="599" t="s">
        <v>1678</v>
      </c>
      <c r="P7" s="599"/>
      <c r="Q7" s="599"/>
      <c r="R7" s="599"/>
      <c r="S7" s="599" t="s">
        <v>1684</v>
      </c>
      <c r="T7" s="599"/>
      <c r="U7" s="599" t="s">
        <v>1685</v>
      </c>
      <c r="V7" s="599"/>
      <c r="W7" s="599" t="s">
        <v>1686</v>
      </c>
      <c r="X7" s="599"/>
      <c r="Y7" s="599"/>
      <c r="Z7" s="599" t="s">
        <v>1687</v>
      </c>
      <c r="AA7" s="599"/>
      <c r="AB7" s="600"/>
    </row>
    <row r="8" spans="1:31">
      <c r="B8" s="67" t="s">
        <v>578</v>
      </c>
      <c r="C8" s="611"/>
      <c r="D8" s="585"/>
      <c r="E8" s="602"/>
      <c r="F8" s="599"/>
      <c r="G8" s="603"/>
      <c r="H8" s="599"/>
      <c r="I8" s="617"/>
      <c r="J8" s="599"/>
      <c r="K8" s="599"/>
      <c r="L8" s="64" t="s">
        <v>1674</v>
      </c>
      <c r="M8" s="64" t="s">
        <v>1675</v>
      </c>
      <c r="N8" s="599"/>
      <c r="O8" s="64" t="s">
        <v>1679</v>
      </c>
      <c r="P8" s="64" t="s">
        <v>1680</v>
      </c>
      <c r="Q8" s="64" t="s">
        <v>1681</v>
      </c>
      <c r="R8" s="64" t="s">
        <v>1682</v>
      </c>
      <c r="S8" s="64" t="s">
        <v>1680</v>
      </c>
      <c r="T8" s="64" t="s">
        <v>1682</v>
      </c>
      <c r="U8" s="64" t="s">
        <v>1680</v>
      </c>
      <c r="V8" s="64" t="s">
        <v>1682</v>
      </c>
      <c r="W8" s="64" t="s">
        <v>1679</v>
      </c>
      <c r="X8" s="64" t="s">
        <v>1680</v>
      </c>
      <c r="Y8" s="64" t="s">
        <v>1682</v>
      </c>
      <c r="Z8" s="64" t="s">
        <v>1679</v>
      </c>
      <c r="AA8" s="64" t="s">
        <v>1680</v>
      </c>
      <c r="AB8" s="65" t="s">
        <v>1682</v>
      </c>
    </row>
    <row r="9" spans="1:31" s="104" customFormat="1" ht="15.75" thickBot="1">
      <c r="C9" s="612"/>
      <c r="D9" s="592"/>
      <c r="E9" s="627"/>
      <c r="F9" s="81">
        <v>1</v>
      </c>
      <c r="G9" s="81"/>
      <c r="H9" s="81">
        <v>2</v>
      </c>
      <c r="I9" s="119">
        <v>3</v>
      </c>
      <c r="J9" s="81">
        <v>4</v>
      </c>
      <c r="K9" s="81">
        <v>5</v>
      </c>
      <c r="L9" s="81">
        <v>6.1</v>
      </c>
      <c r="M9" s="81">
        <v>6.2</v>
      </c>
      <c r="N9" s="81">
        <v>7</v>
      </c>
      <c r="O9" s="81">
        <v>8</v>
      </c>
      <c r="P9" s="81">
        <v>9</v>
      </c>
      <c r="Q9" s="81">
        <v>10</v>
      </c>
      <c r="R9" s="81">
        <v>11</v>
      </c>
      <c r="S9" s="81">
        <v>12</v>
      </c>
      <c r="T9" s="81">
        <v>13</v>
      </c>
      <c r="U9" s="81">
        <v>14</v>
      </c>
      <c r="V9" s="81">
        <v>15</v>
      </c>
      <c r="W9" s="81">
        <v>16</v>
      </c>
      <c r="X9" s="81">
        <v>17</v>
      </c>
      <c r="Y9" s="81">
        <v>18</v>
      </c>
      <c r="Z9" s="81">
        <v>19</v>
      </c>
      <c r="AA9" s="81">
        <v>20</v>
      </c>
      <c r="AB9" s="82">
        <v>21</v>
      </c>
    </row>
    <row r="10" spans="1:31" s="66" customFormat="1" ht="15" customHeight="1">
      <c r="A10" s="62">
        <v>84</v>
      </c>
      <c r="B10" s="62">
        <v>12</v>
      </c>
      <c r="C10" s="175" t="s">
        <v>675</v>
      </c>
      <c r="D10" s="75">
        <v>1.2</v>
      </c>
      <c r="E10" s="151" t="s">
        <v>674</v>
      </c>
      <c r="F10" s="76">
        <v>1</v>
      </c>
      <c r="G10" s="76" t="s">
        <v>676</v>
      </c>
      <c r="H10" s="93" t="s">
        <v>463</v>
      </c>
      <c r="I10" s="79">
        <f>AE10-AD10</f>
        <v>3.5</v>
      </c>
      <c r="J10" s="76" t="s">
        <v>1700</v>
      </c>
      <c r="K10" s="79">
        <v>14</v>
      </c>
      <c r="L10" s="79">
        <v>5</v>
      </c>
      <c r="M10" s="79">
        <v>5</v>
      </c>
      <c r="N10" s="76">
        <v>2</v>
      </c>
      <c r="O10" s="76" t="s">
        <v>1703</v>
      </c>
      <c r="P10" s="76" t="s">
        <v>1701</v>
      </c>
      <c r="Q10" s="76" t="s">
        <v>1709</v>
      </c>
      <c r="R10" s="76">
        <v>0</v>
      </c>
      <c r="S10" s="76" t="s">
        <v>1701</v>
      </c>
      <c r="T10" s="76">
        <v>0</v>
      </c>
      <c r="U10" s="76" t="s">
        <v>1707</v>
      </c>
      <c r="V10" s="76">
        <v>0</v>
      </c>
      <c r="W10" s="76" t="s">
        <v>1704</v>
      </c>
      <c r="X10" s="76" t="s">
        <v>1703</v>
      </c>
      <c r="Y10" s="76">
        <v>0</v>
      </c>
      <c r="Z10" s="76" t="s">
        <v>1705</v>
      </c>
      <c r="AA10" s="76" t="s">
        <v>1703</v>
      </c>
      <c r="AB10" s="77">
        <v>0</v>
      </c>
      <c r="AD10" s="61">
        <f>'[1]NGANJUK''Z'!$L$226</f>
        <v>34.5</v>
      </c>
      <c r="AE10" s="87">
        <v>38</v>
      </c>
    </row>
    <row r="11" spans="1:31" s="66" customFormat="1" ht="15" customHeight="1">
      <c r="A11" s="62"/>
      <c r="B11" s="62"/>
      <c r="C11" s="97"/>
      <c r="D11" s="98"/>
      <c r="E11" s="96"/>
      <c r="F11" s="95"/>
      <c r="G11" s="95"/>
      <c r="H11" s="99"/>
      <c r="I11" s="100"/>
      <c r="J11" s="95"/>
      <c r="K11" s="100"/>
      <c r="L11" s="100"/>
      <c r="M11" s="100"/>
      <c r="N11" s="95"/>
      <c r="O11" s="95"/>
      <c r="P11" s="95"/>
      <c r="Q11" s="95"/>
      <c r="R11" s="95"/>
      <c r="S11" s="95"/>
      <c r="T11" s="95"/>
      <c r="U11" s="95"/>
      <c r="V11" s="95"/>
      <c r="W11" s="95"/>
      <c r="X11" s="95"/>
      <c r="Y11" s="95"/>
      <c r="Z11" s="95"/>
      <c r="AA11" s="95"/>
      <c r="AB11" s="101"/>
      <c r="AD11" s="61"/>
      <c r="AE11" s="87"/>
    </row>
    <row r="12" spans="1:31" s="66" customFormat="1" ht="15" customHeight="1">
      <c r="A12" s="586">
        <v>9058</v>
      </c>
      <c r="B12" s="62">
        <v>242</v>
      </c>
      <c r="C12" s="586" t="s">
        <v>677</v>
      </c>
      <c r="D12" s="585">
        <v>2.1</v>
      </c>
      <c r="E12" s="624" t="s">
        <v>678</v>
      </c>
      <c r="F12" s="64">
        <v>3</v>
      </c>
      <c r="G12" s="64" t="s">
        <v>679</v>
      </c>
      <c r="H12" s="60" t="s">
        <v>387</v>
      </c>
      <c r="I12" s="59">
        <v>3.4</v>
      </c>
      <c r="J12" s="64" t="s">
        <v>1700</v>
      </c>
      <c r="K12" s="59">
        <v>17.5</v>
      </c>
      <c r="L12" s="59">
        <v>2.5</v>
      </c>
      <c r="M12" s="59">
        <v>2.5</v>
      </c>
      <c r="N12" s="64">
        <v>3</v>
      </c>
      <c r="O12" s="64" t="s">
        <v>1703</v>
      </c>
      <c r="P12" s="64" t="s">
        <v>1701</v>
      </c>
      <c r="Q12" s="64" t="s">
        <v>1709</v>
      </c>
      <c r="R12" s="64">
        <v>0</v>
      </c>
      <c r="S12" s="64" t="s">
        <v>1701</v>
      </c>
      <c r="T12" s="64">
        <v>0</v>
      </c>
      <c r="U12" s="64" t="s">
        <v>1707</v>
      </c>
      <c r="V12" s="64">
        <v>0</v>
      </c>
      <c r="W12" s="64" t="s">
        <v>1704</v>
      </c>
      <c r="X12" s="64" t="s">
        <v>1703</v>
      </c>
      <c r="Y12" s="64">
        <v>0</v>
      </c>
      <c r="Z12" s="64" t="s">
        <v>1705</v>
      </c>
      <c r="AA12" s="64" t="s">
        <v>1703</v>
      </c>
      <c r="AB12" s="65">
        <v>0</v>
      </c>
      <c r="AE12" s="85">
        <v>850.8</v>
      </c>
    </row>
    <row r="13" spans="1:31" s="66" customFormat="1" ht="15" customHeight="1">
      <c r="A13" s="586"/>
      <c r="B13" s="62"/>
      <c r="C13" s="586"/>
      <c r="D13" s="585"/>
      <c r="E13" s="624"/>
      <c r="F13" s="64"/>
      <c r="G13" s="64"/>
      <c r="H13" s="60"/>
      <c r="I13" s="59"/>
      <c r="J13" s="64"/>
      <c r="K13" s="59"/>
      <c r="L13" s="59"/>
      <c r="M13" s="59"/>
      <c r="N13" s="64"/>
      <c r="O13" s="64"/>
      <c r="P13" s="64"/>
      <c r="Q13" s="64"/>
      <c r="R13" s="64"/>
      <c r="S13" s="64"/>
      <c r="T13" s="64"/>
      <c r="U13" s="64"/>
      <c r="V13" s="64"/>
      <c r="W13" s="64"/>
      <c r="X13" s="64"/>
      <c r="Y13" s="64"/>
      <c r="Z13" s="64"/>
      <c r="AA13" s="64"/>
      <c r="AB13" s="65"/>
      <c r="AE13" s="85"/>
    </row>
    <row r="14" spans="1:31" s="66" customFormat="1" ht="30" customHeight="1">
      <c r="A14" s="586"/>
      <c r="B14" s="62">
        <v>243</v>
      </c>
      <c r="C14" s="586"/>
      <c r="D14" s="585"/>
      <c r="E14" s="624"/>
      <c r="F14" s="64">
        <v>4</v>
      </c>
      <c r="G14" s="64" t="s">
        <v>680</v>
      </c>
      <c r="H14" s="60" t="s">
        <v>388</v>
      </c>
      <c r="I14" s="59">
        <v>3.5</v>
      </c>
      <c r="J14" s="64" t="s">
        <v>1700</v>
      </c>
      <c r="K14" s="59">
        <v>5</v>
      </c>
      <c r="L14" s="59">
        <v>3</v>
      </c>
      <c r="M14" s="59">
        <v>3</v>
      </c>
      <c r="N14" s="64">
        <v>1</v>
      </c>
      <c r="O14" s="64" t="s">
        <v>1705</v>
      </c>
      <c r="P14" s="64" t="s">
        <v>1701</v>
      </c>
      <c r="Q14" s="64" t="s">
        <v>1709</v>
      </c>
      <c r="R14" s="64">
        <v>0</v>
      </c>
      <c r="S14" s="64" t="s">
        <v>1701</v>
      </c>
      <c r="T14" s="64">
        <v>0</v>
      </c>
      <c r="U14" s="64" t="s">
        <v>1707</v>
      </c>
      <c r="V14" s="64">
        <v>0</v>
      </c>
      <c r="W14" s="64" t="s">
        <v>1704</v>
      </c>
      <c r="X14" s="64" t="s">
        <v>1703</v>
      </c>
      <c r="Y14" s="64">
        <v>0</v>
      </c>
      <c r="Z14" s="64" t="s">
        <v>1705</v>
      </c>
      <c r="AA14" s="64" t="s">
        <v>1703</v>
      </c>
      <c r="AB14" s="65">
        <v>0</v>
      </c>
      <c r="AE14" s="85">
        <v>850.9</v>
      </c>
    </row>
    <row r="15" spans="1:31" s="66" customFormat="1" ht="30" customHeight="1">
      <c r="A15" s="184"/>
      <c r="B15" s="62"/>
      <c r="C15" s="109"/>
      <c r="D15" s="122"/>
      <c r="E15" s="126"/>
      <c r="F15" s="64"/>
      <c r="G15" s="64"/>
      <c r="H15" s="60"/>
      <c r="I15" s="59"/>
      <c r="J15" s="64"/>
      <c r="K15" s="59"/>
      <c r="L15" s="59"/>
      <c r="M15" s="59"/>
      <c r="N15" s="64"/>
      <c r="O15" s="64"/>
      <c r="P15" s="64"/>
      <c r="Q15" s="64"/>
      <c r="R15" s="64"/>
      <c r="S15" s="64"/>
      <c r="T15" s="64"/>
      <c r="U15" s="64"/>
      <c r="V15" s="64"/>
      <c r="W15" s="64"/>
      <c r="X15" s="64"/>
      <c r="Y15" s="64"/>
      <c r="Z15" s="64"/>
      <c r="AA15" s="64"/>
      <c r="AB15" s="65"/>
      <c r="AE15" s="85"/>
    </row>
    <row r="16" spans="1:31" s="66" customFormat="1" ht="15" customHeight="1">
      <c r="A16" s="587">
        <v>195</v>
      </c>
      <c r="B16" s="62">
        <v>247</v>
      </c>
      <c r="C16" s="589" t="s">
        <v>683</v>
      </c>
      <c r="D16" s="591">
        <v>2.9</v>
      </c>
      <c r="E16" s="594" t="s">
        <v>684</v>
      </c>
      <c r="F16" s="64">
        <v>3</v>
      </c>
      <c r="G16" s="64" t="s">
        <v>685</v>
      </c>
      <c r="H16" s="60" t="s">
        <v>573</v>
      </c>
      <c r="I16" s="59">
        <f>AE16-AD16</f>
        <v>0.5</v>
      </c>
      <c r="J16" s="64" t="s">
        <v>1700</v>
      </c>
      <c r="K16" s="59">
        <v>2.5</v>
      </c>
      <c r="L16" s="59">
        <v>5</v>
      </c>
      <c r="M16" s="59">
        <v>5</v>
      </c>
      <c r="N16" s="64">
        <v>1</v>
      </c>
      <c r="O16" s="64" t="s">
        <v>1705</v>
      </c>
      <c r="P16" s="64" t="s">
        <v>1701</v>
      </c>
      <c r="Q16" s="64" t="s">
        <v>1709</v>
      </c>
      <c r="R16" s="64">
        <v>0</v>
      </c>
      <c r="S16" s="64" t="s">
        <v>1701</v>
      </c>
      <c r="T16" s="64">
        <v>0</v>
      </c>
      <c r="U16" s="64" t="s">
        <v>1707</v>
      </c>
      <c r="V16" s="64">
        <v>0</v>
      </c>
      <c r="W16" s="64" t="s">
        <v>1704</v>
      </c>
      <c r="X16" s="64" t="s">
        <v>1703</v>
      </c>
      <c r="Y16" s="64">
        <v>0</v>
      </c>
      <c r="Z16" s="64" t="s">
        <v>1705</v>
      </c>
      <c r="AA16" s="64" t="s">
        <v>1703</v>
      </c>
      <c r="AB16" s="65">
        <v>0</v>
      </c>
      <c r="AD16" s="61">
        <f>'[1]NGANJUK''Z'!$L$275</f>
        <v>53.9</v>
      </c>
      <c r="AE16" s="87">
        <v>54.4</v>
      </c>
    </row>
    <row r="17" spans="1:31" s="66" customFormat="1" ht="15" customHeight="1">
      <c r="A17" s="588"/>
      <c r="B17" s="62"/>
      <c r="C17" s="590"/>
      <c r="D17" s="604"/>
      <c r="E17" s="597"/>
      <c r="F17" s="64"/>
      <c r="G17" s="64"/>
      <c r="H17" s="60"/>
      <c r="I17" s="59"/>
      <c r="J17" s="64"/>
      <c r="K17" s="59"/>
      <c r="L17" s="59"/>
      <c r="M17" s="59"/>
      <c r="N17" s="64"/>
      <c r="O17" s="64"/>
      <c r="P17" s="64"/>
      <c r="Q17" s="64"/>
      <c r="R17" s="64"/>
      <c r="S17" s="64"/>
      <c r="T17" s="64"/>
      <c r="U17" s="64"/>
      <c r="V17" s="64"/>
      <c r="W17" s="64"/>
      <c r="X17" s="64"/>
      <c r="Y17" s="64"/>
      <c r="Z17" s="64"/>
      <c r="AA17" s="64"/>
      <c r="AB17" s="65"/>
      <c r="AD17" s="61"/>
      <c r="AE17" s="87"/>
    </row>
    <row r="18" spans="1:31" s="66" customFormat="1" ht="15" customHeight="1">
      <c r="A18" s="607"/>
      <c r="B18" s="62">
        <v>258</v>
      </c>
      <c r="C18" s="606"/>
      <c r="D18" s="608"/>
      <c r="E18" s="598"/>
      <c r="F18" s="64">
        <v>4</v>
      </c>
      <c r="G18" s="64" t="s">
        <v>686</v>
      </c>
      <c r="H18" s="60" t="s">
        <v>574</v>
      </c>
      <c r="I18" s="59">
        <f>AE18-AD18</f>
        <v>1.3999999999999986</v>
      </c>
      <c r="J18" s="64" t="s">
        <v>1700</v>
      </c>
      <c r="K18" s="59">
        <v>15</v>
      </c>
      <c r="L18" s="59">
        <v>5</v>
      </c>
      <c r="M18" s="59">
        <v>5</v>
      </c>
      <c r="N18" s="64">
        <v>2</v>
      </c>
      <c r="O18" s="64" t="s">
        <v>1703</v>
      </c>
      <c r="P18" s="64" t="s">
        <v>1701</v>
      </c>
      <c r="Q18" s="64" t="s">
        <v>1709</v>
      </c>
      <c r="R18" s="64">
        <v>0</v>
      </c>
      <c r="S18" s="64" t="s">
        <v>1701</v>
      </c>
      <c r="T18" s="64">
        <v>0</v>
      </c>
      <c r="U18" s="64" t="s">
        <v>1707</v>
      </c>
      <c r="V18" s="64">
        <v>0</v>
      </c>
      <c r="W18" s="64" t="s">
        <v>1704</v>
      </c>
      <c r="X18" s="64" t="s">
        <v>1703</v>
      </c>
      <c r="Y18" s="64">
        <v>0</v>
      </c>
      <c r="Z18" s="64" t="s">
        <v>1705</v>
      </c>
      <c r="AA18" s="64" t="s">
        <v>1703</v>
      </c>
      <c r="AB18" s="65">
        <v>0</v>
      </c>
      <c r="AD18" s="61">
        <f>'[1]NGANJUK''Z'!$L$275</f>
        <v>53.9</v>
      </c>
      <c r="AE18" s="87">
        <v>55.3</v>
      </c>
    </row>
    <row r="19" spans="1:31" s="66" customFormat="1" ht="15" customHeight="1">
      <c r="A19" s="167"/>
      <c r="B19" s="62"/>
      <c r="C19" s="97"/>
      <c r="D19" s="98"/>
      <c r="E19" s="99"/>
      <c r="F19" s="64"/>
      <c r="G19" s="64"/>
      <c r="H19" s="60"/>
      <c r="I19" s="59"/>
      <c r="J19" s="64"/>
      <c r="K19" s="59"/>
      <c r="L19" s="59"/>
      <c r="M19" s="59"/>
      <c r="N19" s="64"/>
      <c r="O19" s="64"/>
      <c r="P19" s="64"/>
      <c r="Q19" s="64"/>
      <c r="R19" s="64"/>
      <c r="S19" s="64"/>
      <c r="T19" s="64"/>
      <c r="U19" s="64"/>
      <c r="V19" s="64"/>
      <c r="W19" s="64"/>
      <c r="X19" s="64"/>
      <c r="Y19" s="64"/>
      <c r="Z19" s="64"/>
      <c r="AA19" s="64"/>
      <c r="AB19" s="65"/>
      <c r="AD19" s="61"/>
      <c r="AE19" s="87"/>
    </row>
    <row r="20" spans="1:31" s="66" customFormat="1" ht="15" customHeight="1">
      <c r="A20" s="586">
        <v>32</v>
      </c>
      <c r="B20" s="62">
        <v>253</v>
      </c>
      <c r="C20" s="586">
        <v>147</v>
      </c>
      <c r="D20" s="585">
        <v>4.3</v>
      </c>
      <c r="E20" s="593" t="s">
        <v>690</v>
      </c>
      <c r="F20" s="64">
        <v>1</v>
      </c>
      <c r="G20" s="113" t="s">
        <v>691</v>
      </c>
      <c r="H20" s="60" t="s">
        <v>463</v>
      </c>
      <c r="I20" s="59">
        <f>AE20-AD20</f>
        <v>3.6000000000000014</v>
      </c>
      <c r="J20" s="64" t="s">
        <v>1700</v>
      </c>
      <c r="K20" s="59">
        <v>2.5</v>
      </c>
      <c r="L20" s="59">
        <v>5</v>
      </c>
      <c r="M20" s="59">
        <v>5</v>
      </c>
      <c r="N20" s="64">
        <v>1</v>
      </c>
      <c r="O20" s="64" t="s">
        <v>1705</v>
      </c>
      <c r="P20" s="64" t="s">
        <v>1701</v>
      </c>
      <c r="Q20" s="64" t="s">
        <v>1709</v>
      </c>
      <c r="R20" s="64">
        <v>0</v>
      </c>
      <c r="S20" s="64" t="s">
        <v>1701</v>
      </c>
      <c r="T20" s="64">
        <v>0</v>
      </c>
      <c r="U20" s="64" t="s">
        <v>1707</v>
      </c>
      <c r="V20" s="64">
        <v>0</v>
      </c>
      <c r="W20" s="64" t="s">
        <v>1704</v>
      </c>
      <c r="X20" s="64" t="s">
        <v>1703</v>
      </c>
      <c r="Y20" s="64">
        <v>0</v>
      </c>
      <c r="Z20" s="64" t="s">
        <v>1705</v>
      </c>
      <c r="AA20" s="64" t="s">
        <v>1703</v>
      </c>
      <c r="AB20" s="65">
        <v>0</v>
      </c>
      <c r="AD20" s="61">
        <f>'[1]NGANJUK''Z'!$L$206</f>
        <v>38</v>
      </c>
      <c r="AE20" s="87">
        <v>41.6</v>
      </c>
    </row>
    <row r="21" spans="1:31" s="66" customFormat="1" ht="15" customHeight="1">
      <c r="A21" s="586"/>
      <c r="B21" s="62"/>
      <c r="C21" s="586"/>
      <c r="D21" s="585"/>
      <c r="E21" s="593"/>
      <c r="F21" s="64"/>
      <c r="G21" s="113"/>
      <c r="H21" s="60"/>
      <c r="I21" s="59"/>
      <c r="J21" s="64"/>
      <c r="K21" s="59"/>
      <c r="L21" s="59"/>
      <c r="M21" s="59"/>
      <c r="N21" s="64"/>
      <c r="O21" s="64"/>
      <c r="P21" s="64"/>
      <c r="Q21" s="64"/>
      <c r="R21" s="64"/>
      <c r="S21" s="64"/>
      <c r="T21" s="64"/>
      <c r="U21" s="64"/>
      <c r="V21" s="64"/>
      <c r="W21" s="64"/>
      <c r="X21" s="64"/>
      <c r="Y21" s="64"/>
      <c r="Z21" s="64"/>
      <c r="AA21" s="64"/>
      <c r="AB21" s="65"/>
      <c r="AD21" s="61"/>
      <c r="AE21" s="87"/>
    </row>
    <row r="22" spans="1:31" s="66" customFormat="1" ht="15" customHeight="1">
      <c r="A22" s="586"/>
      <c r="B22" s="62">
        <v>254</v>
      </c>
      <c r="C22" s="586"/>
      <c r="D22" s="585"/>
      <c r="E22" s="593"/>
      <c r="F22" s="64">
        <v>2</v>
      </c>
      <c r="G22" s="113" t="s">
        <v>692</v>
      </c>
      <c r="H22" s="60" t="s">
        <v>464</v>
      </c>
      <c r="I22" s="59">
        <f>AE22-AD20</f>
        <v>4</v>
      </c>
      <c r="J22" s="64" t="s">
        <v>1700</v>
      </c>
      <c r="K22" s="59">
        <v>34</v>
      </c>
      <c r="L22" s="59">
        <v>6</v>
      </c>
      <c r="M22" s="59">
        <v>6</v>
      </c>
      <c r="N22" s="64">
        <v>3</v>
      </c>
      <c r="O22" s="64" t="s">
        <v>1703</v>
      </c>
      <c r="P22" s="64" t="s">
        <v>1701</v>
      </c>
      <c r="Q22" s="64" t="s">
        <v>1709</v>
      </c>
      <c r="R22" s="64">
        <v>0</v>
      </c>
      <c r="S22" s="64" t="s">
        <v>1701</v>
      </c>
      <c r="T22" s="64">
        <v>0</v>
      </c>
      <c r="U22" s="64" t="s">
        <v>1707</v>
      </c>
      <c r="V22" s="64">
        <v>0</v>
      </c>
      <c r="W22" s="64" t="s">
        <v>1704</v>
      </c>
      <c r="X22" s="64" t="s">
        <v>1703</v>
      </c>
      <c r="Y22" s="64">
        <v>0</v>
      </c>
      <c r="Z22" s="64" t="s">
        <v>1705</v>
      </c>
      <c r="AA22" s="64" t="s">
        <v>1703</v>
      </c>
      <c r="AB22" s="65">
        <v>0</v>
      </c>
      <c r="AE22" s="87">
        <v>42</v>
      </c>
    </row>
    <row r="23" spans="1:31" s="66" customFormat="1" ht="15" customHeight="1">
      <c r="A23" s="586"/>
      <c r="B23" s="62"/>
      <c r="C23" s="586"/>
      <c r="D23" s="585"/>
      <c r="E23" s="593"/>
      <c r="F23" s="64"/>
      <c r="G23" s="113"/>
      <c r="H23" s="60"/>
      <c r="I23" s="59"/>
      <c r="J23" s="64"/>
      <c r="K23" s="59"/>
      <c r="L23" s="59"/>
      <c r="M23" s="59"/>
      <c r="N23" s="64"/>
      <c r="O23" s="64"/>
      <c r="P23" s="64"/>
      <c r="Q23" s="64"/>
      <c r="R23" s="64"/>
      <c r="S23" s="64"/>
      <c r="T23" s="64"/>
      <c r="U23" s="64"/>
      <c r="V23" s="64"/>
      <c r="W23" s="64"/>
      <c r="X23" s="64"/>
      <c r="Y23" s="64"/>
      <c r="Z23" s="64"/>
      <c r="AA23" s="64"/>
      <c r="AB23" s="65"/>
      <c r="AE23" s="87"/>
    </row>
    <row r="24" spans="1:31" s="66" customFormat="1" ht="15" customHeight="1">
      <c r="A24" s="586"/>
      <c r="B24" s="62">
        <v>255</v>
      </c>
      <c r="C24" s="586"/>
      <c r="D24" s="585"/>
      <c r="E24" s="593"/>
      <c r="F24" s="64">
        <v>3</v>
      </c>
      <c r="G24" s="113" t="s">
        <v>693</v>
      </c>
      <c r="H24" s="60" t="s">
        <v>465</v>
      </c>
      <c r="I24" s="59">
        <f>AE24-AD20</f>
        <v>4</v>
      </c>
      <c r="J24" s="64" t="s">
        <v>1700</v>
      </c>
      <c r="K24" s="59">
        <v>6</v>
      </c>
      <c r="L24" s="59">
        <v>4</v>
      </c>
      <c r="M24" s="59">
        <v>4</v>
      </c>
      <c r="N24" s="64">
        <v>2</v>
      </c>
      <c r="O24" s="64" t="s">
        <v>1703</v>
      </c>
      <c r="P24" s="64" t="s">
        <v>1701</v>
      </c>
      <c r="Q24" s="64" t="s">
        <v>1709</v>
      </c>
      <c r="R24" s="64">
        <v>0</v>
      </c>
      <c r="S24" s="64" t="s">
        <v>1701</v>
      </c>
      <c r="T24" s="64">
        <v>0</v>
      </c>
      <c r="U24" s="64" t="s">
        <v>1707</v>
      </c>
      <c r="V24" s="64">
        <v>0</v>
      </c>
      <c r="W24" s="64" t="s">
        <v>1704</v>
      </c>
      <c r="X24" s="64" t="s">
        <v>1703</v>
      </c>
      <c r="Y24" s="64">
        <v>0</v>
      </c>
      <c r="Z24" s="64" t="s">
        <v>1705</v>
      </c>
      <c r="AA24" s="64" t="s">
        <v>1703</v>
      </c>
      <c r="AB24" s="65">
        <v>0</v>
      </c>
      <c r="AE24" s="87">
        <v>42</v>
      </c>
    </row>
    <row r="25" spans="1:31" s="66" customFormat="1" ht="15" customHeight="1">
      <c r="A25" s="62"/>
      <c r="B25" s="62"/>
      <c r="C25" s="62"/>
      <c r="D25" s="63"/>
      <c r="E25" s="60"/>
      <c r="F25" s="64"/>
      <c r="G25" s="113"/>
      <c r="H25" s="60"/>
      <c r="I25" s="59"/>
      <c r="J25" s="64"/>
      <c r="K25" s="59"/>
      <c r="L25" s="59"/>
      <c r="M25" s="59"/>
      <c r="N25" s="64"/>
      <c r="O25" s="64"/>
      <c r="P25" s="64"/>
      <c r="Q25" s="64"/>
      <c r="R25" s="64"/>
      <c r="S25" s="64"/>
      <c r="T25" s="64"/>
      <c r="U25" s="64"/>
      <c r="V25" s="64"/>
      <c r="W25" s="64"/>
      <c r="X25" s="64"/>
      <c r="Y25" s="64"/>
      <c r="Z25" s="64"/>
      <c r="AA25" s="64"/>
      <c r="AB25" s="65"/>
      <c r="AE25" s="87"/>
    </row>
    <row r="26" spans="1:31" s="66" customFormat="1" ht="15" customHeight="1">
      <c r="A26" s="586">
        <v>9069</v>
      </c>
      <c r="B26" s="62">
        <v>256</v>
      </c>
      <c r="C26" s="586">
        <v>149</v>
      </c>
      <c r="D26" s="585">
        <v>3.2</v>
      </c>
      <c r="E26" s="624" t="s">
        <v>694</v>
      </c>
      <c r="F26" s="64">
        <v>1</v>
      </c>
      <c r="G26" s="113" t="s">
        <v>695</v>
      </c>
      <c r="H26" s="60" t="s">
        <v>400</v>
      </c>
      <c r="I26" s="59">
        <f>AE26-AD26</f>
        <v>0</v>
      </c>
      <c r="J26" s="64" t="s">
        <v>1700</v>
      </c>
      <c r="K26" s="59">
        <v>4</v>
      </c>
      <c r="L26" s="59">
        <v>4</v>
      </c>
      <c r="M26" s="59">
        <v>4</v>
      </c>
      <c r="N26" s="64">
        <v>1</v>
      </c>
      <c r="O26" s="64" t="s">
        <v>1705</v>
      </c>
      <c r="P26" s="64" t="s">
        <v>1701</v>
      </c>
      <c r="Q26" s="64" t="s">
        <v>1709</v>
      </c>
      <c r="R26" s="64">
        <v>0</v>
      </c>
      <c r="S26" s="64" t="s">
        <v>1701</v>
      </c>
      <c r="T26" s="64">
        <v>0</v>
      </c>
      <c r="U26" s="64" t="s">
        <v>1707</v>
      </c>
      <c r="V26" s="64">
        <v>0</v>
      </c>
      <c r="W26" s="64" t="s">
        <v>1704</v>
      </c>
      <c r="X26" s="64" t="s">
        <v>1703</v>
      </c>
      <c r="Y26" s="64">
        <v>0</v>
      </c>
      <c r="Z26" s="64" t="s">
        <v>1705</v>
      </c>
      <c r="AA26" s="64" t="s">
        <v>1703</v>
      </c>
      <c r="AB26" s="65">
        <v>0</v>
      </c>
      <c r="AD26" s="61">
        <f>'[1]NGANJUK''Z'!$L$124</f>
        <v>946.2</v>
      </c>
      <c r="AE26" s="85">
        <v>946.2</v>
      </c>
    </row>
    <row r="27" spans="1:31" s="66" customFormat="1" ht="15" customHeight="1">
      <c r="A27" s="586"/>
      <c r="B27" s="62"/>
      <c r="C27" s="586"/>
      <c r="D27" s="585"/>
      <c r="E27" s="624"/>
      <c r="F27" s="64"/>
      <c r="G27" s="113"/>
      <c r="H27" s="60"/>
      <c r="I27" s="59"/>
      <c r="J27" s="64"/>
      <c r="K27" s="59"/>
      <c r="L27" s="59"/>
      <c r="M27" s="59"/>
      <c r="N27" s="64"/>
      <c r="O27" s="64"/>
      <c r="P27" s="64"/>
      <c r="Q27" s="64"/>
      <c r="R27" s="64"/>
      <c r="S27" s="64"/>
      <c r="T27" s="64"/>
      <c r="U27" s="64"/>
      <c r="V27" s="64"/>
      <c r="W27" s="64"/>
      <c r="X27" s="64"/>
      <c r="Y27" s="64"/>
      <c r="Z27" s="64"/>
      <c r="AA27" s="64"/>
      <c r="AB27" s="65"/>
      <c r="AD27" s="61"/>
      <c r="AE27" s="85"/>
    </row>
    <row r="28" spans="1:31" s="66" customFormat="1" ht="15" customHeight="1">
      <c r="A28" s="586"/>
      <c r="B28" s="62">
        <v>257</v>
      </c>
      <c r="C28" s="586"/>
      <c r="D28" s="585"/>
      <c r="E28" s="624"/>
      <c r="F28" s="64">
        <v>2</v>
      </c>
      <c r="G28" s="113" t="s">
        <v>696</v>
      </c>
      <c r="H28" s="60" t="s">
        <v>401</v>
      </c>
      <c r="I28" s="59">
        <f>AE28-AD26</f>
        <v>1.8999999999999773</v>
      </c>
      <c r="J28" s="64" t="s">
        <v>1700</v>
      </c>
      <c r="K28" s="59">
        <v>28</v>
      </c>
      <c r="L28" s="59">
        <v>2</v>
      </c>
      <c r="M28" s="59">
        <v>2</v>
      </c>
      <c r="N28" s="64">
        <v>1</v>
      </c>
      <c r="O28" s="64" t="s">
        <v>1705</v>
      </c>
      <c r="P28" s="64" t="s">
        <v>1701</v>
      </c>
      <c r="Q28" s="64" t="s">
        <v>1709</v>
      </c>
      <c r="R28" s="64">
        <v>0</v>
      </c>
      <c r="S28" s="64" t="s">
        <v>1701</v>
      </c>
      <c r="T28" s="64">
        <v>0</v>
      </c>
      <c r="U28" s="64" t="s">
        <v>1707</v>
      </c>
      <c r="V28" s="64">
        <v>0</v>
      </c>
      <c r="W28" s="64" t="s">
        <v>1704</v>
      </c>
      <c r="X28" s="64" t="s">
        <v>1703</v>
      </c>
      <c r="Y28" s="64">
        <v>0</v>
      </c>
      <c r="Z28" s="64" t="s">
        <v>1705</v>
      </c>
      <c r="AA28" s="64" t="s">
        <v>1703</v>
      </c>
      <c r="AB28" s="65">
        <v>0</v>
      </c>
      <c r="AE28" s="85">
        <v>948.1</v>
      </c>
    </row>
    <row r="29" spans="1:31" s="66" customFormat="1" ht="15" customHeight="1">
      <c r="A29" s="586"/>
      <c r="B29" s="62"/>
      <c r="C29" s="586"/>
      <c r="D29" s="585"/>
      <c r="E29" s="624"/>
      <c r="F29" s="64"/>
      <c r="G29" s="113"/>
      <c r="H29" s="60"/>
      <c r="I29" s="59"/>
      <c r="J29" s="64"/>
      <c r="K29" s="59"/>
      <c r="L29" s="59"/>
      <c r="M29" s="59"/>
      <c r="N29" s="64"/>
      <c r="O29" s="64"/>
      <c r="P29" s="64"/>
      <c r="Q29" s="64"/>
      <c r="R29" s="64"/>
      <c r="S29" s="64"/>
      <c r="T29" s="64"/>
      <c r="U29" s="64"/>
      <c r="V29" s="64"/>
      <c r="W29" s="64"/>
      <c r="X29" s="64"/>
      <c r="Y29" s="64"/>
      <c r="Z29" s="64"/>
      <c r="AA29" s="64"/>
      <c r="AB29" s="65"/>
      <c r="AE29" s="85"/>
    </row>
    <row r="30" spans="1:31" s="66" customFormat="1" ht="15" customHeight="1">
      <c r="A30" s="586"/>
      <c r="B30" s="62">
        <v>258</v>
      </c>
      <c r="C30" s="586"/>
      <c r="D30" s="585"/>
      <c r="E30" s="624"/>
      <c r="F30" s="64">
        <v>3</v>
      </c>
      <c r="G30" s="113" t="s">
        <v>697</v>
      </c>
      <c r="H30" s="60" t="s">
        <v>402</v>
      </c>
      <c r="I30" s="59">
        <f>AE30-AD26</f>
        <v>2.7999999999999545</v>
      </c>
      <c r="J30" s="64" t="s">
        <v>1700</v>
      </c>
      <c r="K30" s="59">
        <v>2</v>
      </c>
      <c r="L30" s="59">
        <v>2.5</v>
      </c>
      <c r="M30" s="59">
        <v>2.5</v>
      </c>
      <c r="N30" s="64">
        <v>1</v>
      </c>
      <c r="O30" s="64" t="s">
        <v>1705</v>
      </c>
      <c r="P30" s="64" t="s">
        <v>1701</v>
      </c>
      <c r="Q30" s="64" t="s">
        <v>1709</v>
      </c>
      <c r="R30" s="64">
        <v>0</v>
      </c>
      <c r="S30" s="64" t="s">
        <v>1701</v>
      </c>
      <c r="T30" s="64">
        <v>0</v>
      </c>
      <c r="U30" s="64" t="s">
        <v>1707</v>
      </c>
      <c r="V30" s="64">
        <v>0</v>
      </c>
      <c r="W30" s="64" t="s">
        <v>1704</v>
      </c>
      <c r="X30" s="64" t="s">
        <v>1703</v>
      </c>
      <c r="Y30" s="64">
        <v>0</v>
      </c>
      <c r="Z30" s="64" t="s">
        <v>1705</v>
      </c>
      <c r="AA30" s="64" t="s">
        <v>1703</v>
      </c>
      <c r="AB30" s="65">
        <v>0</v>
      </c>
      <c r="AE30" s="85">
        <v>949</v>
      </c>
    </row>
    <row r="31" spans="1:31" s="66" customFormat="1" ht="15" customHeight="1">
      <c r="A31" s="62"/>
      <c r="B31" s="62"/>
      <c r="C31" s="62"/>
      <c r="D31" s="63"/>
      <c r="E31" s="78"/>
      <c r="F31" s="64"/>
      <c r="G31" s="113"/>
      <c r="H31" s="60"/>
      <c r="I31" s="59"/>
      <c r="J31" s="64"/>
      <c r="K31" s="59"/>
      <c r="L31" s="59"/>
      <c r="M31" s="59"/>
      <c r="N31" s="64"/>
      <c r="O31" s="64"/>
      <c r="P31" s="64"/>
      <c r="Q31" s="64"/>
      <c r="R31" s="64"/>
      <c r="S31" s="64"/>
      <c r="T31" s="64"/>
      <c r="U31" s="64"/>
      <c r="V31" s="64"/>
      <c r="W31" s="64"/>
      <c r="X31" s="64"/>
      <c r="Y31" s="64"/>
      <c r="Z31" s="64"/>
      <c r="AA31" s="64"/>
      <c r="AB31" s="65"/>
      <c r="AE31" s="85"/>
    </row>
    <row r="32" spans="1:31" s="66" customFormat="1" ht="15" customHeight="1">
      <c r="A32" s="62">
        <v>9067</v>
      </c>
      <c r="B32" s="62">
        <v>269</v>
      </c>
      <c r="C32" s="62" t="s">
        <v>698</v>
      </c>
      <c r="D32" s="63">
        <v>3.9</v>
      </c>
      <c r="E32" s="78" t="s">
        <v>699</v>
      </c>
      <c r="F32" s="64">
        <v>1</v>
      </c>
      <c r="G32" s="116" t="s">
        <v>700</v>
      </c>
      <c r="H32" s="60" t="s">
        <v>399</v>
      </c>
      <c r="I32" s="59">
        <f>AE32-AD32</f>
        <v>3.5</v>
      </c>
      <c r="J32" s="64" t="s">
        <v>1700</v>
      </c>
      <c r="K32" s="59">
        <v>22.5</v>
      </c>
      <c r="L32" s="59">
        <v>4</v>
      </c>
      <c r="M32" s="59">
        <v>4</v>
      </c>
      <c r="N32" s="64">
        <v>2</v>
      </c>
      <c r="O32" s="64" t="s">
        <v>1703</v>
      </c>
      <c r="P32" s="64" t="s">
        <v>1701</v>
      </c>
      <c r="Q32" s="64" t="s">
        <v>1709</v>
      </c>
      <c r="R32" s="64">
        <v>0</v>
      </c>
      <c r="S32" s="64" t="s">
        <v>1701</v>
      </c>
      <c r="T32" s="64">
        <v>0</v>
      </c>
      <c r="U32" s="64" t="s">
        <v>1707</v>
      </c>
      <c r="V32" s="64">
        <v>0</v>
      </c>
      <c r="W32" s="64" t="s">
        <v>1704</v>
      </c>
      <c r="X32" s="64" t="s">
        <v>1703</v>
      </c>
      <c r="Y32" s="64">
        <v>0</v>
      </c>
      <c r="Z32" s="64" t="s">
        <v>1705</v>
      </c>
      <c r="AA32" s="64" t="s">
        <v>1703</v>
      </c>
      <c r="AB32" s="65">
        <v>0</v>
      </c>
      <c r="AD32" s="61">
        <f>'[1]NGANJUK''Z'!$L$122</f>
        <v>933.1</v>
      </c>
      <c r="AE32" s="85">
        <v>936.6</v>
      </c>
    </row>
    <row r="33" spans="1:31" s="66" customFormat="1" ht="15" customHeight="1">
      <c r="A33" s="62"/>
      <c r="B33" s="62"/>
      <c r="C33" s="109"/>
      <c r="D33" s="122"/>
      <c r="E33" s="126"/>
      <c r="F33" s="177"/>
      <c r="G33" s="223"/>
      <c r="H33" s="124"/>
      <c r="I33" s="192"/>
      <c r="J33" s="177"/>
      <c r="K33" s="192"/>
      <c r="L33" s="192"/>
      <c r="M33" s="192"/>
      <c r="N33" s="177"/>
      <c r="O33" s="177"/>
      <c r="P33" s="177"/>
      <c r="Q33" s="177"/>
      <c r="R33" s="177"/>
      <c r="S33" s="177"/>
      <c r="T33" s="177"/>
      <c r="U33" s="177"/>
      <c r="V33" s="177"/>
      <c r="W33" s="177"/>
      <c r="X33" s="177"/>
      <c r="Y33" s="177"/>
      <c r="Z33" s="177"/>
      <c r="AA33" s="177"/>
      <c r="AB33" s="187"/>
      <c r="AD33" s="61"/>
      <c r="AE33" s="85"/>
    </row>
    <row r="34" spans="1:31" s="66" customFormat="1" ht="15" customHeight="1" thickBot="1">
      <c r="A34" s="62">
        <v>86</v>
      </c>
      <c r="B34" s="62">
        <v>270</v>
      </c>
      <c r="C34" s="155" t="s">
        <v>701</v>
      </c>
      <c r="D34" s="195">
        <v>9.6</v>
      </c>
      <c r="E34" s="201" t="s">
        <v>702</v>
      </c>
      <c r="F34" s="81">
        <v>3</v>
      </c>
      <c r="G34" s="206" t="s">
        <v>703</v>
      </c>
      <c r="H34" s="197" t="s">
        <v>510</v>
      </c>
      <c r="I34" s="80">
        <f>AE34-AD34</f>
        <v>4</v>
      </c>
      <c r="J34" s="81" t="s">
        <v>1700</v>
      </c>
      <c r="K34" s="80">
        <v>3.5</v>
      </c>
      <c r="L34" s="80">
        <v>5.5</v>
      </c>
      <c r="M34" s="80">
        <v>5.5</v>
      </c>
      <c r="N34" s="81">
        <v>1</v>
      </c>
      <c r="O34" s="81" t="s">
        <v>286</v>
      </c>
      <c r="P34" s="81" t="s">
        <v>1701</v>
      </c>
      <c r="Q34" s="81" t="s">
        <v>1709</v>
      </c>
      <c r="R34" s="81">
        <v>0</v>
      </c>
      <c r="S34" s="81" t="s">
        <v>1701</v>
      </c>
      <c r="T34" s="81">
        <v>0</v>
      </c>
      <c r="U34" s="81" t="s">
        <v>1707</v>
      </c>
      <c r="V34" s="81">
        <v>0</v>
      </c>
      <c r="W34" s="81" t="s">
        <v>1704</v>
      </c>
      <c r="X34" s="81" t="s">
        <v>1703</v>
      </c>
      <c r="Y34" s="81">
        <v>0</v>
      </c>
      <c r="Z34" s="81" t="s">
        <v>1705</v>
      </c>
      <c r="AA34" s="81" t="s">
        <v>1703</v>
      </c>
      <c r="AB34" s="82">
        <v>0</v>
      </c>
      <c r="AD34" s="61">
        <f>'[1]NGANJUK''Z'!$L$227</f>
        <v>412.1</v>
      </c>
      <c r="AE34" s="87">
        <v>416.1</v>
      </c>
    </row>
    <row r="35" spans="1:31" s="66" customFormat="1" ht="15" customHeight="1">
      <c r="A35" s="94"/>
      <c r="B35" s="94"/>
      <c r="C35" s="94"/>
      <c r="D35" s="178"/>
      <c r="F35" s="94"/>
      <c r="G35" s="225"/>
      <c r="H35" s="180"/>
      <c r="I35" s="181"/>
      <c r="J35" s="94"/>
      <c r="K35" s="181"/>
      <c r="L35" s="181"/>
      <c r="M35" s="181"/>
      <c r="N35" s="94"/>
      <c r="O35" s="94"/>
      <c r="P35" s="94"/>
      <c r="Q35" s="94"/>
      <c r="R35" s="94"/>
      <c r="S35" s="94"/>
      <c r="T35" s="94"/>
      <c r="U35" s="94"/>
      <c r="V35" s="94"/>
      <c r="W35" s="94"/>
      <c r="X35" s="94"/>
      <c r="Y35" s="94"/>
      <c r="Z35" s="94"/>
      <c r="AA35" s="94"/>
      <c r="AB35" s="94"/>
      <c r="AD35" s="61"/>
      <c r="AE35" s="87"/>
    </row>
    <row r="36" spans="1:31" s="66" customFormat="1" ht="15" customHeight="1">
      <c r="A36" s="94"/>
      <c r="B36" s="94"/>
      <c r="C36" s="94"/>
      <c r="D36" s="178"/>
      <c r="F36" s="94"/>
      <c r="G36" s="225"/>
      <c r="H36" s="180"/>
      <c r="I36" s="181"/>
      <c r="J36" s="94"/>
      <c r="K36" s="181"/>
      <c r="L36" s="181"/>
      <c r="M36" s="181"/>
      <c r="N36" s="94"/>
      <c r="O36" s="94"/>
      <c r="P36" s="94"/>
      <c r="Q36" s="94"/>
      <c r="R36" s="94"/>
      <c r="S36" s="94"/>
      <c r="T36" s="94"/>
      <c r="U36" s="94"/>
      <c r="V36" s="94"/>
      <c r="W36" s="94"/>
      <c r="X36" s="94"/>
      <c r="Y36" s="94"/>
      <c r="Z36" s="94"/>
      <c r="AA36" s="94"/>
      <c r="AB36" s="94"/>
      <c r="AD36" s="61"/>
      <c r="AE36" s="87"/>
    </row>
    <row r="37" spans="1:31">
      <c r="F37" s="94"/>
      <c r="G37" s="94"/>
    </row>
    <row r="38" spans="1:31">
      <c r="C38" s="127" t="s">
        <v>984</v>
      </c>
      <c r="D38"/>
      <c r="E38"/>
      <c r="F38" s="127" t="s">
        <v>985</v>
      </c>
      <c r="G38"/>
      <c r="H38"/>
      <c r="I38" s="127" t="s">
        <v>986</v>
      </c>
      <c r="J38"/>
      <c r="K38"/>
      <c r="L38" s="127" t="s">
        <v>987</v>
      </c>
      <c r="M38"/>
      <c r="N38"/>
      <c r="O38" s="127" t="s">
        <v>988</v>
      </c>
      <c r="P38"/>
      <c r="Q38"/>
      <c r="R38"/>
      <c r="S38"/>
      <c r="T38" s="127" t="s">
        <v>989</v>
      </c>
      <c r="U38"/>
      <c r="V38"/>
      <c r="W38"/>
      <c r="X38"/>
      <c r="Y38"/>
      <c r="Z38"/>
      <c r="AA38"/>
    </row>
    <row r="39" spans="1:31">
      <c r="C39" s="128" t="s">
        <v>990</v>
      </c>
      <c r="D39" s="129" t="s">
        <v>991</v>
      </c>
      <c r="E39"/>
      <c r="F39" s="130" t="s">
        <v>992</v>
      </c>
      <c r="G39" s="130" t="s">
        <v>993</v>
      </c>
      <c r="H39"/>
      <c r="I39" s="130" t="s">
        <v>994</v>
      </c>
      <c r="J39" s="130" t="s">
        <v>995</v>
      </c>
      <c r="K39" s="131"/>
      <c r="L39" s="130" t="s">
        <v>996</v>
      </c>
      <c r="M39" s="130" t="s">
        <v>997</v>
      </c>
      <c r="N39" s="131"/>
      <c r="O39" s="131"/>
      <c r="P39" s="130"/>
      <c r="Q39" s="130"/>
      <c r="R39" s="131"/>
      <c r="S39" s="131"/>
      <c r="T39" s="130" t="s">
        <v>998</v>
      </c>
      <c r="U39" s="130" t="s">
        <v>999</v>
      </c>
      <c r="V39" s="131"/>
      <c r="W39" s="131"/>
      <c r="X39" s="131"/>
      <c r="Y39" s="131"/>
      <c r="Z39" s="131"/>
      <c r="AA39"/>
    </row>
    <row r="40" spans="1:31">
      <c r="C40" s="128" t="s">
        <v>1000</v>
      </c>
      <c r="D40" s="129" t="s">
        <v>1001</v>
      </c>
      <c r="E40"/>
      <c r="F40" s="130" t="s">
        <v>1002</v>
      </c>
      <c r="G40" s="130" t="s">
        <v>1003</v>
      </c>
      <c r="H40"/>
      <c r="I40" s="130" t="s">
        <v>1004</v>
      </c>
      <c r="J40" s="130" t="s">
        <v>1005</v>
      </c>
      <c r="K40" s="131"/>
      <c r="L40" s="130" t="s">
        <v>1006</v>
      </c>
      <c r="M40" s="130" t="s">
        <v>1007</v>
      </c>
      <c r="N40" s="131"/>
      <c r="O40" s="130" t="s">
        <v>1008</v>
      </c>
      <c r="P40" s="130"/>
      <c r="Q40" s="130"/>
      <c r="R40" s="131"/>
      <c r="S40" s="131"/>
      <c r="T40" s="130" t="s">
        <v>1009</v>
      </c>
      <c r="U40" s="130" t="s">
        <v>1010</v>
      </c>
      <c r="V40" s="131"/>
      <c r="W40" s="131"/>
      <c r="X40" s="131"/>
      <c r="Y40" s="131"/>
      <c r="Z40" s="131"/>
      <c r="AA40"/>
    </row>
    <row r="41" spans="1:31">
      <c r="C41" s="128" t="s">
        <v>1011</v>
      </c>
      <c r="D41" s="129" t="s">
        <v>1012</v>
      </c>
      <c r="E41"/>
      <c r="F41" s="130" t="s">
        <v>1013</v>
      </c>
      <c r="G41" s="130" t="s">
        <v>1014</v>
      </c>
      <c r="H41"/>
      <c r="I41" s="130" t="s">
        <v>1015</v>
      </c>
      <c r="J41" s="130" t="s">
        <v>1016</v>
      </c>
      <c r="K41" s="131"/>
      <c r="L41" s="130" t="s">
        <v>1017</v>
      </c>
      <c r="M41" s="130" t="s">
        <v>1018</v>
      </c>
      <c r="N41" s="131"/>
      <c r="O41" s="130" t="s">
        <v>1019</v>
      </c>
      <c r="P41" s="130" t="s">
        <v>1020</v>
      </c>
      <c r="Q41" s="130"/>
      <c r="R41" s="131"/>
      <c r="S41" s="131"/>
      <c r="T41" s="130" t="s">
        <v>1021</v>
      </c>
      <c r="U41" s="130" t="s">
        <v>1022</v>
      </c>
      <c r="V41" s="131"/>
      <c r="W41" s="131"/>
      <c r="X41" s="131"/>
      <c r="Y41" s="131"/>
      <c r="Z41" s="131"/>
      <c r="AA41"/>
    </row>
    <row r="42" spans="1:31">
      <c r="C42" s="128" t="s">
        <v>1023</v>
      </c>
      <c r="D42" s="129" t="s">
        <v>1024</v>
      </c>
      <c r="E42"/>
      <c r="F42" s="130" t="s">
        <v>1025</v>
      </c>
      <c r="G42" s="130" t="s">
        <v>1026</v>
      </c>
      <c r="H42"/>
      <c r="I42" s="130" t="s">
        <v>1027</v>
      </c>
      <c r="J42" s="130" t="s">
        <v>1028</v>
      </c>
      <c r="K42" s="131"/>
      <c r="L42" s="130" t="s">
        <v>1029</v>
      </c>
      <c r="M42" s="130" t="s">
        <v>1030</v>
      </c>
      <c r="N42" s="131"/>
      <c r="O42" s="130" t="s">
        <v>1015</v>
      </c>
      <c r="P42" s="130" t="s">
        <v>1031</v>
      </c>
      <c r="Q42" s="130"/>
      <c r="R42" s="131"/>
      <c r="S42" s="131"/>
      <c r="T42" s="130" t="s">
        <v>1032</v>
      </c>
      <c r="U42" s="130" t="s">
        <v>1033</v>
      </c>
      <c r="V42" s="131"/>
      <c r="W42" s="131"/>
      <c r="X42" s="131"/>
      <c r="Y42" s="131"/>
      <c r="Z42" s="131"/>
      <c r="AA42"/>
    </row>
    <row r="43" spans="1:31">
      <c r="C43"/>
      <c r="D43" s="132"/>
      <c r="E43"/>
      <c r="F43" s="130" t="s">
        <v>1034</v>
      </c>
      <c r="G43" s="130" t="s">
        <v>1035</v>
      </c>
      <c r="H43"/>
      <c r="I43" s="130" t="s">
        <v>1036</v>
      </c>
      <c r="J43" s="130" t="s">
        <v>1037</v>
      </c>
      <c r="K43" s="131"/>
      <c r="L43" s="130" t="s">
        <v>1038</v>
      </c>
      <c r="M43" s="130" t="s">
        <v>1039</v>
      </c>
      <c r="N43" s="131"/>
      <c r="O43" s="131"/>
      <c r="P43" s="131"/>
      <c r="Q43" s="131"/>
      <c r="R43" s="131"/>
      <c r="S43" s="131"/>
      <c r="T43" s="130" t="s">
        <v>1040</v>
      </c>
      <c r="U43" s="130" t="s">
        <v>1041</v>
      </c>
      <c r="V43" s="131"/>
      <c r="W43" s="131"/>
      <c r="X43" s="131"/>
      <c r="Y43" s="131"/>
      <c r="Z43" s="131"/>
      <c r="AA43"/>
    </row>
    <row r="44" spans="1:31">
      <c r="C44" s="133" t="s">
        <v>1042</v>
      </c>
      <c r="D44" s="132"/>
      <c r="E44"/>
      <c r="F44" s="130" t="s">
        <v>1021</v>
      </c>
      <c r="G44" s="130" t="s">
        <v>1043</v>
      </c>
      <c r="H44"/>
      <c r="I44" s="130" t="s">
        <v>1044</v>
      </c>
      <c r="J44" s="130" t="s">
        <v>1045</v>
      </c>
      <c r="K44" s="131"/>
      <c r="L44" s="130" t="s">
        <v>1046</v>
      </c>
      <c r="M44" s="130" t="s">
        <v>1047</v>
      </c>
      <c r="N44" s="131"/>
      <c r="O44" s="130" t="s">
        <v>1048</v>
      </c>
      <c r="P44" s="130"/>
      <c r="Q44" s="130"/>
      <c r="R44" s="131"/>
      <c r="S44" s="131"/>
      <c r="T44" s="130" t="s">
        <v>1027</v>
      </c>
      <c r="U44" s="130" t="s">
        <v>1049</v>
      </c>
      <c r="V44" s="131"/>
      <c r="W44" s="131"/>
      <c r="X44" s="131"/>
      <c r="Y44" s="131"/>
      <c r="Z44" s="131"/>
      <c r="AA44"/>
    </row>
    <row r="45" spans="1:31">
      <c r="C45" s="128" t="s">
        <v>1050</v>
      </c>
      <c r="D45" s="134" t="s">
        <v>1051</v>
      </c>
      <c r="E45" s="135"/>
      <c r="F45" s="130" t="s">
        <v>1052</v>
      </c>
      <c r="G45" s="130" t="s">
        <v>1053</v>
      </c>
      <c r="H45"/>
      <c r="I45" s="130" t="s">
        <v>1054</v>
      </c>
      <c r="J45" s="130" t="s">
        <v>1055</v>
      </c>
      <c r="K45" s="131"/>
      <c r="L45" s="130" t="s">
        <v>1056</v>
      </c>
      <c r="M45" s="130" t="s">
        <v>1057</v>
      </c>
      <c r="N45" s="131"/>
      <c r="O45" s="130" t="s">
        <v>1058</v>
      </c>
      <c r="P45" s="130" t="s">
        <v>1059</v>
      </c>
      <c r="Q45" s="130"/>
      <c r="R45" s="131"/>
      <c r="S45" s="131"/>
      <c r="T45" s="130" t="s">
        <v>1060</v>
      </c>
      <c r="U45" s="130" t="s">
        <v>1061</v>
      </c>
      <c r="V45" s="131"/>
      <c r="W45" s="131"/>
      <c r="X45" s="131"/>
      <c r="Y45" s="131"/>
      <c r="Z45" s="131"/>
      <c r="AA45"/>
    </row>
    <row r="46" spans="1:31">
      <c r="C46" s="128" t="s">
        <v>1062</v>
      </c>
      <c r="D46" s="134" t="s">
        <v>1063</v>
      </c>
      <c r="E46" s="135"/>
      <c r="F46" s="130" t="s">
        <v>1064</v>
      </c>
      <c r="G46" s="130" t="s">
        <v>1065</v>
      </c>
      <c r="H46"/>
      <c r="I46" s="130"/>
      <c r="J46" s="130" t="s">
        <v>1066</v>
      </c>
      <c r="K46" s="131"/>
      <c r="L46" s="130" t="s">
        <v>1067</v>
      </c>
      <c r="M46" s="130" t="s">
        <v>1068</v>
      </c>
      <c r="N46" s="131"/>
      <c r="O46" s="130" t="s">
        <v>1069</v>
      </c>
      <c r="P46" s="130" t="s">
        <v>1031</v>
      </c>
      <c r="Q46" s="130"/>
      <c r="R46" s="131"/>
      <c r="S46" s="131"/>
      <c r="T46" s="130" t="s">
        <v>1069</v>
      </c>
      <c r="U46" s="130" t="s">
        <v>1070</v>
      </c>
      <c r="V46" s="131"/>
      <c r="W46" s="131"/>
      <c r="X46" s="131"/>
      <c r="Y46" s="131"/>
      <c r="Z46" s="131"/>
      <c r="AA46"/>
    </row>
    <row r="47" spans="1:31">
      <c r="C47" s="128" t="s">
        <v>1071</v>
      </c>
      <c r="D47" s="134" t="s">
        <v>1072</v>
      </c>
      <c r="E47" s="135"/>
      <c r="F47" s="130" t="s">
        <v>1069</v>
      </c>
      <c r="G47" s="130" t="s">
        <v>1073</v>
      </c>
      <c r="H47"/>
      <c r="I47" s="130" t="s">
        <v>1009</v>
      </c>
      <c r="J47" s="130" t="s">
        <v>1074</v>
      </c>
      <c r="K47" s="131"/>
      <c r="L47" s="131"/>
      <c r="M47" s="131"/>
      <c r="N47" s="131"/>
      <c r="O47" s="130" t="s">
        <v>1009</v>
      </c>
      <c r="P47" s="130" t="s">
        <v>1075</v>
      </c>
      <c r="Q47" s="130"/>
      <c r="R47" s="131"/>
      <c r="S47" s="131"/>
      <c r="T47" s="130" t="s">
        <v>1015</v>
      </c>
      <c r="U47" s="130" t="s">
        <v>1076</v>
      </c>
      <c r="V47" s="131"/>
      <c r="W47" s="131"/>
      <c r="X47" s="131"/>
      <c r="Y47" s="131"/>
      <c r="Z47" s="131"/>
      <c r="AA47"/>
    </row>
    <row r="48" spans="1:31">
      <c r="C48" s="128" t="s">
        <v>1077</v>
      </c>
      <c r="D48" s="134" t="s">
        <v>1090</v>
      </c>
      <c r="E48" s="135"/>
      <c r="F48" s="130" t="s">
        <v>1091</v>
      </c>
      <c r="G48" s="130" t="s">
        <v>1092</v>
      </c>
      <c r="H48"/>
      <c r="I48" s="130" t="s">
        <v>1093</v>
      </c>
      <c r="J48" s="130" t="s">
        <v>1094</v>
      </c>
      <c r="K48" s="131"/>
      <c r="L48" s="130"/>
      <c r="M48" s="130"/>
      <c r="N48" s="131"/>
      <c r="O48" s="130" t="s">
        <v>1027</v>
      </c>
      <c r="P48" s="130" t="s">
        <v>1095</v>
      </c>
      <c r="Q48" s="130"/>
      <c r="R48" s="131"/>
      <c r="S48" s="131"/>
      <c r="T48" s="130" t="s">
        <v>1054</v>
      </c>
      <c r="U48" s="130" t="s">
        <v>1096</v>
      </c>
      <c r="V48" s="131"/>
      <c r="W48" s="131"/>
      <c r="X48" s="131"/>
      <c r="Y48" s="131"/>
      <c r="Z48" s="131"/>
      <c r="AA48"/>
    </row>
    <row r="49" spans="3:27">
      <c r="C49" s="128" t="s">
        <v>1097</v>
      </c>
      <c r="D49" s="134" t="s">
        <v>1098</v>
      </c>
      <c r="E49" s="135"/>
      <c r="F49" s="130" t="s">
        <v>1009</v>
      </c>
      <c r="G49" s="130" t="s">
        <v>1099</v>
      </c>
      <c r="H49"/>
      <c r="I49" s="130" t="s">
        <v>1069</v>
      </c>
      <c r="J49" s="130" t="s">
        <v>1005</v>
      </c>
      <c r="K49" s="131"/>
      <c r="L49" s="131"/>
      <c r="M49" s="131"/>
      <c r="N49" s="131"/>
      <c r="O49" s="130" t="s">
        <v>1060</v>
      </c>
      <c r="P49" s="130" t="s">
        <v>1100</v>
      </c>
      <c r="Q49" s="130"/>
      <c r="R49" s="131"/>
      <c r="S49" s="131"/>
      <c r="T49" s="130" t="s">
        <v>1101</v>
      </c>
      <c r="U49" s="130" t="s">
        <v>1102</v>
      </c>
      <c r="V49" s="131"/>
      <c r="W49" s="131"/>
      <c r="X49" s="131"/>
      <c r="Y49" s="131"/>
      <c r="Z49" s="131"/>
      <c r="AA49"/>
    </row>
    <row r="50" spans="3:27">
      <c r="C50" s="128" t="s">
        <v>1103</v>
      </c>
      <c r="D50" s="134" t="s">
        <v>1104</v>
      </c>
      <c r="E50" s="135"/>
      <c r="F50" s="130" t="s">
        <v>1105</v>
      </c>
      <c r="G50" s="130" t="s">
        <v>1106</v>
      </c>
      <c r="H50"/>
      <c r="I50" s="130"/>
      <c r="J50" s="130" t="s">
        <v>1094</v>
      </c>
      <c r="K50" s="131"/>
      <c r="L50" s="130"/>
      <c r="M50" s="130"/>
      <c r="N50" s="131"/>
      <c r="O50" s="130" t="s">
        <v>1052</v>
      </c>
      <c r="P50" s="130" t="s">
        <v>1107</v>
      </c>
      <c r="Q50" s="130"/>
      <c r="R50" s="131"/>
      <c r="S50" s="131"/>
      <c r="T50" s="130" t="s">
        <v>1044</v>
      </c>
      <c r="U50" s="130" t="s">
        <v>1108</v>
      </c>
      <c r="V50" s="131"/>
      <c r="W50" s="131"/>
      <c r="X50" s="131"/>
      <c r="Y50" s="131"/>
      <c r="Z50" s="131"/>
      <c r="AA50"/>
    </row>
    <row r="51" spans="3:27">
      <c r="C51" s="133"/>
      <c r="D51" s="136"/>
      <c r="E51" s="137"/>
      <c r="F51" s="130" t="s">
        <v>1109</v>
      </c>
      <c r="G51" s="130" t="s">
        <v>1110</v>
      </c>
      <c r="H51"/>
      <c r="I51" s="130" t="s">
        <v>1060</v>
      </c>
      <c r="J51" s="130" t="s">
        <v>1005</v>
      </c>
      <c r="K51" s="131"/>
      <c r="L51" s="131"/>
      <c r="M51" s="131"/>
      <c r="N51" s="131"/>
      <c r="O51" s="131"/>
      <c r="P51" s="131"/>
      <c r="Q51" s="131"/>
      <c r="R51" s="131"/>
      <c r="S51" s="131"/>
      <c r="T51" s="130" t="s">
        <v>1064</v>
      </c>
      <c r="U51" s="130" t="s">
        <v>1111</v>
      </c>
      <c r="V51" s="131"/>
      <c r="W51" s="131"/>
      <c r="X51" s="131"/>
      <c r="Y51" s="131"/>
      <c r="Z51" s="131"/>
      <c r="AA51"/>
    </row>
    <row r="52" spans="3:27">
      <c r="C52" s="137"/>
      <c r="D52" s="136"/>
      <c r="E52" s="137"/>
      <c r="F52" s="130" t="s">
        <v>1112</v>
      </c>
      <c r="G52" s="130" t="s">
        <v>1113</v>
      </c>
      <c r="H52"/>
      <c r="I52" s="130"/>
      <c r="J52" s="130" t="s">
        <v>1114</v>
      </c>
      <c r="K52" s="131"/>
      <c r="L52" s="130"/>
      <c r="M52" s="130"/>
      <c r="N52" s="131"/>
      <c r="O52" s="130"/>
      <c r="P52" s="130"/>
      <c r="Q52" s="130"/>
      <c r="R52" s="131"/>
      <c r="S52" s="131"/>
      <c r="T52" s="130" t="s">
        <v>1115</v>
      </c>
      <c r="U52" s="130" t="s">
        <v>1116</v>
      </c>
      <c r="V52" s="131"/>
      <c r="W52" s="131"/>
      <c r="X52" s="131"/>
      <c r="Y52" s="131"/>
      <c r="Z52" s="131"/>
      <c r="AA52"/>
    </row>
    <row r="53" spans="3:27">
      <c r="C53"/>
      <c r="D53" s="132"/>
      <c r="E53"/>
      <c r="F53" s="130" t="s">
        <v>1054</v>
      </c>
      <c r="G53" s="130" t="s">
        <v>1068</v>
      </c>
      <c r="H53"/>
      <c r="I53" s="130" t="s">
        <v>1091</v>
      </c>
      <c r="J53" s="130" t="s">
        <v>1074</v>
      </c>
      <c r="K53" s="131"/>
      <c r="L53" s="131"/>
      <c r="M53" s="131"/>
      <c r="N53" s="131"/>
      <c r="O53" s="131"/>
      <c r="P53" s="131"/>
      <c r="Q53" s="131"/>
      <c r="R53" s="131"/>
      <c r="S53" s="131"/>
      <c r="T53" s="130" t="s">
        <v>1117</v>
      </c>
      <c r="U53" s="130" t="s">
        <v>1118</v>
      </c>
      <c r="V53" s="131"/>
      <c r="W53" s="131"/>
      <c r="X53" s="131"/>
      <c r="Y53" s="131"/>
      <c r="Z53" s="131"/>
      <c r="AA53"/>
    </row>
    <row r="54" spans="3:27">
      <c r="C54"/>
      <c r="D54" s="132"/>
      <c r="E54"/>
      <c r="F54" s="133"/>
      <c r="G54" s="133"/>
      <c r="H54"/>
      <c r="I54" s="130"/>
      <c r="J54" s="130" t="s">
        <v>1119</v>
      </c>
      <c r="K54" s="131"/>
      <c r="L54" s="131"/>
      <c r="M54" s="131"/>
      <c r="N54" s="131"/>
      <c r="O54" s="130"/>
      <c r="P54" s="130"/>
      <c r="Q54" s="130"/>
      <c r="R54" s="131"/>
      <c r="S54" s="131"/>
      <c r="T54" s="130" t="s">
        <v>1120</v>
      </c>
      <c r="U54" s="130" t="s">
        <v>1121</v>
      </c>
      <c r="V54" s="131"/>
      <c r="W54" s="131"/>
      <c r="X54" s="131"/>
      <c r="Y54" s="131"/>
      <c r="Z54" s="131"/>
      <c r="AA54"/>
    </row>
    <row r="55" spans="3:27">
      <c r="C55"/>
      <c r="D55" s="132"/>
      <c r="E55"/>
      <c r="F55"/>
      <c r="G55"/>
      <c r="H55"/>
      <c r="I55" s="131"/>
      <c r="J55" s="131"/>
      <c r="K55" s="131"/>
      <c r="L55" s="131"/>
      <c r="M55" s="131"/>
      <c r="N55" s="131"/>
      <c r="O55" s="131"/>
      <c r="P55" s="131"/>
      <c r="Q55" s="131"/>
      <c r="R55" s="131"/>
      <c r="S55" s="131"/>
      <c r="T55" s="130" t="s">
        <v>1122</v>
      </c>
      <c r="U55" s="130" t="s">
        <v>1123</v>
      </c>
      <c r="V55" s="131"/>
      <c r="W55" s="131"/>
      <c r="X55" s="131"/>
      <c r="Y55" s="131"/>
      <c r="Z55" s="131"/>
      <c r="AA55"/>
    </row>
    <row r="56" spans="3:27">
      <c r="C56"/>
      <c r="D56" s="132"/>
      <c r="E56"/>
      <c r="F56"/>
      <c r="G56"/>
      <c r="H56"/>
      <c r="I56" s="131"/>
      <c r="J56" s="131"/>
      <c r="K56" s="131"/>
      <c r="L56" s="131"/>
      <c r="M56" s="131"/>
      <c r="N56" s="131"/>
      <c r="O56" s="130"/>
      <c r="P56" s="130"/>
      <c r="Q56" s="130"/>
      <c r="R56" s="131"/>
      <c r="S56" s="131"/>
      <c r="T56" s="130" t="s">
        <v>1004</v>
      </c>
      <c r="U56" s="130" t="s">
        <v>1124</v>
      </c>
      <c r="V56" s="131"/>
      <c r="W56" s="131"/>
      <c r="X56" s="131"/>
      <c r="Y56" s="131"/>
      <c r="Z56" s="131"/>
      <c r="AA56"/>
    </row>
    <row r="57" spans="3:27">
      <c r="C57"/>
      <c r="D57" s="132"/>
      <c r="E57"/>
      <c r="F57"/>
      <c r="G57"/>
      <c r="H57"/>
      <c r="I57" s="131"/>
      <c r="J57" s="131"/>
      <c r="K57" s="131"/>
      <c r="L57" s="131"/>
      <c r="M57" s="131"/>
      <c r="N57" s="131"/>
      <c r="O57" s="131"/>
      <c r="P57" s="131"/>
      <c r="Q57" s="131"/>
      <c r="R57" s="131"/>
      <c r="S57" s="131"/>
      <c r="T57" s="130" t="s">
        <v>1091</v>
      </c>
      <c r="U57" s="130" t="s">
        <v>1125</v>
      </c>
      <c r="V57" s="131"/>
      <c r="W57" s="131"/>
      <c r="X57" s="131"/>
      <c r="Y57" s="131"/>
      <c r="Z57" s="131"/>
      <c r="AA57"/>
    </row>
    <row r="58" spans="3:27">
      <c r="C58"/>
      <c r="D58" s="132"/>
      <c r="E58"/>
      <c r="F58"/>
      <c r="G58"/>
      <c r="H58"/>
      <c r="I58" s="131"/>
      <c r="J58" s="131"/>
      <c r="K58" s="131"/>
      <c r="L58" s="131"/>
      <c r="M58" s="131"/>
      <c r="N58" s="131"/>
      <c r="O58" s="130"/>
      <c r="P58" s="130"/>
      <c r="Q58" s="130"/>
      <c r="R58" s="131"/>
      <c r="S58" s="131"/>
      <c r="T58" s="130" t="s">
        <v>994</v>
      </c>
      <c r="U58" s="130" t="s">
        <v>1126</v>
      </c>
      <c r="V58" s="131"/>
      <c r="W58" s="131"/>
      <c r="X58" s="131"/>
      <c r="Y58" s="131"/>
      <c r="Z58" s="131"/>
      <c r="AA58"/>
    </row>
    <row r="59" spans="3:27">
      <c r="C59"/>
      <c r="D59" s="132"/>
      <c r="E59"/>
      <c r="F59"/>
      <c r="G59"/>
      <c r="H59"/>
      <c r="I59" s="131"/>
      <c r="J59" s="131"/>
      <c r="K59" s="131"/>
      <c r="L59" s="131"/>
      <c r="M59" s="131"/>
      <c r="N59" s="131"/>
      <c r="O59" s="131"/>
      <c r="P59" s="131"/>
      <c r="Q59" s="131"/>
      <c r="R59" s="131"/>
      <c r="S59" s="131"/>
      <c r="T59" s="130" t="s">
        <v>1052</v>
      </c>
      <c r="U59" s="130" t="s">
        <v>1068</v>
      </c>
      <c r="V59" s="131"/>
      <c r="W59" s="131"/>
      <c r="X59" s="131"/>
      <c r="Y59" s="131"/>
      <c r="Z59" s="131"/>
      <c r="AA59"/>
    </row>
    <row r="60" spans="3:27">
      <c r="C60"/>
      <c r="D60" s="132"/>
      <c r="E60"/>
      <c r="F60"/>
      <c r="G60"/>
      <c r="H60"/>
      <c r="I60" s="131"/>
      <c r="J60" s="131"/>
      <c r="K60" s="131"/>
      <c r="L60" s="131"/>
      <c r="M60" s="131"/>
      <c r="N60" s="131"/>
      <c r="O60" s="131"/>
      <c r="P60" s="131"/>
      <c r="Q60" s="131"/>
      <c r="R60" s="131"/>
      <c r="S60" s="131"/>
      <c r="T60" s="131"/>
      <c r="U60" s="131"/>
      <c r="V60" s="131"/>
      <c r="W60" s="131"/>
      <c r="X60" s="131"/>
      <c r="Y60" s="131"/>
      <c r="Z60" s="131"/>
      <c r="AA60"/>
    </row>
  </sheetData>
  <mergeCells count="35">
    <mergeCell ref="A26:A30"/>
    <mergeCell ref="D26:D30"/>
    <mergeCell ref="A12:A14"/>
    <mergeCell ref="D12:D14"/>
    <mergeCell ref="E12:E14"/>
    <mergeCell ref="C12:C14"/>
    <mergeCell ref="A20:A24"/>
    <mergeCell ref="D20:D24"/>
    <mergeCell ref="C16:C18"/>
    <mergeCell ref="D16:D18"/>
    <mergeCell ref="A16:A18"/>
    <mergeCell ref="E16:E18"/>
    <mergeCell ref="C20:C24"/>
    <mergeCell ref="C26:C30"/>
    <mergeCell ref="C1:AB1"/>
    <mergeCell ref="C6:C9"/>
    <mergeCell ref="D6:D9"/>
    <mergeCell ref="E6:E9"/>
    <mergeCell ref="F6:F8"/>
    <mergeCell ref="H6:H8"/>
    <mergeCell ref="W7:Y7"/>
    <mergeCell ref="Z7:AB7"/>
    <mergeCell ref="K7:K8"/>
    <mergeCell ref="L7:M7"/>
    <mergeCell ref="G6:G8"/>
    <mergeCell ref="I6:I8"/>
    <mergeCell ref="J6:J8"/>
    <mergeCell ref="O7:R7"/>
    <mergeCell ref="S7:T7"/>
    <mergeCell ref="K6:N6"/>
    <mergeCell ref="O6:AB6"/>
    <mergeCell ref="N7:N8"/>
    <mergeCell ref="E20:E24"/>
    <mergeCell ref="E26:E30"/>
    <mergeCell ref="U7:V7"/>
  </mergeCells>
  <phoneticPr fontId="1" type="noConversion"/>
  <printOptions horizontalCentered="1"/>
  <pageMargins left="1.08" right="0.56999999999999995" top="0.78740157480314998" bottom="0.39370078740157499" header="0.31496062992126" footer="0.31496062992126"/>
  <pageSetup paperSize="8" scale="71" orientation="landscape"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30">
    <tabColor indexed="11"/>
  </sheetPr>
  <dimension ref="A1:AF71"/>
  <sheetViews>
    <sheetView view="pageBreakPreview" topLeftCell="A22" zoomScale="85" zoomScaleNormal="25" zoomScaleSheetLayoutView="85" workbookViewId="0">
      <selection activeCell="E51" sqref="E51"/>
    </sheetView>
  </sheetViews>
  <sheetFormatPr defaultColWidth="9" defaultRowHeight="15"/>
  <cols>
    <col min="1" max="2" width="9" style="67"/>
    <col min="3" max="3" width="10" style="67" customWidth="1"/>
    <col min="4" max="4" width="9.140625" style="105" customWidth="1"/>
    <col min="5" max="5" width="24.7109375" style="112" customWidth="1"/>
    <col min="6" max="6" width="9.140625" style="83" bestFit="1" customWidth="1"/>
    <col min="7" max="7" width="30.7109375" style="83" customWidth="1"/>
    <col min="8" max="8" width="27.42578125" style="67" customWidth="1"/>
    <col min="9" max="9" width="8.85546875" style="107" bestFit="1" customWidth="1"/>
    <col min="10" max="10" width="10.42578125" style="67" customWidth="1"/>
    <col min="11" max="11" width="9.28515625" style="83" customWidth="1"/>
    <col min="12" max="12" width="6.5703125" style="83" customWidth="1"/>
    <col min="13" max="13" width="6.7109375" style="83" customWidth="1"/>
    <col min="14" max="14" width="9.140625" style="83" customWidth="1"/>
    <col min="15" max="15" width="6" style="83" customWidth="1"/>
    <col min="16" max="16" width="6.7109375" style="83" customWidth="1"/>
    <col min="17" max="17" width="5.140625" style="83" customWidth="1"/>
    <col min="18" max="18" width="6.28515625" style="83" customWidth="1"/>
    <col min="19" max="19" width="7.140625" style="83" customWidth="1"/>
    <col min="20" max="20" width="6" style="83" customWidth="1"/>
    <col min="21" max="21" width="6.85546875" style="83" customWidth="1"/>
    <col min="22" max="22" width="6.28515625" style="83" customWidth="1"/>
    <col min="23" max="23" width="5.5703125" style="83" customWidth="1"/>
    <col min="24" max="24" width="7" style="83" customWidth="1"/>
    <col min="25" max="25" width="6.28515625" style="83" customWidth="1"/>
    <col min="26" max="26" width="5.7109375" style="83" customWidth="1"/>
    <col min="27" max="27" width="6.85546875" style="83" customWidth="1"/>
    <col min="28" max="28" width="8.42578125" style="83" customWidth="1"/>
    <col min="29" max="29" width="10.5703125" style="67" hidden="1" customWidth="1"/>
    <col min="30" max="30" width="11.5703125" style="67" hidden="1" customWidth="1"/>
    <col min="31" max="31" width="0" style="67" hidden="1" customWidth="1"/>
    <col min="32" max="16384" width="9" style="67"/>
  </cols>
  <sheetData>
    <row r="1" spans="1:32" ht="21">
      <c r="C1" s="609" t="s">
        <v>1690</v>
      </c>
      <c r="D1" s="609"/>
      <c r="E1" s="609"/>
      <c r="F1" s="609"/>
      <c r="G1" s="609"/>
      <c r="H1" s="609"/>
      <c r="I1" s="609"/>
      <c r="J1" s="609"/>
      <c r="K1" s="609"/>
      <c r="L1" s="609"/>
      <c r="M1" s="609"/>
      <c r="N1" s="609"/>
      <c r="O1" s="609"/>
      <c r="P1" s="609"/>
      <c r="Q1" s="609"/>
      <c r="R1" s="609"/>
      <c r="S1" s="609"/>
      <c r="T1" s="609"/>
      <c r="U1" s="609"/>
      <c r="V1" s="609"/>
      <c r="W1" s="609"/>
      <c r="X1" s="609"/>
      <c r="Y1" s="609"/>
      <c r="Z1" s="609"/>
      <c r="AA1" s="609"/>
      <c r="AB1" s="609"/>
    </row>
    <row r="2" spans="1:32">
      <c r="C2" s="68" t="s">
        <v>1691</v>
      </c>
      <c r="D2" s="69"/>
      <c r="E2" s="70" t="s">
        <v>1695</v>
      </c>
      <c r="F2" s="71"/>
      <c r="G2" s="71"/>
      <c r="H2" s="71"/>
      <c r="I2" s="106"/>
      <c r="J2" s="71"/>
      <c r="K2" s="71"/>
      <c r="L2" s="71"/>
      <c r="M2" s="71"/>
      <c r="N2" s="71"/>
      <c r="O2" s="71"/>
      <c r="P2" s="71"/>
      <c r="Q2" s="71"/>
      <c r="R2" s="71"/>
      <c r="S2" s="71"/>
      <c r="T2" s="71"/>
      <c r="U2" s="71"/>
      <c r="V2" s="71"/>
      <c r="W2" s="71"/>
      <c r="X2" s="71"/>
      <c r="Y2" s="71"/>
      <c r="Z2" s="71"/>
      <c r="AA2" s="71"/>
      <c r="AB2" s="71"/>
    </row>
    <row r="3" spans="1:32">
      <c r="C3" s="68" t="s">
        <v>1692</v>
      </c>
      <c r="D3" s="69"/>
      <c r="E3" s="70" t="s">
        <v>325</v>
      </c>
      <c r="F3" s="71"/>
      <c r="G3" s="71"/>
      <c r="H3" s="71"/>
      <c r="I3" s="106"/>
      <c r="J3" s="71"/>
      <c r="K3" s="71"/>
      <c r="L3" s="71"/>
      <c r="M3" s="71"/>
      <c r="N3" s="71"/>
      <c r="O3" s="71"/>
      <c r="P3" s="71"/>
      <c r="Q3" s="71"/>
      <c r="R3" s="71"/>
      <c r="S3" s="71"/>
      <c r="T3" s="71"/>
      <c r="U3" s="71"/>
      <c r="V3" s="71"/>
      <c r="W3" s="71"/>
      <c r="X3" s="71"/>
      <c r="Y3" s="71"/>
      <c r="Z3" s="71"/>
      <c r="AA3" s="71"/>
      <c r="AB3" s="71"/>
    </row>
    <row r="4" spans="1:32">
      <c r="C4" s="68" t="s">
        <v>86</v>
      </c>
      <c r="D4" s="69"/>
      <c r="E4" s="70" t="s">
        <v>447</v>
      </c>
      <c r="F4" s="71"/>
      <c r="G4" s="71"/>
      <c r="H4" s="71"/>
      <c r="I4" s="106"/>
      <c r="J4" s="71"/>
      <c r="K4" s="71"/>
      <c r="L4" s="71"/>
      <c r="M4" s="71"/>
      <c r="N4" s="71"/>
      <c r="O4" s="71"/>
      <c r="P4" s="71"/>
      <c r="Q4" s="71"/>
      <c r="R4" s="71"/>
      <c r="S4" s="71"/>
      <c r="T4" s="71"/>
      <c r="U4" s="71"/>
      <c r="V4" s="71"/>
      <c r="W4" s="71"/>
      <c r="X4" s="71"/>
      <c r="Y4" s="71"/>
      <c r="Z4" s="71"/>
      <c r="AA4" s="71"/>
      <c r="AB4" s="71"/>
    </row>
    <row r="5" spans="1:32" ht="15.75" thickBot="1">
      <c r="C5" s="73"/>
      <c r="D5" s="74"/>
      <c r="E5" s="72"/>
      <c r="F5" s="71"/>
      <c r="G5" s="71"/>
      <c r="H5" s="71"/>
      <c r="I5" s="106"/>
      <c r="J5" s="71"/>
      <c r="K5" s="71"/>
      <c r="L5" s="71"/>
      <c r="M5" s="71"/>
      <c r="N5" s="71"/>
      <c r="O5" s="71"/>
      <c r="P5" s="71"/>
      <c r="Q5" s="71"/>
      <c r="R5" s="71"/>
      <c r="S5" s="71"/>
      <c r="T5" s="71"/>
      <c r="U5" s="71"/>
      <c r="V5" s="71"/>
      <c r="W5" s="71"/>
      <c r="X5" s="71"/>
      <c r="Y5" s="71"/>
      <c r="Z5" s="71"/>
      <c r="AA5" s="71"/>
      <c r="AB5" s="71"/>
    </row>
    <row r="6" spans="1:32" ht="15" customHeight="1">
      <c r="C6" s="610" t="s">
        <v>1693</v>
      </c>
      <c r="D6" s="613" t="s">
        <v>106</v>
      </c>
      <c r="E6" s="652" t="s">
        <v>1689</v>
      </c>
      <c r="F6" s="614" t="s">
        <v>1667</v>
      </c>
      <c r="G6" s="605" t="s">
        <v>1725</v>
      </c>
      <c r="H6" s="614" t="s">
        <v>1668</v>
      </c>
      <c r="I6" s="616" t="s">
        <v>1669</v>
      </c>
      <c r="J6" s="614" t="s">
        <v>87</v>
      </c>
      <c r="K6" s="614" t="s">
        <v>1671</v>
      </c>
      <c r="L6" s="614"/>
      <c r="M6" s="614"/>
      <c r="N6" s="614"/>
      <c r="O6" s="614" t="s">
        <v>1677</v>
      </c>
      <c r="P6" s="614"/>
      <c r="Q6" s="614"/>
      <c r="R6" s="614"/>
      <c r="S6" s="614"/>
      <c r="T6" s="614"/>
      <c r="U6" s="614"/>
      <c r="V6" s="614"/>
      <c r="W6" s="614"/>
      <c r="X6" s="614"/>
      <c r="Y6" s="614"/>
      <c r="Z6" s="614"/>
      <c r="AA6" s="614"/>
      <c r="AB6" s="618"/>
    </row>
    <row r="7" spans="1:32" ht="15" customHeight="1">
      <c r="C7" s="611"/>
      <c r="D7" s="585"/>
      <c r="E7" s="593"/>
      <c r="F7" s="599"/>
      <c r="G7" s="602"/>
      <c r="H7" s="599"/>
      <c r="I7" s="617"/>
      <c r="J7" s="599"/>
      <c r="K7" s="599" t="s">
        <v>1672</v>
      </c>
      <c r="L7" s="599" t="s">
        <v>1673</v>
      </c>
      <c r="M7" s="599"/>
      <c r="N7" s="599" t="s">
        <v>1676</v>
      </c>
      <c r="O7" s="599" t="s">
        <v>1678</v>
      </c>
      <c r="P7" s="599"/>
      <c r="Q7" s="599"/>
      <c r="R7" s="599"/>
      <c r="S7" s="599" t="s">
        <v>1684</v>
      </c>
      <c r="T7" s="599"/>
      <c r="U7" s="599" t="s">
        <v>1685</v>
      </c>
      <c r="V7" s="599"/>
      <c r="W7" s="599" t="s">
        <v>1686</v>
      </c>
      <c r="X7" s="599"/>
      <c r="Y7" s="599"/>
      <c r="Z7" s="599" t="s">
        <v>1687</v>
      </c>
      <c r="AA7" s="599"/>
      <c r="AB7" s="600"/>
    </row>
    <row r="8" spans="1:32">
      <c r="B8" s="67" t="s">
        <v>578</v>
      </c>
      <c r="C8" s="611"/>
      <c r="D8" s="585"/>
      <c r="E8" s="593"/>
      <c r="F8" s="599"/>
      <c r="G8" s="603"/>
      <c r="H8" s="599"/>
      <c r="I8" s="617"/>
      <c r="J8" s="599"/>
      <c r="K8" s="599"/>
      <c r="L8" s="64" t="s">
        <v>1674</v>
      </c>
      <c r="M8" s="64" t="s">
        <v>1675</v>
      </c>
      <c r="N8" s="599"/>
      <c r="O8" s="64" t="s">
        <v>1679</v>
      </c>
      <c r="P8" s="64" t="s">
        <v>1680</v>
      </c>
      <c r="Q8" s="64" t="s">
        <v>1681</v>
      </c>
      <c r="R8" s="64" t="s">
        <v>1682</v>
      </c>
      <c r="S8" s="64" t="s">
        <v>1680</v>
      </c>
      <c r="T8" s="64" t="s">
        <v>1682</v>
      </c>
      <c r="U8" s="64" t="s">
        <v>1680</v>
      </c>
      <c r="V8" s="64" t="s">
        <v>1682</v>
      </c>
      <c r="W8" s="64" t="s">
        <v>1679</v>
      </c>
      <c r="X8" s="64" t="s">
        <v>1680</v>
      </c>
      <c r="Y8" s="64" t="s">
        <v>1682</v>
      </c>
      <c r="Z8" s="64" t="s">
        <v>1679</v>
      </c>
      <c r="AA8" s="64" t="s">
        <v>1680</v>
      </c>
      <c r="AB8" s="65" t="s">
        <v>1682</v>
      </c>
    </row>
    <row r="9" spans="1:32" s="104" customFormat="1" ht="15.75" thickBot="1">
      <c r="C9" s="612"/>
      <c r="D9" s="592"/>
      <c r="E9" s="595"/>
      <c r="F9" s="81">
        <v>1</v>
      </c>
      <c r="G9" s="81"/>
      <c r="H9" s="81">
        <v>2</v>
      </c>
      <c r="I9" s="80">
        <v>3</v>
      </c>
      <c r="J9" s="81">
        <v>4</v>
      </c>
      <c r="K9" s="81">
        <v>5</v>
      </c>
      <c r="L9" s="81">
        <v>6.1</v>
      </c>
      <c r="M9" s="81">
        <v>6.2</v>
      </c>
      <c r="N9" s="81">
        <v>7</v>
      </c>
      <c r="O9" s="81">
        <v>8</v>
      </c>
      <c r="P9" s="81">
        <v>9</v>
      </c>
      <c r="Q9" s="81">
        <v>10</v>
      </c>
      <c r="R9" s="81">
        <v>11</v>
      </c>
      <c r="S9" s="81">
        <v>12</v>
      </c>
      <c r="T9" s="81">
        <v>13</v>
      </c>
      <c r="U9" s="81">
        <v>14</v>
      </c>
      <c r="V9" s="81">
        <v>15</v>
      </c>
      <c r="W9" s="81">
        <v>16</v>
      </c>
      <c r="X9" s="81">
        <v>17</v>
      </c>
      <c r="Y9" s="81">
        <v>18</v>
      </c>
      <c r="Z9" s="81">
        <v>19</v>
      </c>
      <c r="AA9" s="81">
        <v>20</v>
      </c>
      <c r="AB9" s="82">
        <v>21</v>
      </c>
    </row>
    <row r="10" spans="1:32" s="66" customFormat="1" ht="15" customHeight="1">
      <c r="A10" s="586">
        <v>189</v>
      </c>
      <c r="B10" s="62">
        <v>205</v>
      </c>
      <c r="C10" s="619" t="s">
        <v>649</v>
      </c>
      <c r="D10" s="613">
        <v>8</v>
      </c>
      <c r="E10" s="652" t="s">
        <v>650</v>
      </c>
      <c r="F10" s="76">
        <v>1</v>
      </c>
      <c r="G10" s="76" t="s">
        <v>651</v>
      </c>
      <c r="H10" s="93" t="s">
        <v>555</v>
      </c>
      <c r="I10" s="79">
        <f t="shared" ref="I10:I40" si="0">AE10-AD10</f>
        <v>0</v>
      </c>
      <c r="J10" s="76" t="s">
        <v>1700</v>
      </c>
      <c r="K10" s="79">
        <v>46</v>
      </c>
      <c r="L10" s="79">
        <v>7</v>
      </c>
      <c r="M10" s="79">
        <v>9</v>
      </c>
      <c r="N10" s="76">
        <v>1</v>
      </c>
      <c r="O10" s="76" t="s">
        <v>1703</v>
      </c>
      <c r="P10" s="76" t="s">
        <v>1701</v>
      </c>
      <c r="Q10" s="76" t="s">
        <v>1709</v>
      </c>
      <c r="R10" s="76">
        <v>0</v>
      </c>
      <c r="S10" s="76" t="s">
        <v>1701</v>
      </c>
      <c r="T10" s="76">
        <v>0</v>
      </c>
      <c r="U10" s="76" t="s">
        <v>1707</v>
      </c>
      <c r="V10" s="76">
        <v>0</v>
      </c>
      <c r="W10" s="76" t="s">
        <v>1704</v>
      </c>
      <c r="X10" s="76" t="s">
        <v>1703</v>
      </c>
      <c r="Y10" s="76">
        <v>0</v>
      </c>
      <c r="Z10" s="76" t="s">
        <v>1705</v>
      </c>
      <c r="AA10" s="76" t="s">
        <v>1703</v>
      </c>
      <c r="AB10" s="77">
        <v>0</v>
      </c>
      <c r="AD10" s="61">
        <f>'[1]NGANJUK''Z'!$L$274</f>
        <v>46.5</v>
      </c>
      <c r="AE10" s="87">
        <v>46.5</v>
      </c>
      <c r="AF10" s="88">
        <f>AE10+0.46</f>
        <v>46.96</v>
      </c>
    </row>
    <row r="11" spans="1:32" s="66" customFormat="1" ht="15" customHeight="1">
      <c r="A11" s="586"/>
      <c r="B11" s="62"/>
      <c r="C11" s="606"/>
      <c r="D11" s="608"/>
      <c r="E11" s="598"/>
      <c r="F11" s="95"/>
      <c r="G11" s="95"/>
      <c r="H11" s="99"/>
      <c r="I11" s="100"/>
      <c r="J11" s="95"/>
      <c r="K11" s="100"/>
      <c r="L11" s="100"/>
      <c r="M11" s="100"/>
      <c r="N11" s="95"/>
      <c r="O11" s="95"/>
      <c r="P11" s="95"/>
      <c r="Q11" s="95"/>
      <c r="R11" s="95"/>
      <c r="S11" s="95"/>
      <c r="T11" s="95"/>
      <c r="U11" s="95"/>
      <c r="V11" s="95"/>
      <c r="W11" s="95"/>
      <c r="X11" s="95"/>
      <c r="Y11" s="95"/>
      <c r="Z11" s="95"/>
      <c r="AA11" s="95"/>
      <c r="AB11" s="101"/>
      <c r="AD11" s="61"/>
      <c r="AE11" s="87"/>
      <c r="AF11" s="88"/>
    </row>
    <row r="12" spans="1:32" s="66" customFormat="1" ht="15" customHeight="1">
      <c r="A12" s="586"/>
      <c r="B12" s="62">
        <v>206</v>
      </c>
      <c r="C12" s="586"/>
      <c r="D12" s="585"/>
      <c r="E12" s="593"/>
      <c r="F12" s="64">
        <v>2</v>
      </c>
      <c r="G12" s="64" t="s">
        <v>652</v>
      </c>
      <c r="H12" s="60" t="s">
        <v>556</v>
      </c>
      <c r="I12" s="59">
        <f t="shared" si="0"/>
        <v>0.70000000000000284</v>
      </c>
      <c r="J12" s="64" t="s">
        <v>1700</v>
      </c>
      <c r="K12" s="59">
        <v>8</v>
      </c>
      <c r="L12" s="59">
        <v>7</v>
      </c>
      <c r="M12" s="59">
        <v>7</v>
      </c>
      <c r="N12" s="64">
        <v>1</v>
      </c>
      <c r="O12" s="64" t="s">
        <v>1703</v>
      </c>
      <c r="P12" s="64" t="s">
        <v>1701</v>
      </c>
      <c r="Q12" s="64" t="s">
        <v>1709</v>
      </c>
      <c r="R12" s="64">
        <v>0</v>
      </c>
      <c r="S12" s="64" t="s">
        <v>1701</v>
      </c>
      <c r="T12" s="64">
        <v>0</v>
      </c>
      <c r="U12" s="64" t="s">
        <v>1707</v>
      </c>
      <c r="V12" s="64">
        <v>0</v>
      </c>
      <c r="W12" s="64" t="s">
        <v>1704</v>
      </c>
      <c r="X12" s="64" t="s">
        <v>1703</v>
      </c>
      <c r="Y12" s="64">
        <v>0</v>
      </c>
      <c r="Z12" s="64" t="s">
        <v>1705</v>
      </c>
      <c r="AA12" s="64" t="s">
        <v>1703</v>
      </c>
      <c r="AB12" s="65">
        <v>0</v>
      </c>
      <c r="AD12" s="61">
        <f>'[1]NGANJUK''Z'!$L$274</f>
        <v>46.5</v>
      </c>
      <c r="AE12" s="87">
        <v>47.2</v>
      </c>
    </row>
    <row r="13" spans="1:32" s="66" customFormat="1" ht="15" customHeight="1">
      <c r="A13" s="586"/>
      <c r="B13" s="62"/>
      <c r="C13" s="586"/>
      <c r="D13" s="585"/>
      <c r="E13" s="593"/>
      <c r="F13" s="64"/>
      <c r="G13" s="64"/>
      <c r="H13" s="60"/>
      <c r="I13" s="59"/>
      <c r="J13" s="64"/>
      <c r="K13" s="59"/>
      <c r="L13" s="59"/>
      <c r="M13" s="59"/>
      <c r="N13" s="64"/>
      <c r="O13" s="64"/>
      <c r="P13" s="64"/>
      <c r="Q13" s="64"/>
      <c r="R13" s="64"/>
      <c r="S13" s="64"/>
      <c r="T13" s="64"/>
      <c r="U13" s="64"/>
      <c r="V13" s="64"/>
      <c r="W13" s="64"/>
      <c r="X13" s="64"/>
      <c r="Y13" s="64"/>
      <c r="Z13" s="64"/>
      <c r="AA13" s="64"/>
      <c r="AB13" s="65"/>
      <c r="AD13" s="61"/>
      <c r="AE13" s="87"/>
    </row>
    <row r="14" spans="1:32" s="66" customFormat="1" ht="15" customHeight="1">
      <c r="A14" s="586"/>
      <c r="B14" s="62">
        <v>207</v>
      </c>
      <c r="C14" s="586"/>
      <c r="D14" s="585"/>
      <c r="E14" s="593"/>
      <c r="F14" s="64">
        <v>3</v>
      </c>
      <c r="G14" s="64" t="s">
        <v>653</v>
      </c>
      <c r="H14" s="60" t="s">
        <v>557</v>
      </c>
      <c r="I14" s="59">
        <f t="shared" si="0"/>
        <v>1.5</v>
      </c>
      <c r="J14" s="64" t="s">
        <v>1700</v>
      </c>
      <c r="K14" s="59">
        <v>2.5</v>
      </c>
      <c r="L14" s="59">
        <v>4</v>
      </c>
      <c r="M14" s="59">
        <v>7</v>
      </c>
      <c r="N14" s="64">
        <v>1</v>
      </c>
      <c r="O14" s="64" t="s">
        <v>1703</v>
      </c>
      <c r="P14" s="64" t="s">
        <v>1701</v>
      </c>
      <c r="Q14" s="64" t="s">
        <v>1709</v>
      </c>
      <c r="R14" s="64">
        <v>0</v>
      </c>
      <c r="S14" s="64" t="s">
        <v>1701</v>
      </c>
      <c r="T14" s="64">
        <v>0</v>
      </c>
      <c r="U14" s="64" t="s">
        <v>1707</v>
      </c>
      <c r="V14" s="64">
        <v>0</v>
      </c>
      <c r="W14" s="64" t="s">
        <v>1704</v>
      </c>
      <c r="X14" s="64" t="s">
        <v>1703</v>
      </c>
      <c r="Y14" s="64">
        <v>0</v>
      </c>
      <c r="Z14" s="64" t="s">
        <v>1705</v>
      </c>
      <c r="AA14" s="64" t="s">
        <v>1703</v>
      </c>
      <c r="AB14" s="65">
        <v>0</v>
      </c>
      <c r="AD14" s="61">
        <f>'[1]NGANJUK''Z'!$L$274</f>
        <v>46.5</v>
      </c>
      <c r="AE14" s="87">
        <v>48</v>
      </c>
    </row>
    <row r="15" spans="1:32" s="66" customFormat="1" ht="15" customHeight="1">
      <c r="A15" s="586"/>
      <c r="B15" s="62"/>
      <c r="C15" s="586"/>
      <c r="D15" s="585"/>
      <c r="E15" s="593"/>
      <c r="F15" s="64"/>
      <c r="G15" s="64"/>
      <c r="H15" s="60"/>
      <c r="I15" s="59"/>
      <c r="J15" s="64"/>
      <c r="K15" s="59"/>
      <c r="L15" s="59"/>
      <c r="M15" s="59"/>
      <c r="N15" s="64"/>
      <c r="O15" s="64"/>
      <c r="P15" s="64"/>
      <c r="Q15" s="64"/>
      <c r="R15" s="64"/>
      <c r="S15" s="64"/>
      <c r="T15" s="64"/>
      <c r="U15" s="64"/>
      <c r="V15" s="64"/>
      <c r="W15" s="64"/>
      <c r="X15" s="64"/>
      <c r="Y15" s="64"/>
      <c r="Z15" s="64"/>
      <c r="AA15" s="64"/>
      <c r="AB15" s="65"/>
      <c r="AD15" s="61"/>
      <c r="AE15" s="87"/>
    </row>
    <row r="16" spans="1:32" s="66" customFormat="1" ht="15" customHeight="1">
      <c r="A16" s="586"/>
      <c r="B16" s="62">
        <v>208</v>
      </c>
      <c r="C16" s="586"/>
      <c r="D16" s="585"/>
      <c r="E16" s="593"/>
      <c r="F16" s="64">
        <v>4</v>
      </c>
      <c r="G16" s="64" t="s">
        <v>654</v>
      </c>
      <c r="H16" s="60" t="s">
        <v>558</v>
      </c>
      <c r="I16" s="59">
        <f t="shared" si="0"/>
        <v>3.3999999999999986</v>
      </c>
      <c r="J16" s="64" t="s">
        <v>1700</v>
      </c>
      <c r="K16" s="59">
        <v>8</v>
      </c>
      <c r="L16" s="59">
        <v>5</v>
      </c>
      <c r="M16" s="59">
        <v>7</v>
      </c>
      <c r="N16" s="64">
        <v>2</v>
      </c>
      <c r="O16" s="64" t="s">
        <v>1703</v>
      </c>
      <c r="P16" s="64" t="s">
        <v>1701</v>
      </c>
      <c r="Q16" s="64" t="s">
        <v>1709</v>
      </c>
      <c r="R16" s="64">
        <v>0</v>
      </c>
      <c r="S16" s="64" t="s">
        <v>1701</v>
      </c>
      <c r="T16" s="64">
        <v>0</v>
      </c>
      <c r="U16" s="64" t="s">
        <v>1707</v>
      </c>
      <c r="V16" s="64">
        <v>0</v>
      </c>
      <c r="W16" s="64" t="s">
        <v>1704</v>
      </c>
      <c r="X16" s="64" t="s">
        <v>1703</v>
      </c>
      <c r="Y16" s="64">
        <v>0</v>
      </c>
      <c r="Z16" s="64" t="s">
        <v>1705</v>
      </c>
      <c r="AA16" s="64" t="s">
        <v>1703</v>
      </c>
      <c r="AB16" s="65">
        <v>0</v>
      </c>
      <c r="AD16" s="61">
        <f>'[1]NGANJUK''Z'!$L$274</f>
        <v>46.5</v>
      </c>
      <c r="AE16" s="87">
        <v>49.9</v>
      </c>
    </row>
    <row r="17" spans="1:31" s="66" customFormat="1" ht="15" customHeight="1">
      <c r="A17" s="586"/>
      <c r="B17" s="62"/>
      <c r="C17" s="586"/>
      <c r="D17" s="585"/>
      <c r="E17" s="593"/>
      <c r="F17" s="64"/>
      <c r="G17" s="64"/>
      <c r="H17" s="60"/>
      <c r="I17" s="59"/>
      <c r="J17" s="64"/>
      <c r="K17" s="59"/>
      <c r="L17" s="59"/>
      <c r="M17" s="59"/>
      <c r="N17" s="64"/>
      <c r="O17" s="64"/>
      <c r="P17" s="64"/>
      <c r="Q17" s="64"/>
      <c r="R17" s="64"/>
      <c r="S17" s="64"/>
      <c r="T17" s="64"/>
      <c r="U17" s="64"/>
      <c r="V17" s="64"/>
      <c r="W17" s="64"/>
      <c r="X17" s="64"/>
      <c r="Y17" s="64"/>
      <c r="Z17" s="64"/>
      <c r="AA17" s="64"/>
      <c r="AB17" s="65"/>
      <c r="AD17" s="61"/>
      <c r="AE17" s="87"/>
    </row>
    <row r="18" spans="1:31" s="66" customFormat="1" ht="15" customHeight="1">
      <c r="A18" s="586"/>
      <c r="B18" s="62">
        <v>209</v>
      </c>
      <c r="C18" s="586"/>
      <c r="D18" s="585"/>
      <c r="E18" s="593"/>
      <c r="F18" s="64">
        <v>5</v>
      </c>
      <c r="G18" s="64" t="s">
        <v>655</v>
      </c>
      <c r="H18" s="60" t="s">
        <v>559</v>
      </c>
      <c r="I18" s="59">
        <f t="shared" si="0"/>
        <v>3.7999999999999972</v>
      </c>
      <c r="J18" s="64" t="s">
        <v>1700</v>
      </c>
      <c r="K18" s="59">
        <v>3</v>
      </c>
      <c r="L18" s="59">
        <v>5</v>
      </c>
      <c r="M18" s="59">
        <v>7</v>
      </c>
      <c r="N18" s="64">
        <v>1</v>
      </c>
      <c r="O18" s="64" t="s">
        <v>1703</v>
      </c>
      <c r="P18" s="64" t="s">
        <v>1701</v>
      </c>
      <c r="Q18" s="64" t="s">
        <v>1709</v>
      </c>
      <c r="R18" s="64">
        <v>0</v>
      </c>
      <c r="S18" s="64" t="s">
        <v>1701</v>
      </c>
      <c r="T18" s="64">
        <v>0</v>
      </c>
      <c r="U18" s="64" t="s">
        <v>1707</v>
      </c>
      <c r="V18" s="64">
        <v>0</v>
      </c>
      <c r="W18" s="64" t="s">
        <v>1704</v>
      </c>
      <c r="X18" s="64" t="s">
        <v>1703</v>
      </c>
      <c r="Y18" s="64">
        <v>0</v>
      </c>
      <c r="Z18" s="64" t="s">
        <v>1705</v>
      </c>
      <c r="AA18" s="64" t="s">
        <v>1703</v>
      </c>
      <c r="AB18" s="65">
        <v>0</v>
      </c>
      <c r="AD18" s="61">
        <f>'[1]NGANJUK''Z'!$L$274</f>
        <v>46.5</v>
      </c>
      <c r="AE18" s="87">
        <v>50.3</v>
      </c>
    </row>
    <row r="19" spans="1:31" s="66" customFormat="1" ht="15" customHeight="1">
      <c r="A19" s="586"/>
      <c r="B19" s="62"/>
      <c r="C19" s="586"/>
      <c r="D19" s="585"/>
      <c r="E19" s="593"/>
      <c r="F19" s="64"/>
      <c r="G19" s="64"/>
      <c r="H19" s="60"/>
      <c r="I19" s="59"/>
      <c r="J19" s="64"/>
      <c r="K19" s="59"/>
      <c r="L19" s="59"/>
      <c r="M19" s="59"/>
      <c r="N19" s="64"/>
      <c r="O19" s="64"/>
      <c r="P19" s="64"/>
      <c r="Q19" s="64"/>
      <c r="R19" s="64"/>
      <c r="S19" s="64"/>
      <c r="T19" s="64"/>
      <c r="U19" s="64"/>
      <c r="V19" s="64"/>
      <c r="W19" s="64"/>
      <c r="X19" s="64"/>
      <c r="Y19" s="64"/>
      <c r="Z19" s="64"/>
      <c r="AA19" s="64"/>
      <c r="AB19" s="65"/>
      <c r="AD19" s="61"/>
      <c r="AE19" s="87"/>
    </row>
    <row r="20" spans="1:31" s="66" customFormat="1" ht="15" customHeight="1">
      <c r="A20" s="586"/>
      <c r="B20" s="62">
        <v>210</v>
      </c>
      <c r="C20" s="586"/>
      <c r="D20" s="585"/>
      <c r="E20" s="593"/>
      <c r="F20" s="64">
        <v>6</v>
      </c>
      <c r="G20" s="64" t="s">
        <v>656</v>
      </c>
      <c r="H20" s="60" t="s">
        <v>560</v>
      </c>
      <c r="I20" s="59">
        <f t="shared" si="0"/>
        <v>5.2999999999999972</v>
      </c>
      <c r="J20" s="64" t="s">
        <v>1700</v>
      </c>
      <c r="K20" s="59">
        <v>10</v>
      </c>
      <c r="L20" s="59">
        <v>5</v>
      </c>
      <c r="M20" s="59">
        <v>9</v>
      </c>
      <c r="N20" s="64">
        <v>1</v>
      </c>
      <c r="O20" s="64" t="s">
        <v>1703</v>
      </c>
      <c r="P20" s="64" t="s">
        <v>1701</v>
      </c>
      <c r="Q20" s="64" t="s">
        <v>1709</v>
      </c>
      <c r="R20" s="64">
        <v>0</v>
      </c>
      <c r="S20" s="64" t="s">
        <v>1701</v>
      </c>
      <c r="T20" s="64">
        <v>0</v>
      </c>
      <c r="U20" s="64" t="s">
        <v>1707</v>
      </c>
      <c r="V20" s="64">
        <v>0</v>
      </c>
      <c r="W20" s="64" t="s">
        <v>1704</v>
      </c>
      <c r="X20" s="64" t="s">
        <v>1703</v>
      </c>
      <c r="Y20" s="64">
        <v>0</v>
      </c>
      <c r="Z20" s="64" t="s">
        <v>1705</v>
      </c>
      <c r="AA20" s="64" t="s">
        <v>1703</v>
      </c>
      <c r="AB20" s="65">
        <v>0</v>
      </c>
      <c r="AD20" s="61">
        <f>'[1]NGANJUK''Z'!$L$274</f>
        <v>46.5</v>
      </c>
      <c r="AE20" s="87">
        <v>51.8</v>
      </c>
    </row>
    <row r="21" spans="1:31" s="66" customFormat="1" ht="15" customHeight="1">
      <c r="A21" s="586"/>
      <c r="B21" s="62"/>
      <c r="C21" s="586"/>
      <c r="D21" s="585"/>
      <c r="E21" s="593"/>
      <c r="F21" s="64"/>
      <c r="G21" s="64"/>
      <c r="H21" s="60"/>
      <c r="I21" s="59"/>
      <c r="J21" s="64"/>
      <c r="K21" s="59"/>
      <c r="L21" s="59"/>
      <c r="M21" s="59"/>
      <c r="N21" s="64"/>
      <c r="O21" s="64"/>
      <c r="P21" s="64"/>
      <c r="Q21" s="64"/>
      <c r="R21" s="64"/>
      <c r="S21" s="64"/>
      <c r="T21" s="64"/>
      <c r="U21" s="64"/>
      <c r="V21" s="64"/>
      <c r="W21" s="64"/>
      <c r="X21" s="64"/>
      <c r="Y21" s="64"/>
      <c r="Z21" s="64"/>
      <c r="AA21" s="64"/>
      <c r="AB21" s="65"/>
      <c r="AD21" s="61"/>
      <c r="AE21" s="87"/>
    </row>
    <row r="22" spans="1:31" s="66" customFormat="1" ht="15" customHeight="1">
      <c r="A22" s="586"/>
      <c r="B22" s="62">
        <v>211</v>
      </c>
      <c r="C22" s="586"/>
      <c r="D22" s="585"/>
      <c r="E22" s="593"/>
      <c r="F22" s="64">
        <v>7</v>
      </c>
      <c r="G22" s="64" t="s">
        <v>657</v>
      </c>
      <c r="H22" s="60" t="s">
        <v>561</v>
      </c>
      <c r="I22" s="59">
        <f t="shared" si="0"/>
        <v>5.6000000000000014</v>
      </c>
      <c r="J22" s="64" t="s">
        <v>1700</v>
      </c>
      <c r="K22" s="59">
        <v>12</v>
      </c>
      <c r="L22" s="59">
        <v>6</v>
      </c>
      <c r="M22" s="59">
        <v>6</v>
      </c>
      <c r="N22" s="64">
        <v>1</v>
      </c>
      <c r="O22" s="64" t="s">
        <v>1703</v>
      </c>
      <c r="P22" s="64" t="s">
        <v>1701</v>
      </c>
      <c r="Q22" s="64" t="s">
        <v>1709</v>
      </c>
      <c r="R22" s="64">
        <v>0</v>
      </c>
      <c r="S22" s="64" t="s">
        <v>1701</v>
      </c>
      <c r="T22" s="64">
        <v>0</v>
      </c>
      <c r="U22" s="64" t="s">
        <v>1707</v>
      </c>
      <c r="V22" s="64">
        <v>0</v>
      </c>
      <c r="W22" s="64" t="s">
        <v>1704</v>
      </c>
      <c r="X22" s="64" t="s">
        <v>1703</v>
      </c>
      <c r="Y22" s="64">
        <v>0</v>
      </c>
      <c r="Z22" s="64" t="s">
        <v>1705</v>
      </c>
      <c r="AA22" s="64" t="s">
        <v>1703</v>
      </c>
      <c r="AB22" s="65">
        <v>0</v>
      </c>
      <c r="AD22" s="61">
        <f>'[1]NGANJUK''Z'!$L$274</f>
        <v>46.5</v>
      </c>
      <c r="AE22" s="87">
        <v>52.1</v>
      </c>
    </row>
    <row r="23" spans="1:31" s="66" customFormat="1" ht="15" customHeight="1">
      <c r="A23" s="586"/>
      <c r="B23" s="62"/>
      <c r="C23" s="586"/>
      <c r="D23" s="585"/>
      <c r="E23" s="593"/>
      <c r="F23" s="64"/>
      <c r="G23" s="64"/>
      <c r="H23" s="60"/>
      <c r="I23" s="59"/>
      <c r="J23" s="64"/>
      <c r="K23" s="59"/>
      <c r="L23" s="59"/>
      <c r="M23" s="59"/>
      <c r="N23" s="64"/>
      <c r="O23" s="64"/>
      <c r="P23" s="64"/>
      <c r="Q23" s="64"/>
      <c r="R23" s="64"/>
      <c r="S23" s="64"/>
      <c r="T23" s="64"/>
      <c r="U23" s="64"/>
      <c r="V23" s="64"/>
      <c r="W23" s="64"/>
      <c r="X23" s="64"/>
      <c r="Y23" s="64"/>
      <c r="Z23" s="64"/>
      <c r="AA23" s="64"/>
      <c r="AB23" s="65"/>
      <c r="AD23" s="61"/>
      <c r="AE23" s="87"/>
    </row>
    <row r="24" spans="1:31" s="66" customFormat="1" ht="15" customHeight="1">
      <c r="A24" s="586"/>
      <c r="B24" s="62">
        <v>212</v>
      </c>
      <c r="C24" s="586"/>
      <c r="D24" s="585"/>
      <c r="E24" s="593"/>
      <c r="F24" s="64">
        <v>8</v>
      </c>
      <c r="G24" s="64" t="s">
        <v>658</v>
      </c>
      <c r="H24" s="60" t="s">
        <v>562</v>
      </c>
      <c r="I24" s="59">
        <f t="shared" si="0"/>
        <v>6.2999999999999972</v>
      </c>
      <c r="J24" s="64" t="s">
        <v>1700</v>
      </c>
      <c r="K24" s="59">
        <v>2.5</v>
      </c>
      <c r="L24" s="59">
        <v>4</v>
      </c>
      <c r="M24" s="59">
        <v>8</v>
      </c>
      <c r="N24" s="64">
        <v>1</v>
      </c>
      <c r="O24" s="64" t="s">
        <v>1703</v>
      </c>
      <c r="P24" s="64" t="s">
        <v>1701</v>
      </c>
      <c r="Q24" s="64" t="s">
        <v>1709</v>
      </c>
      <c r="R24" s="64">
        <v>0</v>
      </c>
      <c r="S24" s="64" t="s">
        <v>1701</v>
      </c>
      <c r="T24" s="64">
        <v>0</v>
      </c>
      <c r="U24" s="64" t="s">
        <v>1707</v>
      </c>
      <c r="V24" s="64">
        <v>0</v>
      </c>
      <c r="W24" s="64" t="s">
        <v>1704</v>
      </c>
      <c r="X24" s="64" t="s">
        <v>1703</v>
      </c>
      <c r="Y24" s="64">
        <v>0</v>
      </c>
      <c r="Z24" s="64" t="s">
        <v>1705</v>
      </c>
      <c r="AA24" s="64" t="s">
        <v>1703</v>
      </c>
      <c r="AB24" s="65">
        <v>0</v>
      </c>
      <c r="AD24" s="61">
        <f>'[1]NGANJUK''Z'!$L$274</f>
        <v>46.5</v>
      </c>
      <c r="AE24" s="87">
        <v>52.8</v>
      </c>
    </row>
    <row r="25" spans="1:31" s="66" customFormat="1" ht="15" customHeight="1">
      <c r="A25" s="586"/>
      <c r="B25" s="62"/>
      <c r="C25" s="586"/>
      <c r="D25" s="585"/>
      <c r="E25" s="593"/>
      <c r="F25" s="64"/>
      <c r="G25" s="64"/>
      <c r="H25" s="60"/>
      <c r="I25" s="59"/>
      <c r="J25" s="64"/>
      <c r="K25" s="59"/>
      <c r="L25" s="59"/>
      <c r="M25" s="59"/>
      <c r="N25" s="64"/>
      <c r="O25" s="64"/>
      <c r="P25" s="64"/>
      <c r="Q25" s="64"/>
      <c r="R25" s="64"/>
      <c r="S25" s="64"/>
      <c r="T25" s="64"/>
      <c r="U25" s="64"/>
      <c r="V25" s="64"/>
      <c r="W25" s="64"/>
      <c r="X25" s="64"/>
      <c r="Y25" s="64"/>
      <c r="Z25" s="64"/>
      <c r="AA25" s="64"/>
      <c r="AB25" s="65"/>
      <c r="AD25" s="61"/>
      <c r="AE25" s="87"/>
    </row>
    <row r="26" spans="1:31" s="66" customFormat="1" ht="15" customHeight="1">
      <c r="A26" s="586"/>
      <c r="B26" s="62">
        <v>213</v>
      </c>
      <c r="C26" s="586"/>
      <c r="D26" s="585"/>
      <c r="E26" s="593"/>
      <c r="F26" s="64">
        <v>9</v>
      </c>
      <c r="G26" s="64" t="s">
        <v>659</v>
      </c>
      <c r="H26" s="60" t="s">
        <v>563</v>
      </c>
      <c r="I26" s="59">
        <f t="shared" si="0"/>
        <v>6.5</v>
      </c>
      <c r="J26" s="64" t="s">
        <v>1700</v>
      </c>
      <c r="K26" s="59">
        <v>15</v>
      </c>
      <c r="L26" s="59">
        <v>4</v>
      </c>
      <c r="M26" s="59">
        <v>7</v>
      </c>
      <c r="N26" s="64">
        <v>1</v>
      </c>
      <c r="O26" s="64" t="s">
        <v>1703</v>
      </c>
      <c r="P26" s="64" t="s">
        <v>1701</v>
      </c>
      <c r="Q26" s="64" t="s">
        <v>1709</v>
      </c>
      <c r="R26" s="64">
        <v>0</v>
      </c>
      <c r="S26" s="64" t="s">
        <v>1701</v>
      </c>
      <c r="T26" s="64">
        <v>0</v>
      </c>
      <c r="U26" s="64" t="s">
        <v>1707</v>
      </c>
      <c r="V26" s="64">
        <v>0</v>
      </c>
      <c r="W26" s="64" t="s">
        <v>1704</v>
      </c>
      <c r="X26" s="64" t="s">
        <v>1703</v>
      </c>
      <c r="Y26" s="64">
        <v>0</v>
      </c>
      <c r="Z26" s="64" t="s">
        <v>1705</v>
      </c>
      <c r="AA26" s="64" t="s">
        <v>1703</v>
      </c>
      <c r="AB26" s="65">
        <v>0</v>
      </c>
      <c r="AD26" s="61">
        <f>'[1]NGANJUK''Z'!$L$274</f>
        <v>46.5</v>
      </c>
      <c r="AE26" s="87">
        <v>53</v>
      </c>
    </row>
    <row r="27" spans="1:31" s="66" customFormat="1" ht="15" customHeight="1">
      <c r="A27" s="586"/>
      <c r="B27" s="62"/>
      <c r="C27" s="586"/>
      <c r="D27" s="585"/>
      <c r="E27" s="593"/>
      <c r="F27" s="64"/>
      <c r="G27" s="64"/>
      <c r="H27" s="60"/>
      <c r="I27" s="59"/>
      <c r="J27" s="64"/>
      <c r="K27" s="59"/>
      <c r="L27" s="59"/>
      <c r="M27" s="59"/>
      <c r="N27" s="64"/>
      <c r="O27" s="64"/>
      <c r="P27" s="64"/>
      <c r="Q27" s="64"/>
      <c r="R27" s="64"/>
      <c r="S27" s="64"/>
      <c r="T27" s="64"/>
      <c r="U27" s="64"/>
      <c r="V27" s="64"/>
      <c r="W27" s="64"/>
      <c r="X27" s="64"/>
      <c r="Y27" s="64"/>
      <c r="Z27" s="64"/>
      <c r="AA27" s="64"/>
      <c r="AB27" s="65"/>
      <c r="AD27" s="61"/>
      <c r="AE27" s="87"/>
    </row>
    <row r="28" spans="1:31" s="66" customFormat="1" ht="15" customHeight="1">
      <c r="A28" s="586"/>
      <c r="B28" s="62">
        <v>214</v>
      </c>
      <c r="C28" s="586"/>
      <c r="D28" s="585"/>
      <c r="E28" s="593"/>
      <c r="F28" s="64">
        <v>10</v>
      </c>
      <c r="G28" s="64" t="s">
        <v>660</v>
      </c>
      <c r="H28" s="60" t="s">
        <v>564</v>
      </c>
      <c r="I28" s="59">
        <f t="shared" si="0"/>
        <v>7.3999999999999986</v>
      </c>
      <c r="J28" s="64" t="s">
        <v>1700</v>
      </c>
      <c r="K28" s="59">
        <v>11</v>
      </c>
      <c r="L28" s="59">
        <v>4.5</v>
      </c>
      <c r="M28" s="59">
        <v>6.5</v>
      </c>
      <c r="N28" s="64">
        <v>1</v>
      </c>
      <c r="O28" s="64" t="s">
        <v>1703</v>
      </c>
      <c r="P28" s="64" t="s">
        <v>1701</v>
      </c>
      <c r="Q28" s="64" t="s">
        <v>1709</v>
      </c>
      <c r="R28" s="64">
        <v>0</v>
      </c>
      <c r="S28" s="64" t="s">
        <v>1701</v>
      </c>
      <c r="T28" s="64">
        <v>0</v>
      </c>
      <c r="U28" s="64" t="s">
        <v>1707</v>
      </c>
      <c r="V28" s="64">
        <v>0</v>
      </c>
      <c r="W28" s="64" t="s">
        <v>1704</v>
      </c>
      <c r="X28" s="64" t="s">
        <v>1703</v>
      </c>
      <c r="Y28" s="64">
        <v>0</v>
      </c>
      <c r="Z28" s="64" t="s">
        <v>1705</v>
      </c>
      <c r="AA28" s="64" t="s">
        <v>1703</v>
      </c>
      <c r="AB28" s="65">
        <v>0</v>
      </c>
      <c r="AD28" s="61">
        <f>'[1]NGANJUK''Z'!$L$274</f>
        <v>46.5</v>
      </c>
      <c r="AE28" s="87">
        <v>53.9</v>
      </c>
    </row>
    <row r="29" spans="1:31" s="66" customFormat="1" ht="15" customHeight="1">
      <c r="A29" s="62"/>
      <c r="B29" s="62"/>
      <c r="C29" s="62"/>
      <c r="D29" s="63"/>
      <c r="E29" s="60"/>
      <c r="F29" s="64"/>
      <c r="G29" s="64"/>
      <c r="H29" s="60"/>
      <c r="I29" s="59"/>
      <c r="J29" s="64"/>
      <c r="K29" s="59"/>
      <c r="L29" s="59"/>
      <c r="M29" s="59"/>
      <c r="N29" s="64"/>
      <c r="O29" s="64"/>
      <c r="P29" s="64"/>
      <c r="Q29" s="64"/>
      <c r="R29" s="64"/>
      <c r="S29" s="64"/>
      <c r="T29" s="64"/>
      <c r="U29" s="64"/>
      <c r="V29" s="64"/>
      <c r="W29" s="64"/>
      <c r="X29" s="64"/>
      <c r="Y29" s="64"/>
      <c r="Z29" s="64"/>
      <c r="AA29" s="64"/>
      <c r="AB29" s="65"/>
      <c r="AD29" s="61"/>
      <c r="AE29" s="87"/>
    </row>
    <row r="30" spans="1:31" s="66" customFormat="1" ht="15" customHeight="1">
      <c r="A30" s="586">
        <v>98</v>
      </c>
      <c r="B30" s="62">
        <v>235</v>
      </c>
      <c r="C30" s="586">
        <v>138</v>
      </c>
      <c r="D30" s="585">
        <v>3</v>
      </c>
      <c r="E30" s="593" t="s">
        <v>661</v>
      </c>
      <c r="F30" s="64">
        <v>1</v>
      </c>
      <c r="G30" s="113" t="s">
        <v>662</v>
      </c>
      <c r="H30" s="60" t="s">
        <v>512</v>
      </c>
      <c r="I30" s="59">
        <f t="shared" si="0"/>
        <v>0.30000000000001137</v>
      </c>
      <c r="J30" s="64" t="s">
        <v>1700</v>
      </c>
      <c r="K30" s="59">
        <v>3.5</v>
      </c>
      <c r="L30" s="59">
        <v>12</v>
      </c>
      <c r="M30" s="59">
        <v>12</v>
      </c>
      <c r="N30" s="64">
        <v>1</v>
      </c>
      <c r="O30" s="64" t="s">
        <v>1703</v>
      </c>
      <c r="P30" s="64" t="s">
        <v>1701</v>
      </c>
      <c r="Q30" s="64" t="s">
        <v>1709</v>
      </c>
      <c r="R30" s="64">
        <v>0</v>
      </c>
      <c r="S30" s="64" t="s">
        <v>1701</v>
      </c>
      <c r="T30" s="64">
        <v>0</v>
      </c>
      <c r="U30" s="64" t="s">
        <v>1707</v>
      </c>
      <c r="V30" s="64">
        <v>0</v>
      </c>
      <c r="W30" s="64" t="s">
        <v>1704</v>
      </c>
      <c r="X30" s="64" t="s">
        <v>1703</v>
      </c>
      <c r="Y30" s="64">
        <v>0</v>
      </c>
      <c r="Z30" s="64" t="s">
        <v>1705</v>
      </c>
      <c r="AA30" s="64" t="s">
        <v>1703</v>
      </c>
      <c r="AB30" s="65">
        <v>0</v>
      </c>
      <c r="AD30" s="61">
        <f>'[1]NGANJUK''Z'!$L$228</f>
        <v>429.9</v>
      </c>
      <c r="AE30" s="87">
        <v>430.2</v>
      </c>
    </row>
    <row r="31" spans="1:31" s="66" customFormat="1" ht="15" customHeight="1">
      <c r="A31" s="586"/>
      <c r="B31" s="62"/>
      <c r="C31" s="586"/>
      <c r="D31" s="585"/>
      <c r="E31" s="593"/>
      <c r="F31" s="64"/>
      <c r="G31" s="113"/>
      <c r="H31" s="60"/>
      <c r="I31" s="59"/>
      <c r="J31" s="64"/>
      <c r="K31" s="59"/>
      <c r="L31" s="59"/>
      <c r="M31" s="59"/>
      <c r="N31" s="64"/>
      <c r="O31" s="64"/>
      <c r="P31" s="64"/>
      <c r="Q31" s="64"/>
      <c r="R31" s="64"/>
      <c r="S31" s="64"/>
      <c r="T31" s="64"/>
      <c r="U31" s="64"/>
      <c r="V31" s="64"/>
      <c r="W31" s="64"/>
      <c r="X31" s="64"/>
      <c r="Y31" s="64"/>
      <c r="Z31" s="64"/>
      <c r="AA31" s="64"/>
      <c r="AB31" s="65"/>
      <c r="AD31" s="61"/>
      <c r="AE31" s="87"/>
    </row>
    <row r="32" spans="1:31" s="66" customFormat="1" ht="15" customHeight="1">
      <c r="A32" s="586"/>
      <c r="B32" s="62">
        <v>236</v>
      </c>
      <c r="C32" s="586"/>
      <c r="D32" s="585"/>
      <c r="E32" s="593"/>
      <c r="F32" s="64">
        <v>2</v>
      </c>
      <c r="G32" s="113" t="s">
        <v>663</v>
      </c>
      <c r="H32" s="78" t="s">
        <v>513</v>
      </c>
      <c r="I32" s="59">
        <f t="shared" si="0"/>
        <v>1.1000000000000227</v>
      </c>
      <c r="J32" s="64" t="s">
        <v>1700</v>
      </c>
      <c r="K32" s="59">
        <v>4</v>
      </c>
      <c r="L32" s="59">
        <v>3.5</v>
      </c>
      <c r="M32" s="59">
        <v>3.5</v>
      </c>
      <c r="N32" s="64">
        <v>1</v>
      </c>
      <c r="O32" s="64" t="s">
        <v>1703</v>
      </c>
      <c r="P32" s="64" t="s">
        <v>1701</v>
      </c>
      <c r="Q32" s="64" t="s">
        <v>1709</v>
      </c>
      <c r="R32" s="64">
        <v>0</v>
      </c>
      <c r="S32" s="64" t="s">
        <v>1701</v>
      </c>
      <c r="T32" s="64">
        <v>0</v>
      </c>
      <c r="U32" s="64" t="s">
        <v>1707</v>
      </c>
      <c r="V32" s="64">
        <v>0</v>
      </c>
      <c r="W32" s="64" t="s">
        <v>1704</v>
      </c>
      <c r="X32" s="64" t="s">
        <v>1703</v>
      </c>
      <c r="Y32" s="64">
        <v>0</v>
      </c>
      <c r="Z32" s="64" t="s">
        <v>1705</v>
      </c>
      <c r="AA32" s="64" t="s">
        <v>1703</v>
      </c>
      <c r="AB32" s="65">
        <v>0</v>
      </c>
      <c r="AD32" s="61">
        <f>'[1]NGANJUK''Z'!$L$228</f>
        <v>429.9</v>
      </c>
      <c r="AE32" s="87">
        <v>431</v>
      </c>
    </row>
    <row r="33" spans="1:31" s="66" customFormat="1" ht="15" customHeight="1">
      <c r="A33" s="586"/>
      <c r="B33" s="62"/>
      <c r="C33" s="586"/>
      <c r="D33" s="585"/>
      <c r="E33" s="593"/>
      <c r="F33" s="64"/>
      <c r="G33" s="113"/>
      <c r="H33" s="78"/>
      <c r="I33" s="59"/>
      <c r="J33" s="64"/>
      <c r="K33" s="59"/>
      <c r="L33" s="59"/>
      <c r="M33" s="59"/>
      <c r="N33" s="64"/>
      <c r="O33" s="64"/>
      <c r="P33" s="64"/>
      <c r="Q33" s="64"/>
      <c r="R33" s="64"/>
      <c r="S33" s="64"/>
      <c r="T33" s="64"/>
      <c r="U33" s="64"/>
      <c r="V33" s="64"/>
      <c r="W33" s="64"/>
      <c r="X33" s="64"/>
      <c r="Y33" s="64"/>
      <c r="Z33" s="64"/>
      <c r="AA33" s="64"/>
      <c r="AB33" s="65"/>
      <c r="AD33" s="61"/>
      <c r="AE33" s="87"/>
    </row>
    <row r="34" spans="1:31" s="66" customFormat="1" ht="15" customHeight="1">
      <c r="A34" s="586"/>
      <c r="B34" s="62">
        <v>237</v>
      </c>
      <c r="C34" s="586"/>
      <c r="D34" s="585"/>
      <c r="E34" s="593"/>
      <c r="F34" s="64">
        <v>3</v>
      </c>
      <c r="G34" s="113" t="s">
        <v>664</v>
      </c>
      <c r="H34" s="60" t="s">
        <v>514</v>
      </c>
      <c r="I34" s="59">
        <f t="shared" si="0"/>
        <v>2</v>
      </c>
      <c r="J34" s="64" t="s">
        <v>1700</v>
      </c>
      <c r="K34" s="59">
        <v>5</v>
      </c>
      <c r="L34" s="59">
        <v>2.5</v>
      </c>
      <c r="M34" s="59">
        <v>2.5</v>
      </c>
      <c r="N34" s="64">
        <v>1</v>
      </c>
      <c r="O34" s="64" t="s">
        <v>1703</v>
      </c>
      <c r="P34" s="64" t="s">
        <v>1701</v>
      </c>
      <c r="Q34" s="64" t="s">
        <v>1709</v>
      </c>
      <c r="R34" s="64">
        <v>0</v>
      </c>
      <c r="S34" s="64" t="s">
        <v>1701</v>
      </c>
      <c r="T34" s="64">
        <v>0</v>
      </c>
      <c r="U34" s="64" t="s">
        <v>1707</v>
      </c>
      <c r="V34" s="64">
        <v>0</v>
      </c>
      <c r="W34" s="64" t="s">
        <v>1704</v>
      </c>
      <c r="X34" s="64" t="s">
        <v>1703</v>
      </c>
      <c r="Y34" s="64">
        <v>0</v>
      </c>
      <c r="Z34" s="64" t="s">
        <v>1705</v>
      </c>
      <c r="AA34" s="64" t="s">
        <v>1703</v>
      </c>
      <c r="AB34" s="65">
        <v>0</v>
      </c>
      <c r="AD34" s="61">
        <f>'[1]NGANJUK''Z'!$L$228</f>
        <v>429.9</v>
      </c>
      <c r="AE34" s="87">
        <v>431.9</v>
      </c>
    </row>
    <row r="35" spans="1:31" s="66" customFormat="1" ht="15" customHeight="1">
      <c r="A35" s="586"/>
      <c r="B35" s="62"/>
      <c r="C35" s="586"/>
      <c r="D35" s="585"/>
      <c r="E35" s="593"/>
      <c r="F35" s="64"/>
      <c r="G35" s="113"/>
      <c r="H35" s="60"/>
      <c r="I35" s="59"/>
      <c r="J35" s="64"/>
      <c r="K35" s="59"/>
      <c r="L35" s="59"/>
      <c r="M35" s="59"/>
      <c r="N35" s="64"/>
      <c r="O35" s="64"/>
      <c r="P35" s="64"/>
      <c r="Q35" s="64"/>
      <c r="R35" s="64"/>
      <c r="S35" s="64"/>
      <c r="T35" s="64"/>
      <c r="U35" s="64"/>
      <c r="V35" s="64"/>
      <c r="W35" s="64"/>
      <c r="X35" s="64"/>
      <c r="Y35" s="64"/>
      <c r="Z35" s="64"/>
      <c r="AA35" s="64"/>
      <c r="AB35" s="65"/>
      <c r="AD35" s="61"/>
      <c r="AE35" s="87"/>
    </row>
    <row r="36" spans="1:31" s="66" customFormat="1" ht="15" customHeight="1">
      <c r="A36" s="586"/>
      <c r="B36" s="62">
        <v>238</v>
      </c>
      <c r="C36" s="586"/>
      <c r="D36" s="585"/>
      <c r="E36" s="593"/>
      <c r="F36" s="64">
        <v>4</v>
      </c>
      <c r="G36" s="113" t="s">
        <v>665</v>
      </c>
      <c r="H36" s="60" t="s">
        <v>515</v>
      </c>
      <c r="I36" s="59">
        <f t="shared" si="0"/>
        <v>2.3000000000000114</v>
      </c>
      <c r="J36" s="64" t="s">
        <v>1700</v>
      </c>
      <c r="K36" s="59">
        <v>8</v>
      </c>
      <c r="L36" s="59">
        <v>3</v>
      </c>
      <c r="M36" s="59">
        <v>3</v>
      </c>
      <c r="N36" s="64">
        <v>1</v>
      </c>
      <c r="O36" s="64" t="s">
        <v>1703</v>
      </c>
      <c r="P36" s="64" t="s">
        <v>1701</v>
      </c>
      <c r="Q36" s="64" t="s">
        <v>1709</v>
      </c>
      <c r="R36" s="64">
        <v>0</v>
      </c>
      <c r="S36" s="64" t="s">
        <v>1701</v>
      </c>
      <c r="T36" s="64">
        <v>0</v>
      </c>
      <c r="U36" s="64" t="s">
        <v>1707</v>
      </c>
      <c r="V36" s="64">
        <v>0</v>
      </c>
      <c r="W36" s="64" t="s">
        <v>1704</v>
      </c>
      <c r="X36" s="64" t="s">
        <v>1703</v>
      </c>
      <c r="Y36" s="64">
        <v>0</v>
      </c>
      <c r="Z36" s="64" t="s">
        <v>1705</v>
      </c>
      <c r="AA36" s="64" t="s">
        <v>1703</v>
      </c>
      <c r="AB36" s="65">
        <v>0</v>
      </c>
      <c r="AD36" s="61">
        <f>'[1]NGANJUK''Z'!$L$228</f>
        <v>429.9</v>
      </c>
      <c r="AE36" s="87">
        <v>432.2</v>
      </c>
    </row>
    <row r="37" spans="1:31" s="66" customFormat="1" ht="15" customHeight="1">
      <c r="A37" s="62"/>
      <c r="B37" s="62"/>
      <c r="C37" s="62"/>
      <c r="D37" s="63"/>
      <c r="E37" s="60"/>
      <c r="F37" s="64"/>
      <c r="G37" s="113"/>
      <c r="H37" s="60"/>
      <c r="I37" s="59"/>
      <c r="J37" s="64"/>
      <c r="K37" s="59"/>
      <c r="L37" s="59"/>
      <c r="M37" s="59"/>
      <c r="N37" s="64"/>
      <c r="O37" s="64"/>
      <c r="P37" s="64"/>
      <c r="Q37" s="64"/>
      <c r="R37" s="64"/>
      <c r="S37" s="64"/>
      <c r="T37" s="64"/>
      <c r="U37" s="64"/>
      <c r="V37" s="64"/>
      <c r="W37" s="64"/>
      <c r="X37" s="64"/>
      <c r="Y37" s="64"/>
      <c r="Z37" s="64"/>
      <c r="AA37" s="64"/>
      <c r="AB37" s="65"/>
      <c r="AD37" s="61"/>
      <c r="AE37" s="87"/>
    </row>
    <row r="38" spans="1:31" s="66" customFormat="1" ht="15" customHeight="1">
      <c r="A38" s="62">
        <v>120</v>
      </c>
      <c r="B38" s="62">
        <v>239</v>
      </c>
      <c r="C38" s="62">
        <v>139</v>
      </c>
      <c r="D38" s="63">
        <v>3</v>
      </c>
      <c r="E38" s="60" t="s">
        <v>666</v>
      </c>
      <c r="F38" s="64">
        <v>1</v>
      </c>
      <c r="G38" s="113" t="s">
        <v>667</v>
      </c>
      <c r="H38" s="60" t="s">
        <v>530</v>
      </c>
      <c r="I38" s="59">
        <f t="shared" si="0"/>
        <v>0.20000000000000284</v>
      </c>
      <c r="J38" s="64" t="s">
        <v>1700</v>
      </c>
      <c r="K38" s="59">
        <v>8</v>
      </c>
      <c r="L38" s="59">
        <v>4</v>
      </c>
      <c r="M38" s="59">
        <v>4</v>
      </c>
      <c r="N38" s="64">
        <v>1</v>
      </c>
      <c r="O38" s="64" t="s">
        <v>1703</v>
      </c>
      <c r="P38" s="64" t="s">
        <v>1701</v>
      </c>
      <c r="Q38" s="64" t="s">
        <v>1709</v>
      </c>
      <c r="R38" s="64">
        <v>0</v>
      </c>
      <c r="S38" s="64" t="s">
        <v>1701</v>
      </c>
      <c r="T38" s="64">
        <v>0</v>
      </c>
      <c r="U38" s="64" t="s">
        <v>1707</v>
      </c>
      <c r="V38" s="64">
        <v>0</v>
      </c>
      <c r="W38" s="64" t="s">
        <v>1704</v>
      </c>
      <c r="X38" s="64" t="s">
        <v>1703</v>
      </c>
      <c r="Y38" s="64">
        <v>0</v>
      </c>
      <c r="Z38" s="64" t="s">
        <v>1705</v>
      </c>
      <c r="AA38" s="64" t="s">
        <v>1703</v>
      </c>
      <c r="AB38" s="65">
        <v>0</v>
      </c>
      <c r="AD38" s="61">
        <f>'[1]NGANJUK''Z'!$L$248</f>
        <v>35.799999999999997</v>
      </c>
      <c r="AE38" s="87">
        <v>36</v>
      </c>
    </row>
    <row r="39" spans="1:31" s="66" customFormat="1" ht="15" customHeight="1">
      <c r="A39" s="62"/>
      <c r="B39" s="62"/>
      <c r="C39" s="62"/>
      <c r="D39" s="63"/>
      <c r="E39" s="60"/>
      <c r="F39" s="64"/>
      <c r="G39" s="113"/>
      <c r="H39" s="60"/>
      <c r="I39" s="59"/>
      <c r="J39" s="64"/>
      <c r="K39" s="59"/>
      <c r="L39" s="59"/>
      <c r="M39" s="59"/>
      <c r="N39" s="64"/>
      <c r="O39" s="64"/>
      <c r="P39" s="64"/>
      <c r="Q39" s="64"/>
      <c r="R39" s="64"/>
      <c r="S39" s="64"/>
      <c r="T39" s="64"/>
      <c r="U39" s="64"/>
      <c r="V39" s="64"/>
      <c r="W39" s="64"/>
      <c r="X39" s="64"/>
      <c r="Y39" s="64"/>
      <c r="Z39" s="64"/>
      <c r="AA39" s="64"/>
      <c r="AB39" s="65"/>
      <c r="AD39" s="61"/>
      <c r="AE39" s="87"/>
    </row>
    <row r="40" spans="1:31" s="66" customFormat="1" ht="15" customHeight="1">
      <c r="A40" s="586">
        <v>9058</v>
      </c>
      <c r="B40" s="62">
        <v>240</v>
      </c>
      <c r="C40" s="586" t="s">
        <v>668</v>
      </c>
      <c r="D40" s="585">
        <v>3.5</v>
      </c>
      <c r="E40" s="593" t="s">
        <v>669</v>
      </c>
      <c r="F40" s="64">
        <v>1</v>
      </c>
      <c r="G40" s="64" t="s">
        <v>670</v>
      </c>
      <c r="H40" s="60" t="s">
        <v>385</v>
      </c>
      <c r="I40" s="59">
        <f t="shared" si="0"/>
        <v>1</v>
      </c>
      <c r="J40" s="64" t="s">
        <v>1700</v>
      </c>
      <c r="K40" s="59">
        <v>2.5</v>
      </c>
      <c r="L40" s="59">
        <v>3</v>
      </c>
      <c r="M40" s="59">
        <v>3</v>
      </c>
      <c r="N40" s="64">
        <v>1</v>
      </c>
      <c r="O40" s="64" t="s">
        <v>1705</v>
      </c>
      <c r="P40" s="64" t="s">
        <v>1701</v>
      </c>
      <c r="Q40" s="64" t="s">
        <v>1709</v>
      </c>
      <c r="R40" s="64">
        <v>0</v>
      </c>
      <c r="S40" s="64" t="s">
        <v>1701</v>
      </c>
      <c r="T40" s="64">
        <v>0</v>
      </c>
      <c r="U40" s="64" t="s">
        <v>1707</v>
      </c>
      <c r="V40" s="64">
        <v>0</v>
      </c>
      <c r="W40" s="64" t="s">
        <v>1704</v>
      </c>
      <c r="X40" s="64" t="s">
        <v>1703</v>
      </c>
      <c r="Y40" s="64">
        <v>0</v>
      </c>
      <c r="Z40" s="64" t="s">
        <v>1705</v>
      </c>
      <c r="AA40" s="64" t="s">
        <v>1703</v>
      </c>
      <c r="AB40" s="65">
        <v>0</v>
      </c>
      <c r="AD40" s="61">
        <f>'[1]NGANJUK''Z'!$L$103</f>
        <v>847.4</v>
      </c>
      <c r="AE40" s="85">
        <v>848.4</v>
      </c>
    </row>
    <row r="41" spans="1:31" s="66" customFormat="1" ht="15" customHeight="1">
      <c r="A41" s="586"/>
      <c r="B41" s="62"/>
      <c r="C41" s="586"/>
      <c r="D41" s="585"/>
      <c r="E41" s="593"/>
      <c r="F41" s="64"/>
      <c r="G41" s="64"/>
      <c r="H41" s="60"/>
      <c r="I41" s="59"/>
      <c r="J41" s="64"/>
      <c r="K41" s="59"/>
      <c r="L41" s="59"/>
      <c r="M41" s="59"/>
      <c r="N41" s="64"/>
      <c r="O41" s="64"/>
      <c r="P41" s="64"/>
      <c r="Q41" s="64"/>
      <c r="R41" s="64"/>
      <c r="S41" s="64"/>
      <c r="T41" s="64"/>
      <c r="U41" s="64"/>
      <c r="V41" s="64"/>
      <c r="W41" s="64"/>
      <c r="X41" s="64"/>
      <c r="Y41" s="64"/>
      <c r="Z41" s="64"/>
      <c r="AA41" s="64"/>
      <c r="AB41" s="65"/>
      <c r="AD41" s="61"/>
      <c r="AE41" s="85"/>
    </row>
    <row r="42" spans="1:31" s="66" customFormat="1" ht="15" customHeight="1">
      <c r="A42" s="586"/>
      <c r="B42" s="62">
        <v>241</v>
      </c>
      <c r="C42" s="586"/>
      <c r="D42" s="585"/>
      <c r="E42" s="593"/>
      <c r="F42" s="64">
        <v>2</v>
      </c>
      <c r="G42" s="64" t="s">
        <v>671</v>
      </c>
      <c r="H42" s="60" t="s">
        <v>386</v>
      </c>
      <c r="I42" s="59">
        <f>AE42-AD40</f>
        <v>1.5</v>
      </c>
      <c r="J42" s="64" t="s">
        <v>1700</v>
      </c>
      <c r="K42" s="59">
        <v>100</v>
      </c>
      <c r="L42" s="59">
        <v>1.5</v>
      </c>
      <c r="M42" s="59">
        <v>1.5</v>
      </c>
      <c r="N42" s="64">
        <v>1</v>
      </c>
      <c r="O42" s="64" t="s">
        <v>1701</v>
      </c>
      <c r="P42" s="64" t="s">
        <v>1699</v>
      </c>
      <c r="Q42" s="64" t="s">
        <v>1713</v>
      </c>
      <c r="R42" s="64">
        <v>1</v>
      </c>
      <c r="S42" s="64" t="s">
        <v>1714</v>
      </c>
      <c r="T42" s="64">
        <v>0</v>
      </c>
      <c r="U42" s="64" t="s">
        <v>1699</v>
      </c>
      <c r="V42" s="64">
        <v>1</v>
      </c>
      <c r="W42" s="64" t="s">
        <v>1704</v>
      </c>
      <c r="X42" s="64" t="s">
        <v>1703</v>
      </c>
      <c r="Y42" s="64">
        <v>0</v>
      </c>
      <c r="Z42" s="64" t="s">
        <v>1705</v>
      </c>
      <c r="AA42" s="64" t="s">
        <v>1703</v>
      </c>
      <c r="AB42" s="65">
        <v>0</v>
      </c>
      <c r="AE42" s="85">
        <v>848.9</v>
      </c>
    </row>
    <row r="43" spans="1:31" s="66" customFormat="1" ht="15" customHeight="1">
      <c r="A43" s="62"/>
      <c r="B43" s="62"/>
      <c r="C43" s="62"/>
      <c r="D43" s="63"/>
      <c r="E43" s="60"/>
      <c r="F43" s="64"/>
      <c r="G43" s="64"/>
      <c r="H43" s="60"/>
      <c r="I43" s="59"/>
      <c r="J43" s="64"/>
      <c r="K43" s="59"/>
      <c r="L43" s="59"/>
      <c r="M43" s="59"/>
      <c r="N43" s="64"/>
      <c r="O43" s="64"/>
      <c r="P43" s="64"/>
      <c r="Q43" s="64"/>
      <c r="R43" s="64"/>
      <c r="S43" s="64"/>
      <c r="T43" s="64"/>
      <c r="U43" s="64"/>
      <c r="V43" s="64"/>
      <c r="W43" s="64"/>
      <c r="X43" s="64"/>
      <c r="Y43" s="64"/>
      <c r="Z43" s="64"/>
      <c r="AA43" s="64"/>
      <c r="AB43" s="65"/>
      <c r="AE43" s="85"/>
    </row>
    <row r="44" spans="1:31" s="66" customFormat="1" ht="15" customHeight="1">
      <c r="A44" s="586">
        <v>86</v>
      </c>
      <c r="B44" s="62">
        <v>271</v>
      </c>
      <c r="C44" s="586" t="s">
        <v>672</v>
      </c>
      <c r="D44" s="585">
        <v>2.7</v>
      </c>
      <c r="E44" s="593" t="s">
        <v>673</v>
      </c>
      <c r="F44" s="64">
        <v>2</v>
      </c>
      <c r="G44" s="64" t="s">
        <v>1079</v>
      </c>
      <c r="H44" s="60" t="s">
        <v>511</v>
      </c>
      <c r="I44" s="84">
        <f>AE44-AD42</f>
        <v>416.1</v>
      </c>
      <c r="J44" s="64" t="s">
        <v>1700</v>
      </c>
      <c r="K44" s="170">
        <v>50</v>
      </c>
      <c r="L44" s="171">
        <v>3.5</v>
      </c>
      <c r="M44" s="59">
        <v>3.5</v>
      </c>
      <c r="N44" s="64">
        <v>1</v>
      </c>
      <c r="O44" s="64" t="s">
        <v>1722</v>
      </c>
      <c r="P44" s="64" t="s">
        <v>1701</v>
      </c>
      <c r="Q44" s="64" t="s">
        <v>1709</v>
      </c>
      <c r="R44" s="64">
        <v>0</v>
      </c>
      <c r="S44" s="64" t="s">
        <v>1701</v>
      </c>
      <c r="T44" s="64">
        <v>0</v>
      </c>
      <c r="U44" s="64" t="s">
        <v>1707</v>
      </c>
      <c r="V44" s="64">
        <v>0</v>
      </c>
      <c r="W44" s="64" t="s">
        <v>1704</v>
      </c>
      <c r="X44" s="64" t="s">
        <v>1703</v>
      </c>
      <c r="Y44" s="64">
        <v>0</v>
      </c>
      <c r="Z44" s="64" t="s">
        <v>1705</v>
      </c>
      <c r="AA44" s="64" t="s">
        <v>1703</v>
      </c>
      <c r="AB44" s="65">
        <v>0</v>
      </c>
      <c r="AD44" s="61">
        <f>'[1]NGANJUK''Z'!$L$227</f>
        <v>412.1</v>
      </c>
      <c r="AE44" s="87">
        <v>416.1</v>
      </c>
    </row>
    <row r="45" spans="1:31" s="66" customFormat="1" ht="15" customHeight="1">
      <c r="A45" s="586"/>
      <c r="B45" s="62"/>
      <c r="C45" s="589"/>
      <c r="D45" s="591"/>
      <c r="E45" s="594"/>
      <c r="F45" s="177"/>
      <c r="G45" s="177"/>
      <c r="H45" s="124"/>
      <c r="I45" s="220"/>
      <c r="J45" s="177"/>
      <c r="K45" s="221"/>
      <c r="L45" s="222"/>
      <c r="M45" s="192"/>
      <c r="N45" s="177"/>
      <c r="O45" s="177"/>
      <c r="P45" s="177"/>
      <c r="Q45" s="177"/>
      <c r="R45" s="177"/>
      <c r="S45" s="177"/>
      <c r="T45" s="177"/>
      <c r="U45" s="177"/>
      <c r="V45" s="177"/>
      <c r="W45" s="177"/>
      <c r="X45" s="177"/>
      <c r="Y45" s="177"/>
      <c r="Z45" s="177"/>
      <c r="AA45" s="177"/>
      <c r="AB45" s="187"/>
      <c r="AD45" s="61"/>
      <c r="AE45" s="87"/>
    </row>
    <row r="46" spans="1:31" s="66" customFormat="1" ht="15" customHeight="1" thickBot="1">
      <c r="A46" s="586"/>
      <c r="B46" s="62">
        <v>272</v>
      </c>
      <c r="C46" s="596"/>
      <c r="D46" s="592"/>
      <c r="E46" s="595"/>
      <c r="F46" s="81">
        <v>3</v>
      </c>
      <c r="G46" s="81" t="s">
        <v>1080</v>
      </c>
      <c r="H46" s="197" t="s">
        <v>1078</v>
      </c>
      <c r="I46" s="213">
        <f>AE46-AD42</f>
        <v>416.7</v>
      </c>
      <c r="J46" s="81" t="s">
        <v>1700</v>
      </c>
      <c r="K46" s="214">
        <v>5</v>
      </c>
      <c r="L46" s="208">
        <v>3.5</v>
      </c>
      <c r="M46" s="80">
        <v>3.5</v>
      </c>
      <c r="N46" s="81">
        <v>1</v>
      </c>
      <c r="O46" s="81" t="s">
        <v>1703</v>
      </c>
      <c r="P46" s="81" t="s">
        <v>1701</v>
      </c>
      <c r="Q46" s="81" t="s">
        <v>1709</v>
      </c>
      <c r="R46" s="81">
        <v>0</v>
      </c>
      <c r="S46" s="81" t="s">
        <v>1701</v>
      </c>
      <c r="T46" s="81">
        <v>0</v>
      </c>
      <c r="U46" s="81" t="s">
        <v>1707</v>
      </c>
      <c r="V46" s="81">
        <v>0</v>
      </c>
      <c r="W46" s="81" t="s">
        <v>1704</v>
      </c>
      <c r="X46" s="81" t="s">
        <v>1703</v>
      </c>
      <c r="Y46" s="81">
        <v>0</v>
      </c>
      <c r="Z46" s="81" t="s">
        <v>1705</v>
      </c>
      <c r="AA46" s="81" t="s">
        <v>1703</v>
      </c>
      <c r="AB46" s="82">
        <v>0</v>
      </c>
      <c r="AD46" s="61"/>
      <c r="AE46" s="87">
        <v>416.7</v>
      </c>
    </row>
    <row r="47" spans="1:31" s="66" customFormat="1" ht="15" customHeight="1">
      <c r="A47" s="94"/>
      <c r="B47" s="94"/>
      <c r="C47" s="94"/>
      <c r="D47" s="178"/>
      <c r="E47" s="180"/>
      <c r="F47" s="94"/>
      <c r="G47" s="94"/>
      <c r="H47" s="180"/>
      <c r="I47" s="87"/>
      <c r="J47" s="94"/>
      <c r="K47" s="85"/>
      <c r="L47" s="61"/>
      <c r="M47" s="181"/>
      <c r="N47" s="94"/>
      <c r="O47" s="94"/>
      <c r="P47" s="94"/>
      <c r="Q47" s="94"/>
      <c r="R47" s="94"/>
      <c r="S47" s="94"/>
      <c r="T47" s="94"/>
      <c r="U47" s="94"/>
      <c r="V47" s="94"/>
      <c r="W47" s="94"/>
      <c r="X47" s="94"/>
      <c r="Y47" s="94"/>
      <c r="Z47" s="94"/>
      <c r="AA47" s="94"/>
      <c r="AB47" s="94"/>
      <c r="AD47" s="61"/>
      <c r="AE47" s="87"/>
    </row>
    <row r="48" spans="1:31">
      <c r="F48" s="94"/>
      <c r="G48" s="94"/>
    </row>
    <row r="49" spans="3:27">
      <c r="C49" s="127" t="s">
        <v>984</v>
      </c>
      <c r="D49"/>
      <c r="E49"/>
      <c r="F49" s="127" t="s">
        <v>985</v>
      </c>
      <c r="G49"/>
      <c r="H49"/>
      <c r="I49" s="127" t="s">
        <v>986</v>
      </c>
      <c r="J49"/>
      <c r="K49"/>
      <c r="L49" s="127" t="s">
        <v>987</v>
      </c>
      <c r="M49"/>
      <c r="N49"/>
      <c r="O49" s="127" t="s">
        <v>988</v>
      </c>
      <c r="P49"/>
      <c r="Q49"/>
      <c r="R49"/>
      <c r="S49"/>
      <c r="T49" s="127" t="s">
        <v>989</v>
      </c>
      <c r="U49"/>
      <c r="V49"/>
      <c r="W49"/>
      <c r="X49"/>
      <c r="Y49"/>
      <c r="Z49"/>
      <c r="AA49"/>
    </row>
    <row r="50" spans="3:27">
      <c r="C50" s="128" t="s">
        <v>990</v>
      </c>
      <c r="D50" s="129" t="s">
        <v>991</v>
      </c>
      <c r="E50"/>
      <c r="F50" s="130" t="s">
        <v>992</v>
      </c>
      <c r="G50" s="130" t="s">
        <v>993</v>
      </c>
      <c r="H50"/>
      <c r="I50" s="130" t="s">
        <v>994</v>
      </c>
      <c r="J50" s="130" t="s">
        <v>995</v>
      </c>
      <c r="K50" s="131"/>
      <c r="L50" s="130" t="s">
        <v>996</v>
      </c>
      <c r="M50" s="130" t="s">
        <v>997</v>
      </c>
      <c r="N50" s="131"/>
      <c r="O50" s="131"/>
      <c r="P50" s="130"/>
      <c r="Q50" s="130"/>
      <c r="R50" s="131"/>
      <c r="S50" s="131"/>
      <c r="T50" s="130" t="s">
        <v>998</v>
      </c>
      <c r="U50" s="130" t="s">
        <v>999</v>
      </c>
      <c r="V50" s="131"/>
      <c r="W50" s="131"/>
      <c r="X50" s="131"/>
      <c r="Y50" s="131"/>
      <c r="Z50" s="131"/>
      <c r="AA50"/>
    </row>
    <row r="51" spans="3:27">
      <c r="C51" s="128" t="s">
        <v>1000</v>
      </c>
      <c r="D51" s="129" t="s">
        <v>1001</v>
      </c>
      <c r="E51"/>
      <c r="F51" s="130" t="s">
        <v>1002</v>
      </c>
      <c r="G51" s="130" t="s">
        <v>1003</v>
      </c>
      <c r="H51"/>
      <c r="I51" s="130" t="s">
        <v>1004</v>
      </c>
      <c r="J51" s="130" t="s">
        <v>1005</v>
      </c>
      <c r="K51" s="131"/>
      <c r="L51" s="130" t="s">
        <v>1006</v>
      </c>
      <c r="M51" s="130" t="s">
        <v>1007</v>
      </c>
      <c r="N51" s="131"/>
      <c r="O51" s="130" t="s">
        <v>1008</v>
      </c>
      <c r="P51" s="130"/>
      <c r="Q51" s="130"/>
      <c r="R51" s="131"/>
      <c r="S51" s="131"/>
      <c r="T51" s="130" t="s">
        <v>1009</v>
      </c>
      <c r="U51" s="130" t="s">
        <v>1010</v>
      </c>
      <c r="V51" s="131"/>
      <c r="W51" s="131"/>
      <c r="X51" s="131"/>
      <c r="Y51" s="131"/>
      <c r="Z51" s="131"/>
      <c r="AA51"/>
    </row>
    <row r="52" spans="3:27">
      <c r="C52" s="128" t="s">
        <v>1011</v>
      </c>
      <c r="D52" s="129" t="s">
        <v>1012</v>
      </c>
      <c r="E52"/>
      <c r="F52" s="130" t="s">
        <v>1013</v>
      </c>
      <c r="G52" s="130" t="s">
        <v>1014</v>
      </c>
      <c r="H52"/>
      <c r="I52" s="130" t="s">
        <v>1015</v>
      </c>
      <c r="J52" s="130" t="s">
        <v>1016</v>
      </c>
      <c r="K52" s="131"/>
      <c r="L52" s="130" t="s">
        <v>1017</v>
      </c>
      <c r="M52" s="130" t="s">
        <v>1018</v>
      </c>
      <c r="N52" s="131"/>
      <c r="O52" s="130" t="s">
        <v>1019</v>
      </c>
      <c r="P52" s="130" t="s">
        <v>1020</v>
      </c>
      <c r="Q52" s="130"/>
      <c r="R52" s="131"/>
      <c r="S52" s="131"/>
      <c r="T52" s="130" t="s">
        <v>1021</v>
      </c>
      <c r="U52" s="130" t="s">
        <v>1022</v>
      </c>
      <c r="V52" s="131"/>
      <c r="W52" s="131"/>
      <c r="X52" s="131"/>
      <c r="Y52" s="131"/>
      <c r="Z52" s="131"/>
      <c r="AA52"/>
    </row>
    <row r="53" spans="3:27">
      <c r="C53" s="128" t="s">
        <v>1023</v>
      </c>
      <c r="D53" s="129" t="s">
        <v>1024</v>
      </c>
      <c r="E53"/>
      <c r="F53" s="130" t="s">
        <v>1025</v>
      </c>
      <c r="G53" s="130" t="s">
        <v>1026</v>
      </c>
      <c r="H53"/>
      <c r="I53" s="130" t="s">
        <v>1027</v>
      </c>
      <c r="J53" s="130" t="s">
        <v>1028</v>
      </c>
      <c r="K53" s="131"/>
      <c r="L53" s="130" t="s">
        <v>1029</v>
      </c>
      <c r="M53" s="130" t="s">
        <v>1030</v>
      </c>
      <c r="N53" s="131"/>
      <c r="O53" s="130" t="s">
        <v>1015</v>
      </c>
      <c r="P53" s="130" t="s">
        <v>1031</v>
      </c>
      <c r="Q53" s="130"/>
      <c r="R53" s="131"/>
      <c r="S53" s="131"/>
      <c r="T53" s="130" t="s">
        <v>1032</v>
      </c>
      <c r="U53" s="130" t="s">
        <v>1033</v>
      </c>
      <c r="V53" s="131"/>
      <c r="W53" s="131"/>
      <c r="X53" s="131"/>
      <c r="Y53" s="131"/>
      <c r="Z53" s="131"/>
      <c r="AA53"/>
    </row>
    <row r="54" spans="3:27">
      <c r="C54"/>
      <c r="D54" s="132"/>
      <c r="E54"/>
      <c r="F54" s="130" t="s">
        <v>1034</v>
      </c>
      <c r="G54" s="130" t="s">
        <v>1035</v>
      </c>
      <c r="H54"/>
      <c r="I54" s="130" t="s">
        <v>1036</v>
      </c>
      <c r="J54" s="130" t="s">
        <v>1037</v>
      </c>
      <c r="K54" s="131"/>
      <c r="L54" s="130" t="s">
        <v>1038</v>
      </c>
      <c r="M54" s="130" t="s">
        <v>1039</v>
      </c>
      <c r="N54" s="131"/>
      <c r="O54" s="131"/>
      <c r="P54" s="131"/>
      <c r="Q54" s="131"/>
      <c r="R54" s="131"/>
      <c r="S54" s="131"/>
      <c r="T54" s="130" t="s">
        <v>1040</v>
      </c>
      <c r="U54" s="130" t="s">
        <v>1041</v>
      </c>
      <c r="V54" s="131"/>
      <c r="W54" s="131"/>
      <c r="X54" s="131"/>
      <c r="Y54" s="131"/>
      <c r="Z54" s="131"/>
      <c r="AA54"/>
    </row>
    <row r="55" spans="3:27">
      <c r="C55" s="133" t="s">
        <v>1042</v>
      </c>
      <c r="D55" s="132"/>
      <c r="E55"/>
      <c r="F55" s="130" t="s">
        <v>1021</v>
      </c>
      <c r="G55" s="130" t="s">
        <v>1043</v>
      </c>
      <c r="H55"/>
      <c r="I55" s="130" t="s">
        <v>1044</v>
      </c>
      <c r="J55" s="130" t="s">
        <v>1045</v>
      </c>
      <c r="K55" s="131"/>
      <c r="L55" s="130" t="s">
        <v>1046</v>
      </c>
      <c r="M55" s="130" t="s">
        <v>1047</v>
      </c>
      <c r="N55" s="131"/>
      <c r="O55" s="130" t="s">
        <v>1048</v>
      </c>
      <c r="P55" s="130"/>
      <c r="Q55" s="130"/>
      <c r="R55" s="131"/>
      <c r="S55" s="131"/>
      <c r="T55" s="130" t="s">
        <v>1027</v>
      </c>
      <c r="U55" s="130" t="s">
        <v>1049</v>
      </c>
      <c r="V55" s="131"/>
      <c r="W55" s="131"/>
      <c r="X55" s="131"/>
      <c r="Y55" s="131"/>
      <c r="Z55" s="131"/>
      <c r="AA55"/>
    </row>
    <row r="56" spans="3:27">
      <c r="C56" s="128" t="s">
        <v>1050</v>
      </c>
      <c r="D56" s="134" t="s">
        <v>1051</v>
      </c>
      <c r="E56" s="135"/>
      <c r="F56" s="130" t="s">
        <v>1052</v>
      </c>
      <c r="G56" s="130" t="s">
        <v>1053</v>
      </c>
      <c r="H56"/>
      <c r="I56" s="130" t="s">
        <v>1054</v>
      </c>
      <c r="J56" s="130" t="s">
        <v>1055</v>
      </c>
      <c r="K56" s="131"/>
      <c r="L56" s="130" t="s">
        <v>1056</v>
      </c>
      <c r="M56" s="130" t="s">
        <v>1057</v>
      </c>
      <c r="N56" s="131"/>
      <c r="O56" s="130" t="s">
        <v>1058</v>
      </c>
      <c r="P56" s="130" t="s">
        <v>1059</v>
      </c>
      <c r="Q56" s="130"/>
      <c r="R56" s="131"/>
      <c r="S56" s="131"/>
      <c r="T56" s="130" t="s">
        <v>1060</v>
      </c>
      <c r="U56" s="130" t="s">
        <v>1061</v>
      </c>
      <c r="V56" s="131"/>
      <c r="W56" s="131"/>
      <c r="X56" s="131"/>
      <c r="Y56" s="131"/>
      <c r="Z56" s="131"/>
      <c r="AA56"/>
    </row>
    <row r="57" spans="3:27">
      <c r="C57" s="128" t="s">
        <v>1062</v>
      </c>
      <c r="D57" s="134" t="s">
        <v>1063</v>
      </c>
      <c r="E57" s="135"/>
      <c r="F57" s="130" t="s">
        <v>1064</v>
      </c>
      <c r="G57" s="130" t="s">
        <v>1065</v>
      </c>
      <c r="H57"/>
      <c r="I57" s="130"/>
      <c r="J57" s="130" t="s">
        <v>1066</v>
      </c>
      <c r="K57" s="131"/>
      <c r="L57" s="130" t="s">
        <v>1067</v>
      </c>
      <c r="M57" s="130" t="s">
        <v>1068</v>
      </c>
      <c r="N57" s="131"/>
      <c r="O57" s="130" t="s">
        <v>1069</v>
      </c>
      <c r="P57" s="130" t="s">
        <v>1031</v>
      </c>
      <c r="Q57" s="130"/>
      <c r="R57" s="131"/>
      <c r="S57" s="131"/>
      <c r="T57" s="130" t="s">
        <v>1069</v>
      </c>
      <c r="U57" s="130" t="s">
        <v>1070</v>
      </c>
      <c r="V57" s="131"/>
      <c r="W57" s="131"/>
      <c r="X57" s="131"/>
      <c r="Y57" s="131"/>
      <c r="Z57" s="131"/>
      <c r="AA57"/>
    </row>
    <row r="58" spans="3:27">
      <c r="C58" s="128" t="s">
        <v>1071</v>
      </c>
      <c r="D58" s="134" t="s">
        <v>1072</v>
      </c>
      <c r="E58" s="135"/>
      <c r="F58" s="130" t="s">
        <v>1069</v>
      </c>
      <c r="G58" s="130" t="s">
        <v>1073</v>
      </c>
      <c r="H58"/>
      <c r="I58" s="130" t="s">
        <v>1009</v>
      </c>
      <c r="J58" s="130" t="s">
        <v>1074</v>
      </c>
      <c r="K58" s="131"/>
      <c r="L58" s="131"/>
      <c r="M58" s="131"/>
      <c r="N58" s="131"/>
      <c r="O58" s="130" t="s">
        <v>1009</v>
      </c>
      <c r="P58" s="130" t="s">
        <v>1075</v>
      </c>
      <c r="Q58" s="130"/>
      <c r="R58" s="131"/>
      <c r="S58" s="131"/>
      <c r="T58" s="130" t="s">
        <v>1015</v>
      </c>
      <c r="U58" s="130" t="s">
        <v>1076</v>
      </c>
      <c r="V58" s="131"/>
      <c r="W58" s="131"/>
      <c r="X58" s="131"/>
      <c r="Y58" s="131"/>
      <c r="Z58" s="131"/>
      <c r="AA58"/>
    </row>
    <row r="59" spans="3:27">
      <c r="C59" s="128" t="s">
        <v>1077</v>
      </c>
      <c r="D59" s="134" t="s">
        <v>1090</v>
      </c>
      <c r="E59" s="135"/>
      <c r="F59" s="130" t="s">
        <v>1091</v>
      </c>
      <c r="G59" s="130" t="s">
        <v>1092</v>
      </c>
      <c r="H59"/>
      <c r="I59" s="130" t="s">
        <v>1093</v>
      </c>
      <c r="J59" s="130" t="s">
        <v>1094</v>
      </c>
      <c r="K59" s="131"/>
      <c r="L59" s="130"/>
      <c r="M59" s="130"/>
      <c r="N59" s="131"/>
      <c r="O59" s="130" t="s">
        <v>1027</v>
      </c>
      <c r="P59" s="130" t="s">
        <v>1095</v>
      </c>
      <c r="Q59" s="130"/>
      <c r="R59" s="131"/>
      <c r="S59" s="131"/>
      <c r="T59" s="130" t="s">
        <v>1054</v>
      </c>
      <c r="U59" s="130" t="s">
        <v>1096</v>
      </c>
      <c r="V59" s="131"/>
      <c r="W59" s="131"/>
      <c r="X59" s="131"/>
      <c r="Y59" s="131"/>
      <c r="Z59" s="131"/>
      <c r="AA59"/>
    </row>
    <row r="60" spans="3:27">
      <c r="C60" s="128" t="s">
        <v>1097</v>
      </c>
      <c r="D60" s="134" t="s">
        <v>1098</v>
      </c>
      <c r="E60" s="135"/>
      <c r="F60" s="130" t="s">
        <v>1009</v>
      </c>
      <c r="G60" s="130" t="s">
        <v>1099</v>
      </c>
      <c r="H60"/>
      <c r="I60" s="130" t="s">
        <v>1069</v>
      </c>
      <c r="J60" s="130" t="s">
        <v>1005</v>
      </c>
      <c r="K60" s="131"/>
      <c r="L60" s="131"/>
      <c r="M60" s="131"/>
      <c r="N60" s="131"/>
      <c r="O60" s="130" t="s">
        <v>1060</v>
      </c>
      <c r="P60" s="130" t="s">
        <v>1100</v>
      </c>
      <c r="Q60" s="130"/>
      <c r="R60" s="131"/>
      <c r="S60" s="131"/>
      <c r="T60" s="130" t="s">
        <v>1101</v>
      </c>
      <c r="U60" s="130" t="s">
        <v>1102</v>
      </c>
      <c r="V60" s="131"/>
      <c r="W60" s="131"/>
      <c r="X60" s="131"/>
      <c r="Y60" s="131"/>
      <c r="Z60" s="131"/>
      <c r="AA60"/>
    </row>
    <row r="61" spans="3:27">
      <c r="C61" s="128" t="s">
        <v>1103</v>
      </c>
      <c r="D61" s="134" t="s">
        <v>1104</v>
      </c>
      <c r="E61" s="135"/>
      <c r="F61" s="130" t="s">
        <v>1105</v>
      </c>
      <c r="G61" s="130" t="s">
        <v>1106</v>
      </c>
      <c r="H61"/>
      <c r="I61" s="130"/>
      <c r="J61" s="130" t="s">
        <v>1094</v>
      </c>
      <c r="K61" s="131"/>
      <c r="L61" s="130"/>
      <c r="M61" s="130"/>
      <c r="N61" s="131"/>
      <c r="O61" s="130" t="s">
        <v>1052</v>
      </c>
      <c r="P61" s="130" t="s">
        <v>1107</v>
      </c>
      <c r="Q61" s="130"/>
      <c r="R61" s="131"/>
      <c r="S61" s="131"/>
      <c r="T61" s="130" t="s">
        <v>1044</v>
      </c>
      <c r="U61" s="130" t="s">
        <v>1108</v>
      </c>
      <c r="V61" s="131"/>
      <c r="W61" s="131"/>
      <c r="X61" s="131"/>
      <c r="Y61" s="131"/>
      <c r="Z61" s="131"/>
      <c r="AA61"/>
    </row>
    <row r="62" spans="3:27">
      <c r="C62" s="133"/>
      <c r="D62" s="136"/>
      <c r="E62" s="137"/>
      <c r="F62" s="130" t="s">
        <v>1109</v>
      </c>
      <c r="G62" s="130" t="s">
        <v>1110</v>
      </c>
      <c r="H62"/>
      <c r="I62" s="130" t="s">
        <v>1060</v>
      </c>
      <c r="J62" s="130" t="s">
        <v>1005</v>
      </c>
      <c r="K62" s="131"/>
      <c r="L62" s="131"/>
      <c r="M62" s="131"/>
      <c r="N62" s="131"/>
      <c r="O62" s="131"/>
      <c r="P62" s="131"/>
      <c r="Q62" s="131"/>
      <c r="R62" s="131"/>
      <c r="S62" s="131"/>
      <c r="T62" s="130" t="s">
        <v>1064</v>
      </c>
      <c r="U62" s="130" t="s">
        <v>1111</v>
      </c>
      <c r="V62" s="131"/>
      <c r="W62" s="131"/>
      <c r="X62" s="131"/>
      <c r="Y62" s="131"/>
      <c r="Z62" s="131"/>
      <c r="AA62"/>
    </row>
    <row r="63" spans="3:27">
      <c r="C63" s="137"/>
      <c r="D63" s="136"/>
      <c r="E63" s="137"/>
      <c r="F63" s="130" t="s">
        <v>1112</v>
      </c>
      <c r="G63" s="130" t="s">
        <v>1113</v>
      </c>
      <c r="H63"/>
      <c r="I63" s="130"/>
      <c r="J63" s="130" t="s">
        <v>1114</v>
      </c>
      <c r="K63" s="131"/>
      <c r="L63" s="130"/>
      <c r="M63" s="130"/>
      <c r="N63" s="131"/>
      <c r="O63" s="130"/>
      <c r="P63" s="130"/>
      <c r="Q63" s="130"/>
      <c r="R63" s="131"/>
      <c r="S63" s="131"/>
      <c r="T63" s="130" t="s">
        <v>1115</v>
      </c>
      <c r="U63" s="130" t="s">
        <v>1116</v>
      </c>
      <c r="V63" s="131"/>
      <c r="W63" s="131"/>
      <c r="X63" s="131"/>
      <c r="Y63" s="131"/>
      <c r="Z63" s="131"/>
      <c r="AA63"/>
    </row>
    <row r="64" spans="3:27">
      <c r="C64"/>
      <c r="D64" s="132"/>
      <c r="E64"/>
      <c r="F64" s="130" t="s">
        <v>1054</v>
      </c>
      <c r="G64" s="130" t="s">
        <v>1068</v>
      </c>
      <c r="H64"/>
      <c r="I64" s="130" t="s">
        <v>1091</v>
      </c>
      <c r="J64" s="130" t="s">
        <v>1074</v>
      </c>
      <c r="K64" s="131"/>
      <c r="L64" s="131"/>
      <c r="M64" s="131"/>
      <c r="N64" s="131"/>
      <c r="O64" s="131"/>
      <c r="P64" s="131"/>
      <c r="Q64" s="131"/>
      <c r="R64" s="131"/>
      <c r="S64" s="131"/>
      <c r="T64" s="130" t="s">
        <v>1117</v>
      </c>
      <c r="U64" s="130" t="s">
        <v>1118</v>
      </c>
      <c r="V64" s="131"/>
      <c r="W64" s="131"/>
      <c r="X64" s="131"/>
      <c r="Y64" s="131"/>
      <c r="Z64" s="131"/>
      <c r="AA64"/>
    </row>
    <row r="65" spans="3:27">
      <c r="C65"/>
      <c r="D65" s="132"/>
      <c r="E65"/>
      <c r="F65" s="133"/>
      <c r="G65" s="133"/>
      <c r="H65"/>
      <c r="I65" s="130"/>
      <c r="J65" s="130" t="s">
        <v>1119</v>
      </c>
      <c r="K65" s="131"/>
      <c r="L65" s="131"/>
      <c r="M65" s="131"/>
      <c r="N65" s="131"/>
      <c r="O65" s="130"/>
      <c r="P65" s="130"/>
      <c r="Q65" s="130"/>
      <c r="R65" s="131"/>
      <c r="S65" s="131"/>
      <c r="T65" s="130" t="s">
        <v>1120</v>
      </c>
      <c r="U65" s="130" t="s">
        <v>1121</v>
      </c>
      <c r="V65" s="131"/>
      <c r="W65" s="131"/>
      <c r="X65" s="131"/>
      <c r="Y65" s="131"/>
      <c r="Z65" s="131"/>
      <c r="AA65"/>
    </row>
    <row r="66" spans="3:27">
      <c r="C66"/>
      <c r="D66" s="132"/>
      <c r="E66"/>
      <c r="F66"/>
      <c r="G66"/>
      <c r="H66"/>
      <c r="I66" s="131"/>
      <c r="J66" s="131"/>
      <c r="K66" s="131"/>
      <c r="L66" s="131"/>
      <c r="M66" s="131"/>
      <c r="N66" s="131"/>
      <c r="O66" s="131"/>
      <c r="P66" s="131"/>
      <c r="Q66" s="131"/>
      <c r="R66" s="131"/>
      <c r="S66" s="131"/>
      <c r="T66" s="130" t="s">
        <v>1122</v>
      </c>
      <c r="U66" s="130" t="s">
        <v>1123</v>
      </c>
      <c r="V66" s="131"/>
      <c r="W66" s="131"/>
      <c r="X66" s="131"/>
      <c r="Y66" s="131"/>
      <c r="Z66" s="131"/>
      <c r="AA66"/>
    </row>
    <row r="67" spans="3:27">
      <c r="C67"/>
      <c r="D67" s="132"/>
      <c r="E67"/>
      <c r="F67"/>
      <c r="G67"/>
      <c r="H67"/>
      <c r="I67" s="131"/>
      <c r="J67" s="131"/>
      <c r="K67" s="131"/>
      <c r="L67" s="131"/>
      <c r="M67" s="131"/>
      <c r="N67" s="131"/>
      <c r="O67" s="130"/>
      <c r="P67" s="130"/>
      <c r="Q67" s="130"/>
      <c r="R67" s="131"/>
      <c r="S67" s="131"/>
      <c r="T67" s="130" t="s">
        <v>1004</v>
      </c>
      <c r="U67" s="130" t="s">
        <v>1124</v>
      </c>
      <c r="V67" s="131"/>
      <c r="W67" s="131"/>
      <c r="X67" s="131"/>
      <c r="Y67" s="131"/>
      <c r="Z67" s="131"/>
      <c r="AA67"/>
    </row>
    <row r="68" spans="3:27">
      <c r="C68"/>
      <c r="D68" s="132"/>
      <c r="E68"/>
      <c r="F68"/>
      <c r="G68"/>
      <c r="H68"/>
      <c r="I68" s="131"/>
      <c r="J68" s="131"/>
      <c r="K68" s="131"/>
      <c r="L68" s="131"/>
      <c r="M68" s="131"/>
      <c r="N68" s="131"/>
      <c r="O68" s="131"/>
      <c r="P68" s="131"/>
      <c r="Q68" s="131"/>
      <c r="R68" s="131"/>
      <c r="S68" s="131"/>
      <c r="T68" s="130" t="s">
        <v>1091</v>
      </c>
      <c r="U68" s="130" t="s">
        <v>1125</v>
      </c>
      <c r="V68" s="131"/>
      <c r="W68" s="131"/>
      <c r="X68" s="131"/>
      <c r="Y68" s="131"/>
      <c r="Z68" s="131"/>
      <c r="AA68"/>
    </row>
    <row r="69" spans="3:27">
      <c r="C69"/>
      <c r="D69" s="132"/>
      <c r="E69"/>
      <c r="F69"/>
      <c r="G69"/>
      <c r="H69"/>
      <c r="I69" s="131"/>
      <c r="J69" s="131"/>
      <c r="K69" s="131"/>
      <c r="L69" s="131"/>
      <c r="M69" s="131"/>
      <c r="N69" s="131"/>
      <c r="O69" s="130"/>
      <c r="P69" s="130"/>
      <c r="Q69" s="130"/>
      <c r="R69" s="131"/>
      <c r="S69" s="131"/>
      <c r="T69" s="130" t="s">
        <v>994</v>
      </c>
      <c r="U69" s="130" t="s">
        <v>1126</v>
      </c>
      <c r="V69" s="131"/>
      <c r="W69" s="131"/>
      <c r="X69" s="131"/>
      <c r="Y69" s="131"/>
      <c r="Z69" s="131"/>
      <c r="AA69"/>
    </row>
    <row r="70" spans="3:27">
      <c r="C70"/>
      <c r="D70" s="132"/>
      <c r="E70"/>
      <c r="F70"/>
      <c r="G70"/>
      <c r="H70"/>
      <c r="I70" s="131"/>
      <c r="J70" s="131"/>
      <c r="K70" s="131"/>
      <c r="L70" s="131"/>
      <c r="M70" s="131"/>
      <c r="N70" s="131"/>
      <c r="O70" s="131"/>
      <c r="P70" s="131"/>
      <c r="Q70" s="131"/>
      <c r="R70" s="131"/>
      <c r="S70" s="131"/>
      <c r="T70" s="130" t="s">
        <v>1052</v>
      </c>
      <c r="U70" s="130" t="s">
        <v>1068</v>
      </c>
      <c r="V70" s="131"/>
      <c r="W70" s="131"/>
      <c r="X70" s="131"/>
      <c r="Y70" s="131"/>
      <c r="Z70" s="131"/>
      <c r="AA70"/>
    </row>
    <row r="71" spans="3:27">
      <c r="C71"/>
      <c r="D71" s="132"/>
      <c r="E71"/>
      <c r="F71"/>
      <c r="G71"/>
      <c r="H71"/>
      <c r="I71" s="131"/>
      <c r="J71" s="131"/>
      <c r="K71" s="131"/>
      <c r="L71" s="131"/>
      <c r="M71" s="131"/>
      <c r="N71" s="131"/>
      <c r="O71" s="131"/>
      <c r="P71" s="131"/>
      <c r="Q71" s="131"/>
      <c r="R71" s="131"/>
      <c r="S71" s="131"/>
      <c r="T71" s="131"/>
      <c r="U71" s="131"/>
      <c r="V71" s="131"/>
      <c r="W71" s="131"/>
      <c r="X71" s="131"/>
      <c r="Y71" s="131"/>
      <c r="Z71" s="131"/>
      <c r="AA71"/>
    </row>
  </sheetData>
  <mergeCells count="35">
    <mergeCell ref="S7:T7"/>
    <mergeCell ref="U7:V7"/>
    <mergeCell ref="C1:AB1"/>
    <mergeCell ref="C6:C9"/>
    <mergeCell ref="D6:D9"/>
    <mergeCell ref="E6:E9"/>
    <mergeCell ref="F6:F8"/>
    <mergeCell ref="H6:H8"/>
    <mergeCell ref="W7:Y7"/>
    <mergeCell ref="Z7:AB7"/>
    <mergeCell ref="K7:K8"/>
    <mergeCell ref="L7:M7"/>
    <mergeCell ref="I6:I8"/>
    <mergeCell ref="J6:J8"/>
    <mergeCell ref="K6:N6"/>
    <mergeCell ref="O6:AB6"/>
    <mergeCell ref="N7:N8"/>
    <mergeCell ref="O7:R7"/>
    <mergeCell ref="A30:A36"/>
    <mergeCell ref="D30:D36"/>
    <mergeCell ref="C30:C36"/>
    <mergeCell ref="E30:E36"/>
    <mergeCell ref="G6:G8"/>
    <mergeCell ref="D10:D28"/>
    <mergeCell ref="E10:E28"/>
    <mergeCell ref="A10:A28"/>
    <mergeCell ref="C10:C28"/>
    <mergeCell ref="A44:A46"/>
    <mergeCell ref="D44:D46"/>
    <mergeCell ref="E44:E46"/>
    <mergeCell ref="C44:C46"/>
    <mergeCell ref="C40:C42"/>
    <mergeCell ref="A40:A42"/>
    <mergeCell ref="D40:D42"/>
    <mergeCell ref="E40:E42"/>
  </mergeCells>
  <phoneticPr fontId="1" type="noConversion"/>
  <printOptions horizontalCentered="1"/>
  <pageMargins left="1.08" right="0.56999999999999995" top="0.78740157480314998" bottom="0.39370078740157499" header="0.31496062992126" footer="0.31496062992126"/>
  <pageSetup paperSize="8" scale="71" orientation="landscape"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theme="6"/>
  </sheetPr>
  <dimension ref="A1:AJ126"/>
  <sheetViews>
    <sheetView tabSelected="1" zoomScale="80" zoomScaleNormal="80" zoomScaleSheetLayoutView="96" workbookViewId="0">
      <selection activeCell="F45" sqref="F45"/>
    </sheetView>
  </sheetViews>
  <sheetFormatPr defaultColWidth="9" defaultRowHeight="14.25"/>
  <cols>
    <col min="1" max="1" width="7.5703125" style="788" customWidth="1"/>
    <col min="2" max="2" width="10.7109375" style="858" customWidth="1"/>
    <col min="3" max="3" width="20.5703125" style="788" customWidth="1"/>
    <col min="4" max="4" width="13.28515625" style="787" customWidth="1"/>
    <col min="5" max="5" width="6.28515625" style="789" customWidth="1"/>
    <col min="6" max="6" width="27.28515625" style="788" customWidth="1"/>
    <col min="7" max="7" width="29.42578125" style="859" customWidth="1"/>
    <col min="8" max="8" width="7" style="788" customWidth="1"/>
    <col min="9" max="9" width="10.85546875" style="789" customWidth="1"/>
    <col min="10" max="10" width="10.140625" style="789" customWidth="1"/>
    <col min="11" max="12" width="7.140625" style="789" customWidth="1"/>
    <col min="13" max="13" width="10.42578125" style="789" customWidth="1"/>
    <col min="14" max="15" width="8.140625" style="787" customWidth="1"/>
    <col min="16" max="16" width="8.28515625" style="787" customWidth="1"/>
    <col min="17" max="17" width="8.42578125" style="787" hidden="1" customWidth="1"/>
    <col min="18" max="18" width="5.140625" style="787" customWidth="1"/>
    <col min="19" max="19" width="5" style="787" customWidth="1"/>
    <col min="20" max="20" width="7.85546875" style="787" hidden="1" customWidth="1"/>
    <col min="21" max="21" width="7.140625" style="787" customWidth="1"/>
    <col min="22" max="22" width="8.7109375" style="787" customWidth="1"/>
    <col min="23" max="23" width="7.85546875" style="787" hidden="1" customWidth="1"/>
    <col min="24" max="24" width="5.7109375" style="787" customWidth="1"/>
    <col min="25" max="25" width="8" style="787" customWidth="1"/>
    <col min="26" max="26" width="7.85546875" style="787" hidden="1" customWidth="1"/>
    <col min="27" max="27" width="6.7109375" style="787" customWidth="1"/>
    <col min="28" max="28" width="7.5703125" style="787" customWidth="1"/>
    <col min="29" max="29" width="9" style="788" hidden="1" customWidth="1"/>
    <col min="30" max="30" width="15.5703125" style="788" hidden="1" customWidth="1"/>
    <col min="31" max="31" width="13.42578125" style="789" customWidth="1"/>
    <col min="32" max="32" width="14.7109375" style="789" customWidth="1"/>
    <col min="33" max="16384" width="9" style="788"/>
  </cols>
  <sheetData>
    <row r="1" spans="1:32" ht="20.25">
      <c r="A1" s="860" t="s">
        <v>1690</v>
      </c>
      <c r="B1" s="860"/>
      <c r="C1" s="860"/>
      <c r="D1" s="860"/>
      <c r="E1" s="860"/>
      <c r="F1" s="860"/>
      <c r="G1" s="860"/>
      <c r="H1" s="860"/>
      <c r="I1" s="860"/>
      <c r="J1" s="860"/>
      <c r="K1" s="860"/>
      <c r="L1" s="860"/>
      <c r="M1" s="860"/>
      <c r="N1" s="860"/>
      <c r="O1" s="860"/>
      <c r="P1" s="860"/>
      <c r="Q1" s="860"/>
      <c r="R1" s="860"/>
      <c r="S1" s="860"/>
      <c r="T1" s="860"/>
      <c r="U1" s="860"/>
      <c r="V1" s="860"/>
      <c r="W1" s="860"/>
      <c r="X1" s="860"/>
      <c r="Y1" s="860"/>
      <c r="Z1" s="860"/>
      <c r="AA1" s="860"/>
    </row>
    <row r="2" spans="1:32" ht="15">
      <c r="A2" s="790" t="s">
        <v>1691</v>
      </c>
      <c r="B2" s="791"/>
      <c r="C2" s="792" t="s">
        <v>1695</v>
      </c>
      <c r="D2" s="787">
        <v>35</v>
      </c>
      <c r="E2" s="787"/>
      <c r="F2" s="787"/>
      <c r="G2" s="793"/>
      <c r="H2" s="787"/>
      <c r="I2" s="787"/>
      <c r="J2" s="787"/>
      <c r="K2" s="787"/>
      <c r="L2" s="787"/>
      <c r="M2" s="787"/>
      <c r="AC2" s="787"/>
      <c r="AD2" s="787"/>
      <c r="AE2" s="787"/>
      <c r="AF2" s="787"/>
    </row>
    <row r="3" spans="1:32" ht="15">
      <c r="A3" s="790" t="s">
        <v>1692</v>
      </c>
      <c r="B3" s="791"/>
      <c r="C3" s="792" t="s">
        <v>325</v>
      </c>
      <c r="D3" s="787">
        <v>18</v>
      </c>
      <c r="E3" s="787"/>
      <c r="F3" s="787"/>
      <c r="G3" s="793"/>
      <c r="H3" s="787"/>
      <c r="I3" s="787"/>
      <c r="J3" s="787"/>
      <c r="K3" s="787"/>
      <c r="L3" s="787"/>
      <c r="M3" s="787"/>
    </row>
    <row r="4" spans="1:32" ht="15">
      <c r="A4" s="790" t="s">
        <v>86</v>
      </c>
      <c r="B4" s="791"/>
      <c r="C4" s="792" t="s">
        <v>3280</v>
      </c>
      <c r="D4" s="794" t="s">
        <v>3281</v>
      </c>
      <c r="E4" s="787"/>
      <c r="F4" s="787"/>
      <c r="G4" s="793"/>
      <c r="H4" s="787"/>
      <c r="I4" s="787"/>
      <c r="J4" s="787"/>
      <c r="K4" s="787"/>
      <c r="L4" s="787"/>
      <c r="M4" s="787"/>
    </row>
    <row r="5" spans="1:32">
      <c r="A5" s="795"/>
      <c r="B5" s="796"/>
      <c r="C5" s="797"/>
      <c r="E5" s="787"/>
      <c r="F5" s="787"/>
      <c r="G5" s="793"/>
      <c r="H5" s="787"/>
      <c r="I5" s="787"/>
      <c r="J5" s="787"/>
      <c r="K5" s="787"/>
      <c r="L5" s="787"/>
      <c r="M5" s="787"/>
    </row>
    <row r="6" spans="1:32" s="803" customFormat="1" ht="15" customHeight="1">
      <c r="A6" s="798" t="s">
        <v>1693</v>
      </c>
      <c r="B6" s="799" t="s">
        <v>106</v>
      </c>
      <c r="C6" s="800" t="s">
        <v>1689</v>
      </c>
      <c r="D6" s="801" t="s">
        <v>2131</v>
      </c>
      <c r="E6" s="801" t="s">
        <v>2457</v>
      </c>
      <c r="F6" s="800" t="s">
        <v>1725</v>
      </c>
      <c r="G6" s="800" t="s">
        <v>1668</v>
      </c>
      <c r="H6" s="802" t="s">
        <v>1669</v>
      </c>
      <c r="I6" s="800" t="s">
        <v>87</v>
      </c>
      <c r="J6" s="800" t="s">
        <v>1671</v>
      </c>
      <c r="K6" s="800"/>
      <c r="L6" s="800"/>
      <c r="M6" s="800"/>
      <c r="N6" s="800" t="s">
        <v>1677</v>
      </c>
      <c r="O6" s="800"/>
      <c r="P6" s="800"/>
      <c r="Q6" s="800"/>
      <c r="R6" s="800"/>
      <c r="S6" s="800"/>
      <c r="T6" s="800"/>
      <c r="U6" s="800"/>
      <c r="V6" s="800"/>
      <c r="W6" s="800"/>
      <c r="X6" s="800"/>
      <c r="Y6" s="800"/>
      <c r="Z6" s="800"/>
      <c r="AA6" s="800"/>
      <c r="AB6" s="800"/>
      <c r="AC6" s="800"/>
      <c r="AD6" s="800"/>
      <c r="AE6" s="800"/>
      <c r="AF6" s="800"/>
    </row>
    <row r="7" spans="1:32" s="803" customFormat="1" ht="44.25" customHeight="1">
      <c r="A7" s="798"/>
      <c r="B7" s="799"/>
      <c r="C7" s="800"/>
      <c r="D7" s="804"/>
      <c r="E7" s="804"/>
      <c r="F7" s="800"/>
      <c r="G7" s="800"/>
      <c r="H7" s="802"/>
      <c r="I7" s="800"/>
      <c r="J7" s="800" t="s">
        <v>1672</v>
      </c>
      <c r="K7" s="800" t="s">
        <v>1673</v>
      </c>
      <c r="L7" s="800"/>
      <c r="M7" s="800" t="s">
        <v>1676</v>
      </c>
      <c r="N7" s="800" t="s">
        <v>1678</v>
      </c>
      <c r="O7" s="800"/>
      <c r="P7" s="800"/>
      <c r="Q7" s="800"/>
      <c r="R7" s="800" t="s">
        <v>1684</v>
      </c>
      <c r="S7" s="800"/>
      <c r="T7" s="800"/>
      <c r="U7" s="800" t="s">
        <v>1685</v>
      </c>
      <c r="V7" s="800"/>
      <c r="W7" s="800"/>
      <c r="X7" s="800" t="s">
        <v>1686</v>
      </c>
      <c r="Y7" s="800"/>
      <c r="Z7" s="800"/>
      <c r="AA7" s="800" t="s">
        <v>1687</v>
      </c>
      <c r="AB7" s="800"/>
      <c r="AC7" s="800"/>
      <c r="AD7" s="805" t="s">
        <v>2084</v>
      </c>
      <c r="AE7" s="806" t="s">
        <v>2045</v>
      </c>
      <c r="AF7" s="806"/>
    </row>
    <row r="8" spans="1:32" s="803" customFormat="1" ht="25.5" customHeight="1">
      <c r="A8" s="798"/>
      <c r="B8" s="799"/>
      <c r="C8" s="800"/>
      <c r="D8" s="804"/>
      <c r="E8" s="804"/>
      <c r="F8" s="800"/>
      <c r="G8" s="800"/>
      <c r="H8" s="802"/>
      <c r="I8" s="800"/>
      <c r="J8" s="800"/>
      <c r="K8" s="807" t="s">
        <v>1674</v>
      </c>
      <c r="L8" s="807" t="s">
        <v>1675</v>
      </c>
      <c r="M8" s="800"/>
      <c r="N8" s="807" t="s">
        <v>1679</v>
      </c>
      <c r="O8" s="807" t="s">
        <v>1680</v>
      </c>
      <c r="P8" s="807" t="s">
        <v>3474</v>
      </c>
      <c r="Q8" s="807" t="s">
        <v>1682</v>
      </c>
      <c r="R8" s="806" t="s">
        <v>1680</v>
      </c>
      <c r="S8" s="806"/>
      <c r="T8" s="807" t="s">
        <v>1682</v>
      </c>
      <c r="U8" s="807" t="s">
        <v>1679</v>
      </c>
      <c r="V8" s="807" t="s">
        <v>1680</v>
      </c>
      <c r="W8" s="807" t="s">
        <v>1682</v>
      </c>
      <c r="X8" s="807" t="s">
        <v>1679</v>
      </c>
      <c r="Y8" s="807" t="s">
        <v>1680</v>
      </c>
      <c r="Z8" s="807" t="s">
        <v>1682</v>
      </c>
      <c r="AA8" s="807" t="s">
        <v>1679</v>
      </c>
      <c r="AB8" s="807" t="s">
        <v>1680</v>
      </c>
      <c r="AC8" s="807" t="s">
        <v>1682</v>
      </c>
      <c r="AD8" s="808"/>
      <c r="AE8" s="806" t="s">
        <v>1700</v>
      </c>
      <c r="AF8" s="806" t="s">
        <v>1706</v>
      </c>
    </row>
    <row r="9" spans="1:32" s="803" customFormat="1" ht="15" customHeight="1">
      <c r="A9" s="798"/>
      <c r="B9" s="799"/>
      <c r="C9" s="800"/>
      <c r="D9" s="809"/>
      <c r="E9" s="809"/>
      <c r="F9" s="807">
        <v>1</v>
      </c>
      <c r="G9" s="807">
        <v>2</v>
      </c>
      <c r="H9" s="810">
        <v>3</v>
      </c>
      <c r="I9" s="807">
        <v>4</v>
      </c>
      <c r="J9" s="807">
        <v>5</v>
      </c>
      <c r="K9" s="807">
        <v>6.1</v>
      </c>
      <c r="L9" s="807">
        <v>6.2</v>
      </c>
      <c r="M9" s="807">
        <v>7</v>
      </c>
      <c r="N9" s="807">
        <v>8</v>
      </c>
      <c r="O9" s="807">
        <v>9</v>
      </c>
      <c r="P9" s="807">
        <v>10</v>
      </c>
      <c r="Q9" s="807">
        <v>11</v>
      </c>
      <c r="R9" s="807">
        <v>12</v>
      </c>
      <c r="S9" s="807">
        <v>13</v>
      </c>
      <c r="T9" s="807">
        <v>14</v>
      </c>
      <c r="U9" s="807">
        <v>15</v>
      </c>
      <c r="V9" s="807">
        <v>16</v>
      </c>
      <c r="W9" s="807">
        <v>17</v>
      </c>
      <c r="X9" s="807">
        <v>18</v>
      </c>
      <c r="Y9" s="807">
        <v>19</v>
      </c>
      <c r="Z9" s="807">
        <v>20</v>
      </c>
      <c r="AA9" s="807">
        <v>21</v>
      </c>
      <c r="AB9" s="807">
        <v>22</v>
      </c>
      <c r="AC9" s="807">
        <v>23</v>
      </c>
      <c r="AD9" s="811"/>
      <c r="AE9" s="806"/>
      <c r="AF9" s="806"/>
    </row>
    <row r="10" spans="1:32" ht="15" customHeight="1">
      <c r="A10" s="812" t="s">
        <v>2276</v>
      </c>
      <c r="B10" s="813">
        <v>10.576000000000001</v>
      </c>
      <c r="C10" s="814" t="s">
        <v>3272</v>
      </c>
      <c r="D10" s="815" t="s">
        <v>3338</v>
      </c>
      <c r="E10" s="816">
        <v>1</v>
      </c>
      <c r="F10" s="816" t="s">
        <v>3360</v>
      </c>
      <c r="G10" s="817" t="s">
        <v>3292</v>
      </c>
      <c r="H10" s="818">
        <v>1.0999999999999999E-2</v>
      </c>
      <c r="I10" s="816" t="s">
        <v>1700</v>
      </c>
      <c r="J10" s="819">
        <v>17</v>
      </c>
      <c r="K10" s="819">
        <v>4.3</v>
      </c>
      <c r="L10" s="819">
        <v>5.7</v>
      </c>
      <c r="M10" s="816">
        <v>2</v>
      </c>
      <c r="N10" s="816" t="s">
        <v>3333</v>
      </c>
      <c r="O10" s="816" t="s">
        <v>1701</v>
      </c>
      <c r="P10" s="816" t="s">
        <v>1705</v>
      </c>
      <c r="Q10" s="816"/>
      <c r="R10" s="816" t="s">
        <v>1701</v>
      </c>
      <c r="S10" s="816" t="s">
        <v>1767</v>
      </c>
      <c r="T10" s="816"/>
      <c r="U10" s="816" t="s">
        <v>3311</v>
      </c>
      <c r="V10" s="816" t="s">
        <v>3314</v>
      </c>
      <c r="W10" s="816"/>
      <c r="X10" s="816"/>
      <c r="Y10" s="816"/>
      <c r="Z10" s="816"/>
      <c r="AA10" s="816" t="s">
        <v>1699</v>
      </c>
      <c r="AB10" s="820" t="s">
        <v>1703</v>
      </c>
      <c r="AC10" s="821"/>
      <c r="AD10" s="821"/>
      <c r="AE10" s="822" t="s">
        <v>3431</v>
      </c>
      <c r="AF10" s="822" t="s">
        <v>3432</v>
      </c>
    </row>
    <row r="11" spans="1:32" ht="15" customHeight="1">
      <c r="A11" s="814"/>
      <c r="B11" s="813"/>
      <c r="C11" s="814"/>
      <c r="D11" s="823"/>
      <c r="E11" s="816"/>
      <c r="F11" s="824"/>
      <c r="G11" s="817"/>
      <c r="H11" s="818"/>
      <c r="I11" s="816"/>
      <c r="J11" s="819"/>
      <c r="K11" s="819"/>
      <c r="L11" s="819"/>
      <c r="M11" s="816"/>
      <c r="N11" s="816"/>
      <c r="O11" s="816"/>
      <c r="P11" s="816"/>
      <c r="Q11" s="816"/>
      <c r="R11" s="816"/>
      <c r="S11" s="816"/>
      <c r="T11" s="816"/>
      <c r="U11" s="816"/>
      <c r="V11" s="816"/>
      <c r="W11" s="816"/>
      <c r="X11" s="816"/>
      <c r="Y11" s="816"/>
      <c r="Z11" s="816"/>
      <c r="AA11" s="816"/>
      <c r="AB11" s="820"/>
      <c r="AC11" s="821"/>
      <c r="AD11" s="821"/>
      <c r="AE11" s="822"/>
      <c r="AF11" s="822"/>
    </row>
    <row r="12" spans="1:32" ht="15" customHeight="1">
      <c r="A12" s="814"/>
      <c r="B12" s="813"/>
      <c r="C12" s="814"/>
      <c r="D12" s="823"/>
      <c r="E12" s="816">
        <f>E10+1</f>
        <v>2</v>
      </c>
      <c r="F12" s="816" t="s">
        <v>3361</v>
      </c>
      <c r="G12" s="817" t="s">
        <v>3293</v>
      </c>
      <c r="H12" s="818">
        <v>8.4000000000000005E-2</v>
      </c>
      <c r="I12" s="816" t="s">
        <v>1700</v>
      </c>
      <c r="J12" s="819">
        <v>25.2</v>
      </c>
      <c r="K12" s="819">
        <v>5.85</v>
      </c>
      <c r="L12" s="819">
        <v>6.85</v>
      </c>
      <c r="M12" s="816">
        <v>3</v>
      </c>
      <c r="N12" s="816" t="s">
        <v>3333</v>
      </c>
      <c r="O12" s="816" t="s">
        <v>1701</v>
      </c>
      <c r="P12" s="816" t="s">
        <v>1705</v>
      </c>
      <c r="Q12" s="816"/>
      <c r="R12" s="816" t="s">
        <v>1701</v>
      </c>
      <c r="S12" s="816" t="s">
        <v>1767</v>
      </c>
      <c r="T12" s="816"/>
      <c r="U12" s="816" t="s">
        <v>3311</v>
      </c>
      <c r="V12" s="816" t="s">
        <v>3314</v>
      </c>
      <c r="W12" s="816"/>
      <c r="X12" s="816"/>
      <c r="Y12" s="816"/>
      <c r="Z12" s="816"/>
      <c r="AA12" s="816" t="s">
        <v>1699</v>
      </c>
      <c r="AB12" s="820" t="s">
        <v>1703</v>
      </c>
      <c r="AC12" s="821"/>
      <c r="AD12" s="821"/>
      <c r="AE12" s="822" t="s">
        <v>3433</v>
      </c>
      <c r="AF12" s="822" t="s">
        <v>3434</v>
      </c>
    </row>
    <row r="13" spans="1:32" ht="15" customHeight="1">
      <c r="A13" s="814"/>
      <c r="B13" s="813"/>
      <c r="C13" s="814"/>
      <c r="D13" s="823"/>
      <c r="E13" s="816"/>
      <c r="F13" s="824"/>
      <c r="G13" s="817"/>
      <c r="H13" s="818"/>
      <c r="I13" s="816"/>
      <c r="J13" s="819"/>
      <c r="K13" s="819"/>
      <c r="L13" s="819"/>
      <c r="M13" s="816"/>
      <c r="N13" s="816"/>
      <c r="O13" s="816"/>
      <c r="P13" s="816"/>
      <c r="Q13" s="816"/>
      <c r="R13" s="816"/>
      <c r="S13" s="816"/>
      <c r="T13" s="816"/>
      <c r="U13" s="816"/>
      <c r="V13" s="816"/>
      <c r="W13" s="816"/>
      <c r="X13" s="816"/>
      <c r="Y13" s="816"/>
      <c r="Z13" s="816"/>
      <c r="AA13" s="816"/>
      <c r="AB13" s="820"/>
      <c r="AC13" s="821"/>
      <c r="AD13" s="821"/>
      <c r="AE13" s="822"/>
      <c r="AF13" s="822"/>
    </row>
    <row r="14" spans="1:32" ht="15" customHeight="1">
      <c r="A14" s="814"/>
      <c r="B14" s="813"/>
      <c r="C14" s="814"/>
      <c r="D14" s="823"/>
      <c r="E14" s="816">
        <f>E12+1</f>
        <v>3</v>
      </c>
      <c r="F14" s="816" t="s">
        <v>3362</v>
      </c>
      <c r="G14" s="817" t="s">
        <v>3296</v>
      </c>
      <c r="H14" s="818">
        <v>1.8440000000000001</v>
      </c>
      <c r="I14" s="816" t="s">
        <v>1700</v>
      </c>
      <c r="J14" s="819">
        <v>3.3</v>
      </c>
      <c r="K14" s="819">
        <v>6.35</v>
      </c>
      <c r="L14" s="819">
        <v>7.05</v>
      </c>
      <c r="M14" s="816">
        <v>1</v>
      </c>
      <c r="N14" s="816" t="s">
        <v>1705</v>
      </c>
      <c r="O14" s="816" t="s">
        <v>1701</v>
      </c>
      <c r="P14" s="816" t="s">
        <v>1705</v>
      </c>
      <c r="Q14" s="816"/>
      <c r="R14" s="816" t="s">
        <v>1701</v>
      </c>
      <c r="S14" s="816" t="s">
        <v>1767</v>
      </c>
      <c r="T14" s="816"/>
      <c r="U14" s="816" t="s">
        <v>3311</v>
      </c>
      <c r="V14" s="816" t="s">
        <v>3311</v>
      </c>
      <c r="W14" s="816"/>
      <c r="X14" s="816"/>
      <c r="Y14" s="816"/>
      <c r="Z14" s="816"/>
      <c r="AA14" s="816" t="s">
        <v>1699</v>
      </c>
      <c r="AB14" s="820" t="s">
        <v>1703</v>
      </c>
      <c r="AC14" s="821"/>
      <c r="AD14" s="821"/>
      <c r="AE14" s="822" t="s">
        <v>3435</v>
      </c>
      <c r="AF14" s="822" t="s">
        <v>3436</v>
      </c>
    </row>
    <row r="15" spans="1:32" ht="15" customHeight="1">
      <c r="A15" s="814"/>
      <c r="B15" s="813"/>
      <c r="C15" s="814"/>
      <c r="D15" s="823"/>
      <c r="E15" s="816"/>
      <c r="F15" s="824"/>
      <c r="G15" s="817"/>
      <c r="H15" s="818"/>
      <c r="I15" s="816"/>
      <c r="J15" s="819"/>
      <c r="K15" s="819"/>
      <c r="L15" s="819"/>
      <c r="M15" s="816"/>
      <c r="N15" s="816"/>
      <c r="O15" s="816"/>
      <c r="P15" s="816"/>
      <c r="Q15" s="816"/>
      <c r="R15" s="816"/>
      <c r="S15" s="816"/>
      <c r="T15" s="816"/>
      <c r="U15" s="816"/>
      <c r="V15" s="816"/>
      <c r="W15" s="816"/>
      <c r="X15" s="816"/>
      <c r="Y15" s="816"/>
      <c r="Z15" s="816"/>
      <c r="AA15" s="816"/>
      <c r="AB15" s="820"/>
      <c r="AC15" s="821"/>
      <c r="AD15" s="821"/>
      <c r="AE15" s="822"/>
      <c r="AF15" s="822"/>
    </row>
    <row r="16" spans="1:32" ht="15" customHeight="1">
      <c r="A16" s="814"/>
      <c r="B16" s="813"/>
      <c r="C16" s="814"/>
      <c r="D16" s="823"/>
      <c r="E16" s="816">
        <f>E14+1</f>
        <v>4</v>
      </c>
      <c r="F16" s="816" t="s">
        <v>3363</v>
      </c>
      <c r="G16" s="817" t="s">
        <v>3295</v>
      </c>
      <c r="H16" s="818">
        <v>3.5910000000000002</v>
      </c>
      <c r="I16" s="816" t="s">
        <v>1700</v>
      </c>
      <c r="J16" s="819">
        <v>5</v>
      </c>
      <c r="K16" s="819">
        <v>4.8</v>
      </c>
      <c r="L16" s="819">
        <v>6.8</v>
      </c>
      <c r="M16" s="816">
        <v>1</v>
      </c>
      <c r="N16" s="816" t="s">
        <v>1703</v>
      </c>
      <c r="O16" s="816" t="s">
        <v>1699</v>
      </c>
      <c r="P16" s="816" t="s">
        <v>1705</v>
      </c>
      <c r="Q16" s="816"/>
      <c r="R16" s="816" t="s">
        <v>1701</v>
      </c>
      <c r="S16" s="816" t="s">
        <v>1767</v>
      </c>
      <c r="T16" s="816"/>
      <c r="U16" s="816" t="s">
        <v>3311</v>
      </c>
      <c r="V16" s="816" t="s">
        <v>3314</v>
      </c>
      <c r="W16" s="816"/>
      <c r="X16" s="816"/>
      <c r="Y16" s="816"/>
      <c r="Z16" s="816"/>
      <c r="AA16" s="816" t="s">
        <v>1699</v>
      </c>
      <c r="AB16" s="820" t="s">
        <v>1703</v>
      </c>
      <c r="AC16" s="821"/>
      <c r="AD16" s="821"/>
      <c r="AE16" s="822" t="s">
        <v>3437</v>
      </c>
      <c r="AF16" s="822" t="s">
        <v>3438</v>
      </c>
    </row>
    <row r="17" spans="1:32" ht="15" customHeight="1">
      <c r="A17" s="814"/>
      <c r="B17" s="813"/>
      <c r="C17" s="814"/>
      <c r="D17" s="823"/>
      <c r="E17" s="816"/>
      <c r="F17" s="824"/>
      <c r="G17" s="817"/>
      <c r="H17" s="818"/>
      <c r="I17" s="816"/>
      <c r="J17" s="819"/>
      <c r="K17" s="819"/>
      <c r="L17" s="819"/>
      <c r="M17" s="816"/>
      <c r="N17" s="816"/>
      <c r="O17" s="816"/>
      <c r="P17" s="816"/>
      <c r="Q17" s="816"/>
      <c r="R17" s="816"/>
      <c r="S17" s="816"/>
      <c r="T17" s="816"/>
      <c r="U17" s="816"/>
      <c r="V17" s="816"/>
      <c r="W17" s="816"/>
      <c r="X17" s="816"/>
      <c r="Y17" s="816"/>
      <c r="Z17" s="816"/>
      <c r="AA17" s="816"/>
      <c r="AB17" s="820"/>
      <c r="AC17" s="821"/>
      <c r="AD17" s="821"/>
      <c r="AE17" s="822"/>
      <c r="AF17" s="822"/>
    </row>
    <row r="18" spans="1:32" ht="15" customHeight="1">
      <c r="A18" s="814"/>
      <c r="B18" s="813"/>
      <c r="C18" s="814"/>
      <c r="D18" s="823"/>
      <c r="E18" s="816">
        <f>E16+1</f>
        <v>5</v>
      </c>
      <c r="F18" s="816" t="s">
        <v>3364</v>
      </c>
      <c r="G18" s="817" t="s">
        <v>3294</v>
      </c>
      <c r="H18" s="818">
        <v>5.3970000000000002</v>
      </c>
      <c r="I18" s="816" t="s">
        <v>1700</v>
      </c>
      <c r="J18" s="819">
        <v>8</v>
      </c>
      <c r="K18" s="819">
        <v>4.4000000000000004</v>
      </c>
      <c r="L18" s="819">
        <v>5.4</v>
      </c>
      <c r="M18" s="816">
        <v>1</v>
      </c>
      <c r="N18" s="816" t="s">
        <v>3333</v>
      </c>
      <c r="O18" s="816" t="s">
        <v>1701</v>
      </c>
      <c r="P18" s="816" t="s">
        <v>1705</v>
      </c>
      <c r="Q18" s="816"/>
      <c r="R18" s="816" t="s">
        <v>1701</v>
      </c>
      <c r="S18" s="816" t="s">
        <v>1767</v>
      </c>
      <c r="T18" s="816"/>
      <c r="U18" s="816" t="s">
        <v>3311</v>
      </c>
      <c r="V18" s="816" t="s">
        <v>3314</v>
      </c>
      <c r="W18" s="816"/>
      <c r="X18" s="816"/>
      <c r="Y18" s="816"/>
      <c r="Z18" s="816"/>
      <c r="AA18" s="816" t="s">
        <v>1699</v>
      </c>
      <c r="AB18" s="820" t="s">
        <v>1703</v>
      </c>
      <c r="AC18" s="821"/>
      <c r="AD18" s="821"/>
      <c r="AE18" s="822" t="s">
        <v>3439</v>
      </c>
      <c r="AF18" s="822" t="s">
        <v>3440</v>
      </c>
    </row>
    <row r="19" spans="1:32" ht="15" customHeight="1">
      <c r="A19" s="814"/>
      <c r="B19" s="813"/>
      <c r="C19" s="814"/>
      <c r="D19" s="823"/>
      <c r="E19" s="816"/>
      <c r="F19" s="824"/>
      <c r="G19" s="817" t="s">
        <v>3470</v>
      </c>
      <c r="H19" s="818"/>
      <c r="I19" s="816"/>
      <c r="J19" s="819"/>
      <c r="K19" s="819"/>
      <c r="L19" s="819"/>
      <c r="M19" s="816"/>
      <c r="N19" s="816"/>
      <c r="O19" s="816"/>
      <c r="P19" s="816"/>
      <c r="Q19" s="816"/>
      <c r="R19" s="816"/>
      <c r="S19" s="816"/>
      <c r="T19" s="816"/>
      <c r="U19" s="816"/>
      <c r="V19" s="816"/>
      <c r="W19" s="816"/>
      <c r="X19" s="816"/>
      <c r="Y19" s="816"/>
      <c r="Z19" s="816"/>
      <c r="AA19" s="816"/>
      <c r="AB19" s="820"/>
      <c r="AC19" s="821"/>
      <c r="AD19" s="821"/>
      <c r="AE19" s="822"/>
      <c r="AF19" s="822"/>
    </row>
    <row r="20" spans="1:32" ht="15" customHeight="1">
      <c r="A20" s="814"/>
      <c r="B20" s="813"/>
      <c r="C20" s="814"/>
      <c r="D20" s="823"/>
      <c r="E20" s="816">
        <f>E18+1</f>
        <v>6</v>
      </c>
      <c r="F20" s="816" t="s">
        <v>3365</v>
      </c>
      <c r="G20" s="817" t="s">
        <v>3287</v>
      </c>
      <c r="H20" s="818">
        <v>6.7329999999999997</v>
      </c>
      <c r="I20" s="816" t="s">
        <v>1700</v>
      </c>
      <c r="J20" s="819">
        <v>2.2999999999999998</v>
      </c>
      <c r="K20" s="819">
        <v>4.55</v>
      </c>
      <c r="L20" s="819">
        <v>7.15</v>
      </c>
      <c r="M20" s="816">
        <v>1</v>
      </c>
      <c r="N20" s="816" t="s">
        <v>1706</v>
      </c>
      <c r="O20" s="816" t="s">
        <v>1701</v>
      </c>
      <c r="P20" s="816" t="s">
        <v>1705</v>
      </c>
      <c r="Q20" s="816"/>
      <c r="R20" s="816" t="s">
        <v>1767</v>
      </c>
      <c r="S20" s="816" t="s">
        <v>1698</v>
      </c>
      <c r="T20" s="816"/>
      <c r="U20" s="816" t="s">
        <v>3312</v>
      </c>
      <c r="V20" s="816" t="s">
        <v>1703</v>
      </c>
      <c r="W20" s="816"/>
      <c r="X20" s="816"/>
      <c r="Y20" s="816"/>
      <c r="Z20" s="816"/>
      <c r="AA20" s="816" t="s">
        <v>1699</v>
      </c>
      <c r="AB20" s="820" t="s">
        <v>1703</v>
      </c>
      <c r="AC20" s="821"/>
      <c r="AD20" s="821"/>
      <c r="AE20" s="822" t="s">
        <v>3441</v>
      </c>
      <c r="AF20" s="822" t="s">
        <v>3442</v>
      </c>
    </row>
    <row r="21" spans="1:32" ht="15" customHeight="1">
      <c r="A21" s="814"/>
      <c r="B21" s="813"/>
      <c r="C21" s="814"/>
      <c r="D21" s="823"/>
      <c r="E21" s="816"/>
      <c r="F21" s="824"/>
      <c r="G21" s="817"/>
      <c r="H21" s="818"/>
      <c r="I21" s="816"/>
      <c r="J21" s="819"/>
      <c r="K21" s="819"/>
      <c r="L21" s="819"/>
      <c r="M21" s="816"/>
      <c r="N21" s="816"/>
      <c r="O21" s="816"/>
      <c r="P21" s="816"/>
      <c r="Q21" s="816"/>
      <c r="R21" s="816"/>
      <c r="S21" s="816"/>
      <c r="T21" s="816"/>
      <c r="U21" s="816"/>
      <c r="V21" s="816"/>
      <c r="W21" s="816"/>
      <c r="X21" s="816"/>
      <c r="Y21" s="816"/>
      <c r="Z21" s="816"/>
      <c r="AA21" s="816"/>
      <c r="AB21" s="820"/>
      <c r="AC21" s="821"/>
      <c r="AD21" s="821"/>
      <c r="AE21" s="822"/>
      <c r="AF21" s="822"/>
    </row>
    <row r="22" spans="1:32" ht="15" customHeight="1">
      <c r="A22" s="814"/>
      <c r="B22" s="813"/>
      <c r="C22" s="814"/>
      <c r="D22" s="823"/>
      <c r="E22" s="816">
        <f>E20+1</f>
        <v>7</v>
      </c>
      <c r="F22" s="816" t="s">
        <v>3366</v>
      </c>
      <c r="G22" s="817" t="s">
        <v>3327</v>
      </c>
      <c r="H22" s="818">
        <v>8.14</v>
      </c>
      <c r="I22" s="816" t="s">
        <v>1700</v>
      </c>
      <c r="J22" s="819">
        <v>5.05</v>
      </c>
      <c r="K22" s="819">
        <v>5.3</v>
      </c>
      <c r="L22" s="819">
        <v>7.2</v>
      </c>
      <c r="M22" s="816">
        <v>1</v>
      </c>
      <c r="N22" s="816" t="s">
        <v>1703</v>
      </c>
      <c r="O22" s="816" t="s">
        <v>1699</v>
      </c>
      <c r="P22" s="816" t="s">
        <v>1705</v>
      </c>
      <c r="Q22" s="816"/>
      <c r="R22" s="816" t="s">
        <v>1701</v>
      </c>
      <c r="S22" s="816" t="s">
        <v>1767</v>
      </c>
      <c r="T22" s="816"/>
      <c r="U22" s="816" t="s">
        <v>3311</v>
      </c>
      <c r="V22" s="816" t="s">
        <v>3311</v>
      </c>
      <c r="W22" s="816"/>
      <c r="X22" s="816"/>
      <c r="Y22" s="816"/>
      <c r="Z22" s="816"/>
      <c r="AA22" s="816" t="s">
        <v>1699</v>
      </c>
      <c r="AB22" s="820" t="s">
        <v>1703</v>
      </c>
      <c r="AC22" s="821"/>
      <c r="AD22" s="821"/>
      <c r="AE22" s="822" t="s">
        <v>3443</v>
      </c>
      <c r="AF22" s="822" t="s">
        <v>3444</v>
      </c>
    </row>
    <row r="23" spans="1:32" ht="15" customHeight="1">
      <c r="A23" s="825"/>
      <c r="B23" s="825"/>
      <c r="C23" s="825"/>
      <c r="D23" s="825"/>
      <c r="E23" s="825"/>
      <c r="F23" s="825"/>
      <c r="G23" s="825"/>
      <c r="H23" s="825"/>
      <c r="I23" s="825"/>
      <c r="J23" s="825"/>
      <c r="K23" s="825"/>
      <c r="L23" s="825"/>
      <c r="M23" s="825"/>
      <c r="N23" s="825"/>
      <c r="O23" s="825"/>
      <c r="P23" s="825"/>
      <c r="Q23" s="825"/>
      <c r="R23" s="825"/>
      <c r="S23" s="825"/>
      <c r="T23" s="825"/>
      <c r="U23" s="825"/>
      <c r="V23" s="825"/>
      <c r="W23" s="825"/>
      <c r="X23" s="825"/>
      <c r="Y23" s="825"/>
      <c r="Z23" s="825"/>
      <c r="AA23" s="825"/>
      <c r="AB23" s="825"/>
      <c r="AC23" s="825"/>
      <c r="AD23" s="825"/>
      <c r="AE23" s="825"/>
      <c r="AF23" s="825"/>
    </row>
    <row r="24" spans="1:32" ht="15" customHeight="1">
      <c r="A24" s="812" t="s">
        <v>2086</v>
      </c>
      <c r="B24" s="813">
        <v>8.5760000000000005</v>
      </c>
      <c r="C24" s="814" t="s">
        <v>3273</v>
      </c>
      <c r="D24" s="815" t="s">
        <v>3338</v>
      </c>
      <c r="E24" s="816">
        <f>E22+1</f>
        <v>8</v>
      </c>
      <c r="F24" s="816" t="s">
        <v>3367</v>
      </c>
      <c r="G24" s="817" t="s">
        <v>3282</v>
      </c>
      <c r="H24" s="818">
        <v>0.39700000000000002</v>
      </c>
      <c r="I24" s="816" t="s">
        <v>1700</v>
      </c>
      <c r="J24" s="819">
        <v>5.9</v>
      </c>
      <c r="K24" s="819">
        <v>5.0999999999999996</v>
      </c>
      <c r="L24" s="819">
        <v>6.3</v>
      </c>
      <c r="M24" s="816">
        <v>1</v>
      </c>
      <c r="N24" s="816" t="s">
        <v>1703</v>
      </c>
      <c r="O24" s="816" t="s">
        <v>1699</v>
      </c>
      <c r="P24" s="816" t="s">
        <v>1705</v>
      </c>
      <c r="Q24" s="816"/>
      <c r="R24" s="816" t="s">
        <v>1701</v>
      </c>
      <c r="S24" s="816" t="s">
        <v>1767</v>
      </c>
      <c r="T24" s="816"/>
      <c r="U24" s="816" t="s">
        <v>3311</v>
      </c>
      <c r="V24" s="816" t="s">
        <v>3311</v>
      </c>
      <c r="W24" s="816"/>
      <c r="X24" s="816"/>
      <c r="Y24" s="816"/>
      <c r="Z24" s="816"/>
      <c r="AA24" s="816" t="s">
        <v>1699</v>
      </c>
      <c r="AB24" s="820" t="s">
        <v>1703</v>
      </c>
      <c r="AC24" s="821"/>
      <c r="AD24" s="821"/>
      <c r="AE24" s="822" t="s">
        <v>3445</v>
      </c>
      <c r="AF24" s="822" t="s">
        <v>3446</v>
      </c>
    </row>
    <row r="25" spans="1:32" ht="15" customHeight="1">
      <c r="A25" s="812"/>
      <c r="B25" s="813"/>
      <c r="C25" s="814"/>
      <c r="D25" s="823"/>
      <c r="E25" s="816"/>
      <c r="F25" s="824"/>
      <c r="G25" s="817"/>
      <c r="H25" s="818"/>
      <c r="I25" s="816"/>
      <c r="J25" s="819"/>
      <c r="K25" s="819"/>
      <c r="L25" s="819"/>
      <c r="M25" s="816"/>
      <c r="N25" s="816"/>
      <c r="O25" s="816"/>
      <c r="P25" s="816"/>
      <c r="Q25" s="816"/>
      <c r="R25" s="816"/>
      <c r="S25" s="816"/>
      <c r="T25" s="816"/>
      <c r="U25" s="816"/>
      <c r="V25" s="816"/>
      <c r="W25" s="816"/>
      <c r="X25" s="816"/>
      <c r="Y25" s="816"/>
      <c r="Z25" s="816"/>
      <c r="AA25" s="816"/>
      <c r="AB25" s="820"/>
      <c r="AC25" s="821"/>
      <c r="AD25" s="821"/>
      <c r="AE25" s="822"/>
      <c r="AF25" s="822"/>
    </row>
    <row r="26" spans="1:32" ht="15" customHeight="1">
      <c r="A26" s="812"/>
      <c r="B26" s="813"/>
      <c r="C26" s="814"/>
      <c r="D26" s="823"/>
      <c r="E26" s="816">
        <f>E24+1</f>
        <v>9</v>
      </c>
      <c r="F26" s="816" t="s">
        <v>3368</v>
      </c>
      <c r="G26" s="817" t="s">
        <v>3283</v>
      </c>
      <c r="H26" s="818">
        <v>2.3090000000000002</v>
      </c>
      <c r="I26" s="816" t="s">
        <v>1700</v>
      </c>
      <c r="J26" s="819">
        <v>10.95</v>
      </c>
      <c r="K26" s="819">
        <v>2.75</v>
      </c>
      <c r="L26" s="819">
        <v>3.4</v>
      </c>
      <c r="M26" s="816">
        <v>1</v>
      </c>
      <c r="N26" s="816" t="s">
        <v>1697</v>
      </c>
      <c r="O26" s="816" t="s">
        <v>1701</v>
      </c>
      <c r="P26" s="816" t="s">
        <v>1705</v>
      </c>
      <c r="Q26" s="816"/>
      <c r="R26" s="816" t="s">
        <v>1701</v>
      </c>
      <c r="S26" s="816" t="s">
        <v>1767</v>
      </c>
      <c r="T26" s="816"/>
      <c r="U26" s="816" t="s">
        <v>3311</v>
      </c>
      <c r="V26" s="816" t="s">
        <v>3311</v>
      </c>
      <c r="W26" s="816"/>
      <c r="X26" s="816"/>
      <c r="Y26" s="816"/>
      <c r="Z26" s="816"/>
      <c r="AA26" s="816" t="s">
        <v>1699</v>
      </c>
      <c r="AB26" s="820" t="s">
        <v>1703</v>
      </c>
      <c r="AC26" s="821"/>
      <c r="AD26" s="821"/>
      <c r="AE26" s="822" t="s">
        <v>3447</v>
      </c>
      <c r="AF26" s="822" t="s">
        <v>3448</v>
      </c>
    </row>
    <row r="27" spans="1:32" ht="15" customHeight="1">
      <c r="A27" s="812"/>
      <c r="B27" s="813"/>
      <c r="C27" s="814"/>
      <c r="D27" s="823"/>
      <c r="E27" s="816"/>
      <c r="F27" s="824"/>
      <c r="G27" s="817"/>
      <c r="H27" s="818"/>
      <c r="I27" s="816"/>
      <c r="J27" s="819"/>
      <c r="K27" s="819"/>
      <c r="L27" s="819"/>
      <c r="M27" s="816"/>
      <c r="N27" s="816"/>
      <c r="O27" s="816"/>
      <c r="P27" s="816"/>
      <c r="Q27" s="816"/>
      <c r="R27" s="816"/>
      <c r="S27" s="816"/>
      <c r="T27" s="816"/>
      <c r="U27" s="816"/>
      <c r="V27" s="816"/>
      <c r="W27" s="816"/>
      <c r="X27" s="816"/>
      <c r="Y27" s="816"/>
      <c r="Z27" s="816"/>
      <c r="AA27" s="816"/>
      <c r="AB27" s="820"/>
      <c r="AC27" s="821"/>
      <c r="AD27" s="821"/>
      <c r="AE27" s="822"/>
      <c r="AF27" s="822"/>
    </row>
    <row r="28" spans="1:32" ht="15" customHeight="1">
      <c r="A28" s="812"/>
      <c r="B28" s="813"/>
      <c r="C28" s="814"/>
      <c r="D28" s="823"/>
      <c r="E28" s="816">
        <f>E26+1</f>
        <v>10</v>
      </c>
      <c r="F28" s="816" t="s">
        <v>3369</v>
      </c>
      <c r="G28" s="817" t="s">
        <v>3284</v>
      </c>
      <c r="H28" s="818">
        <v>3.9020000000000001</v>
      </c>
      <c r="I28" s="816" t="s">
        <v>1700</v>
      </c>
      <c r="J28" s="819">
        <v>3.45</v>
      </c>
      <c r="K28" s="819">
        <v>4.55</v>
      </c>
      <c r="L28" s="819">
        <v>7.25</v>
      </c>
      <c r="M28" s="816">
        <v>1</v>
      </c>
      <c r="N28" s="816" t="s">
        <v>1697</v>
      </c>
      <c r="O28" s="816" t="s">
        <v>1701</v>
      </c>
      <c r="P28" s="816" t="s">
        <v>1705</v>
      </c>
      <c r="Q28" s="816"/>
      <c r="R28" s="816" t="s">
        <v>1701</v>
      </c>
      <c r="S28" s="816" t="s">
        <v>1767</v>
      </c>
      <c r="T28" s="816"/>
      <c r="U28" s="816" t="s">
        <v>3311</v>
      </c>
      <c r="V28" s="816" t="s">
        <v>3311</v>
      </c>
      <c r="W28" s="816"/>
      <c r="X28" s="816"/>
      <c r="Y28" s="816"/>
      <c r="Z28" s="816"/>
      <c r="AA28" s="816" t="s">
        <v>1699</v>
      </c>
      <c r="AB28" s="820" t="s">
        <v>1703</v>
      </c>
      <c r="AC28" s="821"/>
      <c r="AD28" s="821"/>
      <c r="AE28" s="822" t="s">
        <v>3449</v>
      </c>
      <c r="AF28" s="822" t="s">
        <v>3450</v>
      </c>
    </row>
    <row r="29" spans="1:32" ht="15" customHeight="1">
      <c r="A29" s="812"/>
      <c r="B29" s="813"/>
      <c r="C29" s="814"/>
      <c r="D29" s="823"/>
      <c r="E29" s="816"/>
      <c r="F29" s="824"/>
      <c r="G29" s="817"/>
      <c r="H29" s="818"/>
      <c r="I29" s="816"/>
      <c r="J29" s="819"/>
      <c r="K29" s="819"/>
      <c r="L29" s="819"/>
      <c r="M29" s="816"/>
      <c r="N29" s="816"/>
      <c r="O29" s="816"/>
      <c r="P29" s="816"/>
      <c r="Q29" s="816"/>
      <c r="R29" s="816"/>
      <c r="S29" s="816"/>
      <c r="T29" s="816"/>
      <c r="U29" s="816"/>
      <c r="V29" s="816"/>
      <c r="W29" s="816"/>
      <c r="X29" s="816"/>
      <c r="Y29" s="816"/>
      <c r="Z29" s="816"/>
      <c r="AA29" s="816"/>
      <c r="AB29" s="820"/>
      <c r="AC29" s="821"/>
      <c r="AD29" s="821"/>
      <c r="AE29" s="822"/>
      <c r="AF29" s="822"/>
    </row>
    <row r="30" spans="1:32" ht="15" customHeight="1">
      <c r="A30" s="812"/>
      <c r="B30" s="813"/>
      <c r="C30" s="814"/>
      <c r="D30" s="823"/>
      <c r="E30" s="816">
        <f>E28+1</f>
        <v>11</v>
      </c>
      <c r="F30" s="816" t="s">
        <v>3370</v>
      </c>
      <c r="G30" s="817" t="s">
        <v>3285</v>
      </c>
      <c r="H30" s="818">
        <v>4.4320000000000004</v>
      </c>
      <c r="I30" s="816" t="s">
        <v>1700</v>
      </c>
      <c r="J30" s="819">
        <v>3.4</v>
      </c>
      <c r="K30" s="819">
        <v>4.45</v>
      </c>
      <c r="L30" s="819">
        <v>6.65</v>
      </c>
      <c r="M30" s="816">
        <v>1</v>
      </c>
      <c r="N30" s="816" t="s">
        <v>1706</v>
      </c>
      <c r="O30" s="816" t="s">
        <v>1703</v>
      </c>
      <c r="P30" s="816" t="s">
        <v>1705</v>
      </c>
      <c r="Q30" s="816"/>
      <c r="R30" s="816" t="s">
        <v>1767</v>
      </c>
      <c r="S30" s="816" t="s">
        <v>1698</v>
      </c>
      <c r="T30" s="816"/>
      <c r="U30" s="816" t="s">
        <v>3312</v>
      </c>
      <c r="V30" s="816" t="s">
        <v>1703</v>
      </c>
      <c r="W30" s="816"/>
      <c r="X30" s="816"/>
      <c r="Y30" s="816"/>
      <c r="Z30" s="816"/>
      <c r="AA30" s="816" t="s">
        <v>1699</v>
      </c>
      <c r="AB30" s="820" t="s">
        <v>1703</v>
      </c>
      <c r="AC30" s="821"/>
      <c r="AD30" s="821"/>
      <c r="AE30" s="822" t="s">
        <v>3451</v>
      </c>
      <c r="AF30" s="822" t="s">
        <v>3452</v>
      </c>
    </row>
    <row r="31" spans="1:32" ht="15" customHeight="1">
      <c r="A31" s="812"/>
      <c r="B31" s="813"/>
      <c r="C31" s="814"/>
      <c r="D31" s="823"/>
      <c r="E31" s="816"/>
      <c r="F31" s="824"/>
      <c r="G31" s="817" t="s">
        <v>3315</v>
      </c>
      <c r="H31" s="818"/>
      <c r="I31" s="816"/>
      <c r="J31" s="819"/>
      <c r="K31" s="819"/>
      <c r="L31" s="819"/>
      <c r="M31" s="816"/>
      <c r="N31" s="816"/>
      <c r="O31" s="816"/>
      <c r="P31" s="816"/>
      <c r="Q31" s="816"/>
      <c r="R31" s="816"/>
      <c r="S31" s="816"/>
      <c r="T31" s="816"/>
      <c r="U31" s="816"/>
      <c r="V31" s="816"/>
      <c r="W31" s="816"/>
      <c r="X31" s="816"/>
      <c r="Y31" s="816"/>
      <c r="Z31" s="816"/>
      <c r="AA31" s="816"/>
      <c r="AB31" s="820"/>
      <c r="AC31" s="821"/>
      <c r="AD31" s="821"/>
      <c r="AE31" s="822"/>
      <c r="AF31" s="822"/>
    </row>
    <row r="32" spans="1:32" ht="15" customHeight="1">
      <c r="A32" s="812"/>
      <c r="B32" s="813"/>
      <c r="C32" s="814"/>
      <c r="D32" s="826"/>
      <c r="E32" s="816">
        <f>E30+1</f>
        <v>12</v>
      </c>
      <c r="F32" s="816" t="s">
        <v>3371</v>
      </c>
      <c r="G32" s="817" t="s">
        <v>3286</v>
      </c>
      <c r="H32" s="818">
        <v>4.5019999999999998</v>
      </c>
      <c r="I32" s="816" t="s">
        <v>1700</v>
      </c>
      <c r="J32" s="819">
        <v>6.15</v>
      </c>
      <c r="K32" s="819">
        <v>4.55</v>
      </c>
      <c r="L32" s="819">
        <v>5.85</v>
      </c>
      <c r="M32" s="816">
        <v>1</v>
      </c>
      <c r="N32" s="816" t="s">
        <v>1697</v>
      </c>
      <c r="O32" s="816" t="s">
        <v>1701</v>
      </c>
      <c r="P32" s="816" t="s">
        <v>1705</v>
      </c>
      <c r="Q32" s="816"/>
      <c r="R32" s="816" t="s">
        <v>1701</v>
      </c>
      <c r="S32" s="816" t="s">
        <v>1767</v>
      </c>
      <c r="T32" s="816"/>
      <c r="U32" s="816" t="s">
        <v>3311</v>
      </c>
      <c r="V32" s="816" t="s">
        <v>3311</v>
      </c>
      <c r="W32" s="816"/>
      <c r="X32" s="816"/>
      <c r="Y32" s="816"/>
      <c r="Z32" s="816"/>
      <c r="AA32" s="816" t="s">
        <v>1699</v>
      </c>
      <c r="AB32" s="820" t="s">
        <v>1703</v>
      </c>
      <c r="AC32" s="821"/>
      <c r="AD32" s="821"/>
      <c r="AE32" s="822" t="s">
        <v>3453</v>
      </c>
      <c r="AF32" s="822" t="s">
        <v>3454</v>
      </c>
    </row>
    <row r="33" spans="1:32" ht="15" customHeight="1">
      <c r="A33" s="825"/>
      <c r="B33" s="825"/>
      <c r="C33" s="825"/>
      <c r="D33" s="825"/>
      <c r="E33" s="825"/>
      <c r="F33" s="825"/>
      <c r="G33" s="825"/>
      <c r="H33" s="825"/>
      <c r="I33" s="825"/>
      <c r="J33" s="825"/>
      <c r="K33" s="825"/>
      <c r="L33" s="825"/>
      <c r="M33" s="825"/>
      <c r="N33" s="825"/>
      <c r="O33" s="825"/>
      <c r="P33" s="825"/>
      <c r="Q33" s="825"/>
      <c r="R33" s="825"/>
      <c r="S33" s="825"/>
      <c r="T33" s="825"/>
      <c r="U33" s="825"/>
      <c r="V33" s="825"/>
      <c r="W33" s="825"/>
      <c r="X33" s="825"/>
      <c r="Y33" s="825"/>
      <c r="Z33" s="825"/>
      <c r="AA33" s="825"/>
      <c r="AB33" s="825"/>
      <c r="AC33" s="825"/>
      <c r="AD33" s="825"/>
      <c r="AE33" s="825"/>
      <c r="AF33" s="825"/>
    </row>
    <row r="34" spans="1:32" ht="15" customHeight="1">
      <c r="A34" s="812" t="s">
        <v>2087</v>
      </c>
      <c r="B34" s="813">
        <v>3.7829999999999999</v>
      </c>
      <c r="C34" s="814" t="s">
        <v>3274</v>
      </c>
      <c r="D34" s="815" t="s">
        <v>3338</v>
      </c>
      <c r="E34" s="816">
        <f>E32+1</f>
        <v>13</v>
      </c>
      <c r="F34" s="816" t="s">
        <v>3372</v>
      </c>
      <c r="G34" s="817" t="s">
        <v>3303</v>
      </c>
      <c r="H34" s="818">
        <v>0.64</v>
      </c>
      <c r="I34" s="816" t="s">
        <v>1700</v>
      </c>
      <c r="J34" s="819">
        <v>2.2999999999999998</v>
      </c>
      <c r="K34" s="819">
        <v>3.7</v>
      </c>
      <c r="L34" s="819">
        <v>5.75</v>
      </c>
      <c r="M34" s="816">
        <v>1</v>
      </c>
      <c r="N34" s="816" t="s">
        <v>1705</v>
      </c>
      <c r="O34" s="816" t="s">
        <v>1701</v>
      </c>
      <c r="P34" s="816" t="s">
        <v>1705</v>
      </c>
      <c r="Q34" s="816"/>
      <c r="R34" s="816" t="s">
        <v>1701</v>
      </c>
      <c r="S34" s="816" t="s">
        <v>1767</v>
      </c>
      <c r="T34" s="816"/>
      <c r="U34" s="816" t="s">
        <v>3312</v>
      </c>
      <c r="V34" s="816" t="s">
        <v>1703</v>
      </c>
      <c r="W34" s="816"/>
      <c r="X34" s="816"/>
      <c r="Y34" s="816"/>
      <c r="Z34" s="816"/>
      <c r="AA34" s="816" t="s">
        <v>1699</v>
      </c>
      <c r="AB34" s="820" t="s">
        <v>1703</v>
      </c>
      <c r="AC34" s="821"/>
      <c r="AD34" s="821"/>
      <c r="AE34" s="822" t="s">
        <v>3455</v>
      </c>
      <c r="AF34" s="822" t="s">
        <v>3456</v>
      </c>
    </row>
    <row r="35" spans="1:32" ht="15" customHeight="1">
      <c r="A35" s="814"/>
      <c r="B35" s="813"/>
      <c r="C35" s="814"/>
      <c r="D35" s="823"/>
      <c r="E35" s="816"/>
      <c r="F35" s="816"/>
      <c r="G35" s="817"/>
      <c r="H35" s="818"/>
      <c r="I35" s="816"/>
      <c r="J35" s="819"/>
      <c r="K35" s="819"/>
      <c r="L35" s="819"/>
      <c r="M35" s="816"/>
      <c r="N35" s="816"/>
      <c r="O35" s="816"/>
      <c r="P35" s="816"/>
      <c r="Q35" s="816"/>
      <c r="R35" s="816"/>
      <c r="S35" s="816"/>
      <c r="T35" s="816"/>
      <c r="U35" s="816"/>
      <c r="V35" s="816"/>
      <c r="W35" s="816"/>
      <c r="X35" s="816"/>
      <c r="Y35" s="816"/>
      <c r="Z35" s="816"/>
      <c r="AA35" s="816"/>
      <c r="AB35" s="820"/>
      <c r="AC35" s="821"/>
      <c r="AD35" s="821"/>
      <c r="AE35" s="822"/>
      <c r="AF35" s="822"/>
    </row>
    <row r="36" spans="1:32" ht="15" customHeight="1">
      <c r="A36" s="814"/>
      <c r="B36" s="813"/>
      <c r="C36" s="814"/>
      <c r="D36" s="823"/>
      <c r="E36" s="816">
        <f>E34+1</f>
        <v>14</v>
      </c>
      <c r="F36" s="816" t="s">
        <v>3373</v>
      </c>
      <c r="G36" s="817" t="s">
        <v>3304</v>
      </c>
      <c r="H36" s="818">
        <v>0.879</v>
      </c>
      <c r="I36" s="816" t="s">
        <v>1700</v>
      </c>
      <c r="J36" s="819">
        <v>10.85</v>
      </c>
      <c r="K36" s="819">
        <v>3.1</v>
      </c>
      <c r="L36" s="819">
        <v>4.0999999999999996</v>
      </c>
      <c r="M36" s="816">
        <v>1</v>
      </c>
      <c r="N36" s="816" t="s">
        <v>1697</v>
      </c>
      <c r="O36" s="816" t="s">
        <v>1701</v>
      </c>
      <c r="P36" s="816" t="s">
        <v>1705</v>
      </c>
      <c r="Q36" s="816"/>
      <c r="R36" s="816" t="s">
        <v>1701</v>
      </c>
      <c r="S36" s="816" t="s">
        <v>1767</v>
      </c>
      <c r="T36" s="816"/>
      <c r="U36" s="816" t="s">
        <v>3311</v>
      </c>
      <c r="V36" s="816" t="s">
        <v>3311</v>
      </c>
      <c r="W36" s="816"/>
      <c r="X36" s="816"/>
      <c r="Y36" s="816"/>
      <c r="Z36" s="816"/>
      <c r="AA36" s="816" t="s">
        <v>1699</v>
      </c>
      <c r="AB36" s="820" t="s">
        <v>1703</v>
      </c>
      <c r="AC36" s="821"/>
      <c r="AD36" s="821"/>
      <c r="AE36" s="822" t="s">
        <v>3457</v>
      </c>
      <c r="AF36" s="822" t="s">
        <v>3458</v>
      </c>
    </row>
    <row r="37" spans="1:32" ht="15" customHeight="1">
      <c r="A37" s="814"/>
      <c r="B37" s="813"/>
      <c r="C37" s="814"/>
      <c r="D37" s="823"/>
      <c r="E37" s="816"/>
      <c r="F37" s="816"/>
      <c r="G37" s="817"/>
      <c r="H37" s="818"/>
      <c r="I37" s="816"/>
      <c r="J37" s="819"/>
      <c r="K37" s="819"/>
      <c r="L37" s="819"/>
      <c r="M37" s="816"/>
      <c r="N37" s="816"/>
      <c r="O37" s="816"/>
      <c r="P37" s="816"/>
      <c r="Q37" s="816"/>
      <c r="R37" s="816"/>
      <c r="S37" s="816"/>
      <c r="T37" s="816"/>
      <c r="U37" s="816"/>
      <c r="V37" s="816"/>
      <c r="W37" s="816"/>
      <c r="X37" s="816"/>
      <c r="Y37" s="816"/>
      <c r="Z37" s="816"/>
      <c r="AA37" s="816"/>
      <c r="AB37" s="820"/>
      <c r="AC37" s="821"/>
      <c r="AD37" s="821"/>
      <c r="AE37" s="822"/>
      <c r="AF37" s="822"/>
    </row>
    <row r="38" spans="1:32" ht="15" customHeight="1">
      <c r="A38" s="827"/>
      <c r="B38" s="813"/>
      <c r="C38" s="814"/>
      <c r="D38" s="826"/>
      <c r="E38" s="816">
        <f>E36+1</f>
        <v>15</v>
      </c>
      <c r="F38" s="816" t="s">
        <v>3374</v>
      </c>
      <c r="G38" s="817" t="s">
        <v>3305</v>
      </c>
      <c r="H38" s="818">
        <v>3.1960000000000002</v>
      </c>
      <c r="I38" s="816" t="s">
        <v>1700</v>
      </c>
      <c r="J38" s="819">
        <v>5.2</v>
      </c>
      <c r="K38" s="819">
        <v>4.6500000000000004</v>
      </c>
      <c r="L38" s="819">
        <v>5.25</v>
      </c>
      <c r="M38" s="816">
        <v>2</v>
      </c>
      <c r="N38" s="816" t="s">
        <v>1706</v>
      </c>
      <c r="O38" s="816" t="s">
        <v>1703</v>
      </c>
      <c r="P38" s="816" t="s">
        <v>1705</v>
      </c>
      <c r="Q38" s="816"/>
      <c r="R38" s="816" t="s">
        <v>1767</v>
      </c>
      <c r="S38" s="816" t="s">
        <v>1698</v>
      </c>
      <c r="T38" s="816"/>
      <c r="U38" s="816" t="s">
        <v>3311</v>
      </c>
      <c r="V38" s="816" t="s">
        <v>3311</v>
      </c>
      <c r="W38" s="816"/>
      <c r="X38" s="816"/>
      <c r="Y38" s="816"/>
      <c r="Z38" s="816"/>
      <c r="AA38" s="816" t="s">
        <v>1699</v>
      </c>
      <c r="AB38" s="820" t="s">
        <v>1703</v>
      </c>
      <c r="AC38" s="821"/>
      <c r="AD38" s="821"/>
      <c r="AE38" s="822" t="s">
        <v>3459</v>
      </c>
      <c r="AF38" s="822" t="s">
        <v>3460</v>
      </c>
    </row>
    <row r="39" spans="1:32" ht="15" customHeight="1">
      <c r="A39" s="825"/>
      <c r="B39" s="825"/>
      <c r="C39" s="825"/>
      <c r="D39" s="825"/>
      <c r="E39" s="825"/>
      <c r="F39" s="825"/>
      <c r="G39" s="825"/>
      <c r="H39" s="825"/>
      <c r="I39" s="825"/>
      <c r="J39" s="825"/>
      <c r="K39" s="825"/>
      <c r="L39" s="825"/>
      <c r="M39" s="825"/>
      <c r="N39" s="825"/>
      <c r="O39" s="825"/>
      <c r="P39" s="825"/>
      <c r="Q39" s="825"/>
      <c r="R39" s="825"/>
      <c r="S39" s="825"/>
      <c r="T39" s="825"/>
      <c r="U39" s="825"/>
      <c r="V39" s="825"/>
      <c r="W39" s="825"/>
      <c r="X39" s="825"/>
      <c r="Y39" s="825"/>
      <c r="Z39" s="825"/>
      <c r="AA39" s="825"/>
      <c r="AB39" s="825"/>
      <c r="AC39" s="825"/>
      <c r="AD39" s="825"/>
      <c r="AE39" s="825"/>
      <c r="AF39" s="825"/>
    </row>
    <row r="40" spans="1:32" ht="15" customHeight="1">
      <c r="A40" s="828" t="s">
        <v>2060</v>
      </c>
      <c r="B40" s="829">
        <v>7.66</v>
      </c>
      <c r="C40" s="830" t="s">
        <v>3275</v>
      </c>
      <c r="D40" s="815" t="s">
        <v>3338</v>
      </c>
      <c r="E40" s="816">
        <f>E38+1</f>
        <v>16</v>
      </c>
      <c r="F40" s="816" t="s">
        <v>3375</v>
      </c>
      <c r="G40" s="817" t="s">
        <v>3310</v>
      </c>
      <c r="H40" s="818">
        <v>0.39200000000000002</v>
      </c>
      <c r="I40" s="816" t="s">
        <v>1700</v>
      </c>
      <c r="J40" s="819">
        <v>4.6500000000000004</v>
      </c>
      <c r="K40" s="819">
        <v>3.05</v>
      </c>
      <c r="L40" s="819">
        <v>3.55</v>
      </c>
      <c r="M40" s="816">
        <v>1</v>
      </c>
      <c r="N40" s="816" t="s">
        <v>1705</v>
      </c>
      <c r="O40" s="816" t="s">
        <v>1701</v>
      </c>
      <c r="P40" s="816" t="s">
        <v>1705</v>
      </c>
      <c r="Q40" s="816"/>
      <c r="R40" s="816" t="s">
        <v>1701</v>
      </c>
      <c r="S40" s="816" t="s">
        <v>1767</v>
      </c>
      <c r="T40" s="816"/>
      <c r="U40" s="816" t="s">
        <v>3311</v>
      </c>
      <c r="V40" s="816" t="s">
        <v>3311</v>
      </c>
      <c r="W40" s="816"/>
      <c r="X40" s="816"/>
      <c r="Y40" s="816"/>
      <c r="Z40" s="816"/>
      <c r="AA40" s="816" t="s">
        <v>1699</v>
      </c>
      <c r="AB40" s="820" t="s">
        <v>1701</v>
      </c>
      <c r="AC40" s="821"/>
      <c r="AD40" s="821"/>
      <c r="AE40" s="822" t="s">
        <v>3461</v>
      </c>
      <c r="AF40" s="822" t="s">
        <v>3462</v>
      </c>
    </row>
    <row r="41" spans="1:32" ht="15" customHeight="1">
      <c r="A41" s="830"/>
      <c r="B41" s="829"/>
      <c r="C41" s="830"/>
      <c r="D41" s="823"/>
      <c r="E41" s="822"/>
      <c r="F41" s="831"/>
      <c r="G41" s="817"/>
      <c r="H41" s="818"/>
      <c r="I41" s="816"/>
      <c r="J41" s="819"/>
      <c r="K41" s="819"/>
      <c r="L41" s="819"/>
      <c r="M41" s="816"/>
      <c r="N41" s="816"/>
      <c r="O41" s="816"/>
      <c r="P41" s="816"/>
      <c r="Q41" s="816"/>
      <c r="R41" s="816"/>
      <c r="S41" s="816"/>
      <c r="T41" s="816"/>
      <c r="U41" s="816"/>
      <c r="V41" s="816"/>
      <c r="W41" s="816"/>
      <c r="X41" s="816"/>
      <c r="Y41" s="816"/>
      <c r="Z41" s="816"/>
      <c r="AA41" s="816"/>
      <c r="AB41" s="820"/>
      <c r="AC41" s="821"/>
      <c r="AD41" s="821"/>
      <c r="AE41" s="822"/>
      <c r="AF41" s="822"/>
    </row>
    <row r="42" spans="1:32" ht="15" customHeight="1">
      <c r="A42" s="830"/>
      <c r="B42" s="829"/>
      <c r="C42" s="830"/>
      <c r="D42" s="823"/>
      <c r="E42" s="816">
        <f>E40+1</f>
        <v>17</v>
      </c>
      <c r="F42" s="816" t="s">
        <v>3339</v>
      </c>
      <c r="G42" s="817" t="s">
        <v>3309</v>
      </c>
      <c r="H42" s="818">
        <v>2.1739999999999999</v>
      </c>
      <c r="I42" s="816" t="s">
        <v>1700</v>
      </c>
      <c r="J42" s="819">
        <v>22.95</v>
      </c>
      <c r="K42" s="819">
        <v>4.3499999999999996</v>
      </c>
      <c r="L42" s="819">
        <v>6.2</v>
      </c>
      <c r="M42" s="816">
        <v>3</v>
      </c>
      <c r="N42" s="816" t="s">
        <v>1703</v>
      </c>
      <c r="O42" s="816" t="s">
        <v>1699</v>
      </c>
      <c r="P42" s="816" t="s">
        <v>1705</v>
      </c>
      <c r="Q42" s="816"/>
      <c r="R42" s="816" t="s">
        <v>1701</v>
      </c>
      <c r="S42" s="816" t="s">
        <v>1767</v>
      </c>
      <c r="T42" s="816"/>
      <c r="U42" s="816" t="s">
        <v>3311</v>
      </c>
      <c r="V42" s="816" t="s">
        <v>3311</v>
      </c>
      <c r="W42" s="816"/>
      <c r="X42" s="816"/>
      <c r="Y42" s="816"/>
      <c r="Z42" s="816"/>
      <c r="AA42" s="816" t="s">
        <v>1699</v>
      </c>
      <c r="AB42" s="820" t="s">
        <v>1703</v>
      </c>
      <c r="AC42" s="821"/>
      <c r="AD42" s="821"/>
      <c r="AE42" s="822" t="s">
        <v>3463</v>
      </c>
      <c r="AF42" s="822" t="s">
        <v>3464</v>
      </c>
    </row>
    <row r="43" spans="1:32" ht="15" customHeight="1">
      <c r="A43" s="830"/>
      <c r="B43" s="829"/>
      <c r="C43" s="830"/>
      <c r="D43" s="823"/>
      <c r="E43" s="822"/>
      <c r="F43" s="831"/>
      <c r="G43" s="817"/>
      <c r="H43" s="818"/>
      <c r="I43" s="816"/>
      <c r="J43" s="819"/>
      <c r="K43" s="819"/>
      <c r="L43" s="819"/>
      <c r="M43" s="816"/>
      <c r="N43" s="816"/>
      <c r="O43" s="816"/>
      <c r="P43" s="816"/>
      <c r="Q43" s="816"/>
      <c r="R43" s="816"/>
      <c r="S43" s="816"/>
      <c r="T43" s="816"/>
      <c r="U43" s="816"/>
      <c r="V43" s="816"/>
      <c r="W43" s="816"/>
      <c r="X43" s="816"/>
      <c r="Y43" s="816"/>
      <c r="Z43" s="816"/>
      <c r="AA43" s="816"/>
      <c r="AB43" s="820"/>
      <c r="AC43" s="821"/>
      <c r="AD43" s="821"/>
      <c r="AE43" s="822"/>
      <c r="AF43" s="822"/>
    </row>
    <row r="44" spans="1:32" ht="15" customHeight="1">
      <c r="A44" s="830"/>
      <c r="B44" s="829"/>
      <c r="C44" s="830"/>
      <c r="D44" s="823"/>
      <c r="E44" s="816">
        <f>E42+1</f>
        <v>18</v>
      </c>
      <c r="F44" s="816" t="s">
        <v>3376</v>
      </c>
      <c r="G44" s="817" t="s">
        <v>3307</v>
      </c>
      <c r="H44" s="818">
        <v>6.5469999999999997</v>
      </c>
      <c r="I44" s="816" t="s">
        <v>1700</v>
      </c>
      <c r="J44" s="819">
        <v>5.7</v>
      </c>
      <c r="K44" s="819">
        <v>3.1</v>
      </c>
      <c r="L44" s="819">
        <v>5.3</v>
      </c>
      <c r="M44" s="816">
        <v>1</v>
      </c>
      <c r="N44" s="816" t="s">
        <v>1705</v>
      </c>
      <c r="O44" s="816" t="s">
        <v>1701</v>
      </c>
      <c r="P44" s="816" t="s">
        <v>1705</v>
      </c>
      <c r="Q44" s="816"/>
      <c r="R44" s="816" t="s">
        <v>1701</v>
      </c>
      <c r="S44" s="816" t="s">
        <v>1767</v>
      </c>
      <c r="T44" s="816"/>
      <c r="U44" s="816" t="s">
        <v>3311</v>
      </c>
      <c r="V44" s="816" t="s">
        <v>3311</v>
      </c>
      <c r="W44" s="816"/>
      <c r="X44" s="816"/>
      <c r="Y44" s="816"/>
      <c r="Z44" s="816"/>
      <c r="AA44" s="816" t="s">
        <v>1699</v>
      </c>
      <c r="AB44" s="820" t="s">
        <v>1703</v>
      </c>
      <c r="AC44" s="821"/>
      <c r="AD44" s="821"/>
      <c r="AE44" s="822" t="s">
        <v>3465</v>
      </c>
      <c r="AF44" s="822" t="s">
        <v>3466</v>
      </c>
    </row>
    <row r="45" spans="1:32" ht="15" customHeight="1">
      <c r="A45" s="830"/>
      <c r="B45" s="829"/>
      <c r="C45" s="830"/>
      <c r="D45" s="823"/>
      <c r="E45" s="822"/>
      <c r="F45" s="831"/>
      <c r="G45" s="817"/>
      <c r="H45" s="818"/>
      <c r="I45" s="816"/>
      <c r="J45" s="819"/>
      <c r="K45" s="819"/>
      <c r="L45" s="819"/>
      <c r="M45" s="816"/>
      <c r="N45" s="816"/>
      <c r="O45" s="816"/>
      <c r="P45" s="816"/>
      <c r="Q45" s="816"/>
      <c r="R45" s="816"/>
      <c r="S45" s="816"/>
      <c r="T45" s="816"/>
      <c r="U45" s="816"/>
      <c r="V45" s="816"/>
      <c r="W45" s="816"/>
      <c r="X45" s="816"/>
      <c r="Y45" s="816"/>
      <c r="Z45" s="816"/>
      <c r="AA45" s="816"/>
      <c r="AB45" s="820"/>
      <c r="AC45" s="821"/>
      <c r="AD45" s="821"/>
      <c r="AE45" s="822"/>
      <c r="AF45" s="822"/>
    </row>
    <row r="46" spans="1:32" ht="15" customHeight="1">
      <c r="A46" s="830"/>
      <c r="B46" s="829"/>
      <c r="C46" s="830"/>
      <c r="D46" s="826"/>
      <c r="E46" s="816">
        <f>E44+1</f>
        <v>19</v>
      </c>
      <c r="F46" s="816" t="s">
        <v>3377</v>
      </c>
      <c r="G46" s="817" t="s">
        <v>3308</v>
      </c>
      <c r="H46" s="818">
        <v>7.42</v>
      </c>
      <c r="I46" s="816" t="s">
        <v>1700</v>
      </c>
      <c r="J46" s="819">
        <v>15.7</v>
      </c>
      <c r="K46" s="819">
        <v>6.05</v>
      </c>
      <c r="L46" s="819">
        <v>7.1</v>
      </c>
      <c r="M46" s="816">
        <v>1</v>
      </c>
      <c r="N46" s="816" t="s">
        <v>1697</v>
      </c>
      <c r="O46" s="816" t="s">
        <v>1701</v>
      </c>
      <c r="P46" s="816" t="s">
        <v>1705</v>
      </c>
      <c r="Q46" s="816"/>
      <c r="R46" s="816" t="s">
        <v>1701</v>
      </c>
      <c r="S46" s="816" t="s">
        <v>1767</v>
      </c>
      <c r="T46" s="816"/>
      <c r="U46" s="816" t="s">
        <v>3311</v>
      </c>
      <c r="V46" s="816" t="s">
        <v>3311</v>
      </c>
      <c r="W46" s="816"/>
      <c r="X46" s="816"/>
      <c r="Y46" s="816"/>
      <c r="Z46" s="816"/>
      <c r="AA46" s="816" t="s">
        <v>1699</v>
      </c>
      <c r="AB46" s="820" t="s">
        <v>1703</v>
      </c>
      <c r="AC46" s="821"/>
      <c r="AD46" s="821"/>
      <c r="AE46" s="822" t="s">
        <v>3467</v>
      </c>
      <c r="AF46" s="822" t="s">
        <v>3468</v>
      </c>
    </row>
    <row r="47" spans="1:32" ht="15" customHeight="1">
      <c r="A47" s="825"/>
      <c r="B47" s="825"/>
      <c r="C47" s="825"/>
      <c r="D47" s="825"/>
      <c r="E47" s="825"/>
      <c r="F47" s="825"/>
      <c r="G47" s="825"/>
      <c r="H47" s="825"/>
      <c r="I47" s="825"/>
      <c r="J47" s="825"/>
      <c r="K47" s="825"/>
      <c r="L47" s="825"/>
      <c r="M47" s="825"/>
      <c r="N47" s="825"/>
      <c r="O47" s="825"/>
      <c r="P47" s="825"/>
      <c r="Q47" s="825"/>
      <c r="R47" s="825"/>
      <c r="S47" s="825"/>
      <c r="T47" s="825"/>
      <c r="U47" s="825"/>
      <c r="V47" s="825"/>
      <c r="W47" s="825"/>
      <c r="X47" s="825"/>
      <c r="Y47" s="825"/>
      <c r="Z47" s="825"/>
      <c r="AA47" s="825"/>
      <c r="AB47" s="825"/>
      <c r="AC47" s="825"/>
      <c r="AD47" s="825"/>
      <c r="AE47" s="825"/>
      <c r="AF47" s="825"/>
    </row>
    <row r="48" spans="1:32" ht="15" customHeight="1">
      <c r="A48" s="828" t="s">
        <v>3276</v>
      </c>
      <c r="B48" s="829">
        <v>5.9</v>
      </c>
      <c r="C48" s="830" t="s">
        <v>3279</v>
      </c>
      <c r="D48" s="815" t="s">
        <v>3338</v>
      </c>
      <c r="E48" s="816">
        <f>E46+1</f>
        <v>20</v>
      </c>
      <c r="F48" s="816" t="s">
        <v>3356</v>
      </c>
      <c r="G48" s="817" t="s">
        <v>3302</v>
      </c>
      <c r="H48" s="818">
        <v>3.3889999999999998</v>
      </c>
      <c r="I48" s="816" t="s">
        <v>1700</v>
      </c>
      <c r="J48" s="819">
        <v>7</v>
      </c>
      <c r="K48" s="819">
        <v>3.4</v>
      </c>
      <c r="L48" s="819">
        <v>4.1500000000000004</v>
      </c>
      <c r="M48" s="816">
        <v>1</v>
      </c>
      <c r="N48" s="816" t="s">
        <v>1697</v>
      </c>
      <c r="O48" s="816" t="s">
        <v>1701</v>
      </c>
      <c r="P48" s="816" t="s">
        <v>1705</v>
      </c>
      <c r="Q48" s="816"/>
      <c r="R48" s="816" t="s">
        <v>1701</v>
      </c>
      <c r="S48" s="816" t="s">
        <v>1767</v>
      </c>
      <c r="T48" s="816"/>
      <c r="U48" s="816" t="s">
        <v>3311</v>
      </c>
      <c r="V48" s="816" t="s">
        <v>3314</v>
      </c>
      <c r="W48" s="816"/>
      <c r="X48" s="816"/>
      <c r="Y48" s="816"/>
      <c r="Z48" s="816"/>
      <c r="AA48" s="816" t="s">
        <v>1699</v>
      </c>
      <c r="AB48" s="820" t="s">
        <v>1703</v>
      </c>
      <c r="AC48" s="821"/>
      <c r="AD48" s="821"/>
      <c r="AE48" s="822" t="s">
        <v>3423</v>
      </c>
      <c r="AF48" s="822" t="s">
        <v>3424</v>
      </c>
    </row>
    <row r="49" spans="1:32" ht="15" customHeight="1">
      <c r="A49" s="830"/>
      <c r="B49" s="829"/>
      <c r="C49" s="830"/>
      <c r="D49" s="823"/>
      <c r="E49" s="822"/>
      <c r="F49" s="831"/>
      <c r="G49" s="817"/>
      <c r="H49" s="818"/>
      <c r="I49" s="816"/>
      <c r="J49" s="819"/>
      <c r="K49" s="819"/>
      <c r="L49" s="819"/>
      <c r="M49" s="816"/>
      <c r="N49" s="816"/>
      <c r="O49" s="816"/>
      <c r="P49" s="816"/>
      <c r="Q49" s="816"/>
      <c r="R49" s="816"/>
      <c r="S49" s="816"/>
      <c r="T49" s="816"/>
      <c r="U49" s="816"/>
      <c r="V49" s="816"/>
      <c r="W49" s="816"/>
      <c r="X49" s="816"/>
      <c r="Y49" s="816"/>
      <c r="Z49" s="816"/>
      <c r="AA49" s="816"/>
      <c r="AB49" s="820"/>
      <c r="AC49" s="821"/>
      <c r="AD49" s="821"/>
      <c r="AE49" s="822"/>
      <c r="AF49" s="822"/>
    </row>
    <row r="50" spans="1:32" ht="15" customHeight="1">
      <c r="A50" s="830"/>
      <c r="B50" s="829"/>
      <c r="C50" s="830"/>
      <c r="D50" s="823"/>
      <c r="E50" s="816">
        <f>E48+1</f>
        <v>21</v>
      </c>
      <c r="F50" s="816" t="s">
        <v>3357</v>
      </c>
      <c r="G50" s="817" t="s">
        <v>3301</v>
      </c>
      <c r="H50" s="818">
        <v>4.0449999999999999</v>
      </c>
      <c r="I50" s="816" t="s">
        <v>1700</v>
      </c>
      <c r="J50" s="819">
        <v>5.9</v>
      </c>
      <c r="K50" s="819">
        <v>3.8</v>
      </c>
      <c r="L50" s="819">
        <v>4.75</v>
      </c>
      <c r="M50" s="816">
        <v>1</v>
      </c>
      <c r="N50" s="816" t="s">
        <v>1697</v>
      </c>
      <c r="O50" s="816" t="s">
        <v>1701</v>
      </c>
      <c r="P50" s="816" t="s">
        <v>1705</v>
      </c>
      <c r="Q50" s="816"/>
      <c r="R50" s="816" t="s">
        <v>1701</v>
      </c>
      <c r="S50" s="816" t="s">
        <v>1767</v>
      </c>
      <c r="T50" s="816"/>
      <c r="U50" s="816" t="s">
        <v>3311</v>
      </c>
      <c r="V50" s="816" t="s">
        <v>3314</v>
      </c>
      <c r="W50" s="816"/>
      <c r="X50" s="816"/>
      <c r="Y50" s="816"/>
      <c r="Z50" s="816"/>
      <c r="AA50" s="816" t="s">
        <v>1699</v>
      </c>
      <c r="AB50" s="820" t="s">
        <v>1703</v>
      </c>
      <c r="AC50" s="821"/>
      <c r="AD50" s="821"/>
      <c r="AE50" s="822" t="s">
        <v>3425</v>
      </c>
      <c r="AF50" s="822" t="s">
        <v>3426</v>
      </c>
    </row>
    <row r="51" spans="1:32" ht="15" customHeight="1">
      <c r="A51" s="830"/>
      <c r="B51" s="829"/>
      <c r="C51" s="830"/>
      <c r="D51" s="823"/>
      <c r="E51" s="822"/>
      <c r="F51" s="831"/>
      <c r="G51" s="817"/>
      <c r="H51" s="818"/>
      <c r="I51" s="816"/>
      <c r="J51" s="819"/>
      <c r="K51" s="819"/>
      <c r="L51" s="819"/>
      <c r="M51" s="816"/>
      <c r="N51" s="816"/>
      <c r="O51" s="816"/>
      <c r="P51" s="816"/>
      <c r="Q51" s="816"/>
      <c r="R51" s="816"/>
      <c r="S51" s="816"/>
      <c r="T51" s="816"/>
      <c r="U51" s="816"/>
      <c r="V51" s="816"/>
      <c r="W51" s="816"/>
      <c r="X51" s="816"/>
      <c r="Y51" s="816"/>
      <c r="Z51" s="816"/>
      <c r="AA51" s="816"/>
      <c r="AB51" s="820"/>
      <c r="AC51" s="821"/>
      <c r="AD51" s="821"/>
      <c r="AE51" s="822"/>
      <c r="AF51" s="822"/>
    </row>
    <row r="52" spans="1:32" ht="15" customHeight="1">
      <c r="A52" s="830"/>
      <c r="B52" s="829"/>
      <c r="C52" s="830"/>
      <c r="D52" s="823"/>
      <c r="E52" s="816">
        <f>E50+1</f>
        <v>22</v>
      </c>
      <c r="F52" s="816" t="s">
        <v>3358</v>
      </c>
      <c r="G52" s="817" t="s">
        <v>3300</v>
      </c>
      <c r="H52" s="818">
        <v>5.0709999999999997</v>
      </c>
      <c r="I52" s="816" t="s">
        <v>1700</v>
      </c>
      <c r="J52" s="819">
        <v>2.4</v>
      </c>
      <c r="K52" s="819">
        <v>3.3</v>
      </c>
      <c r="L52" s="819">
        <v>4</v>
      </c>
      <c r="M52" s="816">
        <v>1</v>
      </c>
      <c r="N52" s="816" t="s">
        <v>1697</v>
      </c>
      <c r="O52" s="816" t="s">
        <v>1701</v>
      </c>
      <c r="P52" s="816" t="s">
        <v>1705</v>
      </c>
      <c r="Q52" s="816"/>
      <c r="R52" s="816" t="s">
        <v>1701</v>
      </c>
      <c r="S52" s="816" t="s">
        <v>1767</v>
      </c>
      <c r="T52" s="816"/>
      <c r="U52" s="816" t="s">
        <v>3311</v>
      </c>
      <c r="V52" s="816" t="s">
        <v>3314</v>
      </c>
      <c r="W52" s="816"/>
      <c r="X52" s="816"/>
      <c r="Y52" s="816"/>
      <c r="Z52" s="816"/>
      <c r="AA52" s="816" t="s">
        <v>1699</v>
      </c>
      <c r="AB52" s="820" t="s">
        <v>1703</v>
      </c>
      <c r="AC52" s="821"/>
      <c r="AD52" s="821"/>
      <c r="AE52" s="822" t="s">
        <v>3427</v>
      </c>
      <c r="AF52" s="822" t="s">
        <v>3428</v>
      </c>
    </row>
    <row r="53" spans="1:32" ht="15" customHeight="1">
      <c r="A53" s="830"/>
      <c r="B53" s="829"/>
      <c r="C53" s="830"/>
      <c r="D53" s="823"/>
      <c r="E53" s="822"/>
      <c r="F53" s="831"/>
      <c r="G53" s="817"/>
      <c r="H53" s="818"/>
      <c r="I53" s="816"/>
      <c r="J53" s="819"/>
      <c r="K53" s="819"/>
      <c r="L53" s="819"/>
      <c r="M53" s="816"/>
      <c r="N53" s="816"/>
      <c r="O53" s="816"/>
      <c r="P53" s="816"/>
      <c r="Q53" s="816"/>
      <c r="R53" s="816"/>
      <c r="S53" s="816"/>
      <c r="T53" s="816"/>
      <c r="U53" s="816"/>
      <c r="V53" s="816"/>
      <c r="W53" s="816"/>
      <c r="X53" s="816"/>
      <c r="Y53" s="816"/>
      <c r="Z53" s="816"/>
      <c r="AA53" s="816"/>
      <c r="AB53" s="820"/>
      <c r="AC53" s="821"/>
      <c r="AD53" s="821"/>
      <c r="AE53" s="822"/>
      <c r="AF53" s="822"/>
    </row>
    <row r="54" spans="1:32" ht="15" customHeight="1">
      <c r="A54" s="830"/>
      <c r="B54" s="829"/>
      <c r="C54" s="830"/>
      <c r="D54" s="826"/>
      <c r="E54" s="816">
        <f>E52+1</f>
        <v>23</v>
      </c>
      <c r="F54" s="816" t="s">
        <v>3359</v>
      </c>
      <c r="G54" s="817" t="s">
        <v>3299</v>
      </c>
      <c r="H54" s="818">
        <v>5.7169999999999996</v>
      </c>
      <c r="I54" s="816" t="s">
        <v>1700</v>
      </c>
      <c r="J54" s="819">
        <v>6.25</v>
      </c>
      <c r="K54" s="819">
        <v>3.2</v>
      </c>
      <c r="L54" s="819">
        <v>4</v>
      </c>
      <c r="M54" s="816">
        <v>2</v>
      </c>
      <c r="N54" s="816" t="s">
        <v>1697</v>
      </c>
      <c r="O54" s="816" t="s">
        <v>1701</v>
      </c>
      <c r="P54" s="816" t="s">
        <v>1705</v>
      </c>
      <c r="Q54" s="816"/>
      <c r="R54" s="816" t="s">
        <v>1701</v>
      </c>
      <c r="S54" s="816" t="s">
        <v>1767</v>
      </c>
      <c r="T54" s="816"/>
      <c r="U54" s="816" t="s">
        <v>3311</v>
      </c>
      <c r="V54" s="816" t="s">
        <v>3314</v>
      </c>
      <c r="W54" s="816"/>
      <c r="X54" s="816"/>
      <c r="Y54" s="816"/>
      <c r="Z54" s="816"/>
      <c r="AA54" s="816" t="s">
        <v>1699</v>
      </c>
      <c r="AB54" s="820" t="s">
        <v>1703</v>
      </c>
      <c r="AC54" s="821"/>
      <c r="AD54" s="821"/>
      <c r="AE54" s="822" t="s">
        <v>3429</v>
      </c>
      <c r="AF54" s="822" t="s">
        <v>3430</v>
      </c>
    </row>
    <row r="55" spans="1:32" ht="15" customHeight="1">
      <c r="A55" s="825"/>
      <c r="B55" s="825"/>
      <c r="C55" s="825"/>
      <c r="D55" s="825"/>
      <c r="E55" s="825"/>
      <c r="F55" s="825"/>
      <c r="G55" s="825"/>
      <c r="H55" s="825"/>
      <c r="I55" s="825"/>
      <c r="J55" s="825"/>
      <c r="K55" s="825"/>
      <c r="L55" s="825"/>
      <c r="M55" s="825"/>
      <c r="N55" s="825"/>
      <c r="O55" s="825"/>
      <c r="P55" s="825"/>
      <c r="Q55" s="825"/>
      <c r="R55" s="825"/>
      <c r="S55" s="825"/>
      <c r="T55" s="825"/>
      <c r="U55" s="825"/>
      <c r="V55" s="825"/>
      <c r="W55" s="825"/>
      <c r="X55" s="825"/>
      <c r="Y55" s="825"/>
      <c r="Z55" s="825"/>
      <c r="AA55" s="825"/>
      <c r="AB55" s="825"/>
      <c r="AC55" s="825"/>
      <c r="AD55" s="825"/>
      <c r="AE55" s="825"/>
      <c r="AF55" s="825"/>
    </row>
    <row r="56" spans="1:32" ht="15" customHeight="1">
      <c r="A56" s="830">
        <v>143</v>
      </c>
      <c r="B56" s="830">
        <v>4.95</v>
      </c>
      <c r="C56" s="830" t="s">
        <v>3278</v>
      </c>
      <c r="D56" s="815" t="s">
        <v>3338</v>
      </c>
      <c r="E56" s="816">
        <f>E54+1</f>
        <v>24</v>
      </c>
      <c r="F56" s="816" t="s">
        <v>3378</v>
      </c>
      <c r="G56" s="817" t="s">
        <v>3297</v>
      </c>
      <c r="H56" s="818">
        <v>0.45100000000000001</v>
      </c>
      <c r="I56" s="816" t="s">
        <v>1700</v>
      </c>
      <c r="J56" s="819">
        <v>27.5</v>
      </c>
      <c r="K56" s="819">
        <v>4.5</v>
      </c>
      <c r="L56" s="819">
        <v>5.5</v>
      </c>
      <c r="M56" s="816">
        <v>1</v>
      </c>
      <c r="N56" s="816" t="s">
        <v>1722</v>
      </c>
      <c r="O56" s="816" t="s">
        <v>1699</v>
      </c>
      <c r="P56" s="816" t="s">
        <v>1705</v>
      </c>
      <c r="Q56" s="816"/>
      <c r="R56" s="816" t="s">
        <v>3226</v>
      </c>
      <c r="S56" s="816" t="s">
        <v>1701</v>
      </c>
      <c r="T56" s="816"/>
      <c r="U56" s="816" t="s">
        <v>3313</v>
      </c>
      <c r="V56" s="816" t="s">
        <v>3313</v>
      </c>
      <c r="W56" s="816"/>
      <c r="X56" s="816"/>
      <c r="Y56" s="816"/>
      <c r="Z56" s="816"/>
      <c r="AA56" s="816" t="s">
        <v>1699</v>
      </c>
      <c r="AB56" s="820" t="s">
        <v>1701</v>
      </c>
      <c r="AC56" s="821"/>
      <c r="AD56" s="821"/>
      <c r="AE56" s="822" t="s">
        <v>3419</v>
      </c>
      <c r="AF56" s="822" t="s">
        <v>3420</v>
      </c>
    </row>
    <row r="57" spans="1:32" ht="15" customHeight="1">
      <c r="A57" s="830"/>
      <c r="B57" s="830"/>
      <c r="C57" s="830"/>
      <c r="D57" s="823"/>
      <c r="E57" s="816"/>
      <c r="F57" s="816"/>
      <c r="G57" s="817"/>
      <c r="H57" s="818"/>
      <c r="I57" s="816"/>
      <c r="J57" s="819"/>
      <c r="K57" s="819"/>
      <c r="L57" s="819"/>
      <c r="M57" s="816"/>
      <c r="N57" s="816"/>
      <c r="O57" s="816"/>
      <c r="P57" s="816"/>
      <c r="Q57" s="816"/>
      <c r="R57" s="816"/>
      <c r="S57" s="816"/>
      <c r="T57" s="816"/>
      <c r="U57" s="816"/>
      <c r="V57" s="816"/>
      <c r="W57" s="816"/>
      <c r="X57" s="816"/>
      <c r="Y57" s="816"/>
      <c r="Z57" s="816"/>
      <c r="AA57" s="816"/>
      <c r="AB57" s="820"/>
      <c r="AC57" s="821"/>
      <c r="AD57" s="821"/>
      <c r="AE57" s="822"/>
      <c r="AF57" s="822"/>
    </row>
    <row r="58" spans="1:32" ht="15" customHeight="1">
      <c r="A58" s="830"/>
      <c r="B58" s="830"/>
      <c r="C58" s="830"/>
      <c r="D58" s="826"/>
      <c r="E58" s="816">
        <f>E56+1</f>
        <v>25</v>
      </c>
      <c r="F58" s="816" t="s">
        <v>3379</v>
      </c>
      <c r="G58" s="817" t="s">
        <v>3298</v>
      </c>
      <c r="H58" s="818">
        <v>1.619</v>
      </c>
      <c r="I58" s="816" t="s">
        <v>1700</v>
      </c>
      <c r="J58" s="819">
        <v>5.9</v>
      </c>
      <c r="K58" s="819">
        <v>2.95</v>
      </c>
      <c r="L58" s="819">
        <v>3.55</v>
      </c>
      <c r="M58" s="816">
        <v>2</v>
      </c>
      <c r="N58" s="816" t="s">
        <v>1697</v>
      </c>
      <c r="O58" s="816" t="s">
        <v>1701</v>
      </c>
      <c r="P58" s="816" t="s">
        <v>1705</v>
      </c>
      <c r="Q58" s="816"/>
      <c r="R58" s="816" t="s">
        <v>1701</v>
      </c>
      <c r="S58" s="816" t="s">
        <v>1767</v>
      </c>
      <c r="T58" s="816"/>
      <c r="U58" s="816" t="s">
        <v>3311</v>
      </c>
      <c r="V58" s="816" t="s">
        <v>3314</v>
      </c>
      <c r="W58" s="816"/>
      <c r="X58" s="816"/>
      <c r="Y58" s="816"/>
      <c r="Z58" s="816"/>
      <c r="AA58" s="816" t="s">
        <v>1699</v>
      </c>
      <c r="AB58" s="820" t="s">
        <v>1703</v>
      </c>
      <c r="AC58" s="821"/>
      <c r="AD58" s="821"/>
      <c r="AE58" s="822" t="s">
        <v>3421</v>
      </c>
      <c r="AF58" s="822" t="s">
        <v>3422</v>
      </c>
    </row>
    <row r="59" spans="1:32" ht="15" customHeight="1">
      <c r="A59" s="825"/>
      <c r="B59" s="825"/>
      <c r="C59" s="825"/>
      <c r="D59" s="825"/>
      <c r="E59" s="825"/>
      <c r="F59" s="825"/>
      <c r="G59" s="825"/>
      <c r="H59" s="825"/>
      <c r="I59" s="825"/>
      <c r="J59" s="825"/>
      <c r="K59" s="825"/>
      <c r="L59" s="825"/>
      <c r="M59" s="825"/>
      <c r="N59" s="825"/>
      <c r="O59" s="825"/>
      <c r="P59" s="825"/>
      <c r="Q59" s="825"/>
      <c r="R59" s="825"/>
      <c r="S59" s="825"/>
      <c r="T59" s="825"/>
      <c r="U59" s="825"/>
      <c r="V59" s="825"/>
      <c r="W59" s="825"/>
      <c r="X59" s="825"/>
      <c r="Y59" s="825"/>
      <c r="Z59" s="825"/>
      <c r="AA59" s="825"/>
      <c r="AB59" s="825"/>
      <c r="AC59" s="825"/>
      <c r="AD59" s="825"/>
      <c r="AE59" s="825"/>
      <c r="AF59" s="825"/>
    </row>
    <row r="60" spans="1:32" ht="15" customHeight="1">
      <c r="A60" s="830">
        <v>394</v>
      </c>
      <c r="B60" s="829">
        <v>1.502</v>
      </c>
      <c r="C60" s="830" t="s">
        <v>3277</v>
      </c>
      <c r="D60" s="815" t="s">
        <v>3338</v>
      </c>
      <c r="E60" s="816">
        <f>E58+1</f>
        <v>26</v>
      </c>
      <c r="F60" s="816" t="s">
        <v>3380</v>
      </c>
      <c r="G60" s="817" t="s">
        <v>3288</v>
      </c>
      <c r="H60" s="818">
        <v>0.79800000000000004</v>
      </c>
      <c r="I60" s="816" t="s">
        <v>1700</v>
      </c>
      <c r="J60" s="819">
        <v>6.05</v>
      </c>
      <c r="K60" s="819">
        <v>3.2</v>
      </c>
      <c r="L60" s="819">
        <v>3.2</v>
      </c>
      <c r="M60" s="816">
        <v>1</v>
      </c>
      <c r="N60" s="816" t="s">
        <v>1697</v>
      </c>
      <c r="O60" s="816" t="s">
        <v>1699</v>
      </c>
      <c r="P60" s="816" t="s">
        <v>1705</v>
      </c>
      <c r="Q60" s="816"/>
      <c r="R60" s="816" t="s">
        <v>1699</v>
      </c>
      <c r="S60" s="816" t="s">
        <v>1699</v>
      </c>
      <c r="T60" s="816"/>
      <c r="U60" s="816" t="s">
        <v>3313</v>
      </c>
      <c r="V60" s="816" t="s">
        <v>3313</v>
      </c>
      <c r="W60" s="816"/>
      <c r="X60" s="816"/>
      <c r="Y60" s="816"/>
      <c r="Z60" s="816"/>
      <c r="AA60" s="816" t="s">
        <v>1699</v>
      </c>
      <c r="AB60" s="820" t="s">
        <v>1703</v>
      </c>
      <c r="AC60" s="821"/>
      <c r="AD60" s="821"/>
      <c r="AE60" s="822" t="s">
        <v>3415</v>
      </c>
      <c r="AF60" s="822" t="s">
        <v>3416</v>
      </c>
    </row>
    <row r="61" spans="1:32" ht="15" customHeight="1">
      <c r="A61" s="830"/>
      <c r="B61" s="829"/>
      <c r="C61" s="830"/>
      <c r="D61" s="823"/>
      <c r="E61" s="822"/>
      <c r="F61" s="831"/>
      <c r="G61" s="817"/>
      <c r="H61" s="818"/>
      <c r="I61" s="816"/>
      <c r="J61" s="819"/>
      <c r="K61" s="819"/>
      <c r="L61" s="819"/>
      <c r="M61" s="816"/>
      <c r="N61" s="816"/>
      <c r="O61" s="816"/>
      <c r="P61" s="816"/>
      <c r="Q61" s="816"/>
      <c r="R61" s="816"/>
      <c r="S61" s="816"/>
      <c r="T61" s="816"/>
      <c r="U61" s="816"/>
      <c r="V61" s="816"/>
      <c r="W61" s="816"/>
      <c r="X61" s="816"/>
      <c r="Y61" s="816"/>
      <c r="Z61" s="816"/>
      <c r="AA61" s="816"/>
      <c r="AB61" s="820"/>
      <c r="AC61" s="821"/>
      <c r="AD61" s="821"/>
      <c r="AE61" s="822"/>
      <c r="AF61" s="822"/>
    </row>
    <row r="62" spans="1:32" ht="15" customHeight="1">
      <c r="A62" s="830"/>
      <c r="B62" s="829"/>
      <c r="C62" s="830"/>
      <c r="D62" s="826"/>
      <c r="E62" s="816">
        <f>E60+1</f>
        <v>27</v>
      </c>
      <c r="F62" s="816" t="s">
        <v>3381</v>
      </c>
      <c r="G62" s="817" t="s">
        <v>3316</v>
      </c>
      <c r="H62" s="818">
        <v>1.038</v>
      </c>
      <c r="I62" s="816" t="s">
        <v>1700</v>
      </c>
      <c r="J62" s="819">
        <v>3.9</v>
      </c>
      <c r="K62" s="819">
        <v>3.1</v>
      </c>
      <c r="L62" s="819">
        <v>3.5</v>
      </c>
      <c r="M62" s="816">
        <v>1</v>
      </c>
      <c r="N62" s="816" t="s">
        <v>1697</v>
      </c>
      <c r="O62" s="816" t="s">
        <v>1701</v>
      </c>
      <c r="P62" s="816" t="s">
        <v>1705</v>
      </c>
      <c r="Q62" s="816"/>
      <c r="R62" s="816" t="s">
        <v>1701</v>
      </c>
      <c r="S62" s="816" t="s">
        <v>1701</v>
      </c>
      <c r="T62" s="816"/>
      <c r="U62" s="816" t="s">
        <v>3311</v>
      </c>
      <c r="V62" s="816" t="s">
        <v>3311</v>
      </c>
      <c r="W62" s="816"/>
      <c r="X62" s="816"/>
      <c r="Y62" s="816"/>
      <c r="Z62" s="816"/>
      <c r="AA62" s="816" t="s">
        <v>1699</v>
      </c>
      <c r="AB62" s="820" t="s">
        <v>1703</v>
      </c>
      <c r="AC62" s="821"/>
      <c r="AD62" s="821"/>
      <c r="AE62" s="822" t="s">
        <v>3417</v>
      </c>
      <c r="AF62" s="822" t="s">
        <v>3418</v>
      </c>
    </row>
    <row r="63" spans="1:32" ht="15" customHeight="1">
      <c r="A63" s="825"/>
      <c r="B63" s="825"/>
      <c r="C63" s="825"/>
      <c r="D63" s="825"/>
      <c r="E63" s="825"/>
      <c r="F63" s="825"/>
      <c r="G63" s="825"/>
      <c r="H63" s="825"/>
      <c r="I63" s="825"/>
      <c r="J63" s="825"/>
      <c r="K63" s="825"/>
      <c r="L63" s="825"/>
      <c r="M63" s="825"/>
      <c r="N63" s="825"/>
      <c r="O63" s="825"/>
      <c r="P63" s="825"/>
      <c r="Q63" s="825"/>
      <c r="R63" s="825"/>
      <c r="S63" s="825"/>
      <c r="T63" s="825"/>
      <c r="U63" s="825"/>
      <c r="V63" s="825"/>
      <c r="W63" s="825"/>
      <c r="X63" s="825"/>
      <c r="Y63" s="825"/>
      <c r="Z63" s="825"/>
      <c r="AA63" s="825"/>
      <c r="AB63" s="825"/>
      <c r="AC63" s="825"/>
      <c r="AD63" s="825"/>
      <c r="AE63" s="825"/>
      <c r="AF63" s="825"/>
    </row>
    <row r="64" spans="1:32" ht="15" customHeight="1">
      <c r="A64" s="830">
        <v>397</v>
      </c>
      <c r="B64" s="829">
        <v>5.4589999999999996</v>
      </c>
      <c r="C64" s="830" t="s">
        <v>3334</v>
      </c>
      <c r="D64" s="815" t="s">
        <v>3338</v>
      </c>
      <c r="E64" s="816">
        <f>E62+1</f>
        <v>28</v>
      </c>
      <c r="F64" s="816" t="s">
        <v>3353</v>
      </c>
      <c r="G64" s="817" t="s">
        <v>3319</v>
      </c>
      <c r="H64" s="818">
        <v>4.3999999999999997E-2</v>
      </c>
      <c r="I64" s="816" t="s">
        <v>1700</v>
      </c>
      <c r="J64" s="819">
        <v>35.479999999999997</v>
      </c>
      <c r="K64" s="819">
        <v>2.12</v>
      </c>
      <c r="L64" s="819">
        <v>3.3</v>
      </c>
      <c r="M64" s="816">
        <v>3</v>
      </c>
      <c r="N64" s="816" t="s">
        <v>1703</v>
      </c>
      <c r="O64" s="816" t="s">
        <v>1699</v>
      </c>
      <c r="P64" s="816" t="s">
        <v>1705</v>
      </c>
      <c r="Q64" s="816"/>
      <c r="R64" s="816" t="s">
        <v>1701</v>
      </c>
      <c r="S64" s="816" t="s">
        <v>1767</v>
      </c>
      <c r="T64" s="816"/>
      <c r="U64" s="816" t="s">
        <v>3311</v>
      </c>
      <c r="V64" s="816" t="s">
        <v>3311</v>
      </c>
      <c r="W64" s="816"/>
      <c r="X64" s="816"/>
      <c r="Y64" s="816"/>
      <c r="Z64" s="816"/>
      <c r="AA64" s="816" t="s">
        <v>1699</v>
      </c>
      <c r="AB64" s="820" t="s">
        <v>1703</v>
      </c>
      <c r="AC64" s="821"/>
      <c r="AD64" s="821"/>
      <c r="AE64" s="822" t="s">
        <v>3409</v>
      </c>
      <c r="AF64" s="822" t="s">
        <v>3410</v>
      </c>
    </row>
    <row r="65" spans="1:32" ht="15" customHeight="1">
      <c r="A65" s="830"/>
      <c r="B65" s="829"/>
      <c r="C65" s="830"/>
      <c r="D65" s="823"/>
      <c r="E65" s="822"/>
      <c r="F65" s="831"/>
      <c r="G65" s="817"/>
      <c r="H65" s="818"/>
      <c r="I65" s="816"/>
      <c r="J65" s="819"/>
      <c r="K65" s="819"/>
      <c r="L65" s="819"/>
      <c r="M65" s="816"/>
      <c r="N65" s="816"/>
      <c r="O65" s="816"/>
      <c r="P65" s="816"/>
      <c r="Q65" s="816"/>
      <c r="R65" s="816"/>
      <c r="S65" s="816"/>
      <c r="T65" s="816"/>
      <c r="U65" s="816"/>
      <c r="V65" s="816"/>
      <c r="W65" s="816"/>
      <c r="X65" s="816"/>
      <c r="Y65" s="816"/>
      <c r="Z65" s="816"/>
      <c r="AA65" s="816"/>
      <c r="AB65" s="820"/>
      <c r="AC65" s="821"/>
      <c r="AD65" s="821"/>
      <c r="AE65" s="822"/>
      <c r="AF65" s="822"/>
    </row>
    <row r="66" spans="1:32" ht="15" customHeight="1">
      <c r="A66" s="830"/>
      <c r="B66" s="829"/>
      <c r="C66" s="830"/>
      <c r="D66" s="823"/>
      <c r="E66" s="816">
        <f>E64+1</f>
        <v>29</v>
      </c>
      <c r="F66" s="816" t="s">
        <v>3354</v>
      </c>
      <c r="G66" s="817" t="s">
        <v>3320</v>
      </c>
      <c r="H66" s="818">
        <v>0.52500000000000002</v>
      </c>
      <c r="I66" s="816" t="s">
        <v>1700</v>
      </c>
      <c r="J66" s="819">
        <v>2.5</v>
      </c>
      <c r="K66" s="819">
        <v>7.05</v>
      </c>
      <c r="L66" s="819">
        <v>7.5</v>
      </c>
      <c r="M66" s="816">
        <v>1</v>
      </c>
      <c r="N66" s="816" t="s">
        <v>1697</v>
      </c>
      <c r="O66" s="816" t="s">
        <v>1701</v>
      </c>
      <c r="P66" s="816" t="s">
        <v>1705</v>
      </c>
      <c r="Q66" s="816"/>
      <c r="R66" s="816" t="s">
        <v>1701</v>
      </c>
      <c r="S66" s="816" t="s">
        <v>1767</v>
      </c>
      <c r="T66" s="816"/>
      <c r="U66" s="816" t="s">
        <v>3311</v>
      </c>
      <c r="V66" s="816" t="s">
        <v>3311</v>
      </c>
      <c r="W66" s="816"/>
      <c r="X66" s="816"/>
      <c r="Y66" s="816"/>
      <c r="Z66" s="816"/>
      <c r="AA66" s="816" t="s">
        <v>1699</v>
      </c>
      <c r="AB66" s="820" t="s">
        <v>1703</v>
      </c>
      <c r="AC66" s="821"/>
      <c r="AD66" s="821"/>
      <c r="AE66" s="822" t="s">
        <v>3411</v>
      </c>
      <c r="AF66" s="822" t="s">
        <v>3412</v>
      </c>
    </row>
    <row r="67" spans="1:32" ht="15" customHeight="1">
      <c r="A67" s="830"/>
      <c r="B67" s="829"/>
      <c r="C67" s="830"/>
      <c r="D67" s="823"/>
      <c r="E67" s="816"/>
      <c r="F67" s="831"/>
      <c r="G67" s="817"/>
      <c r="H67" s="818"/>
      <c r="I67" s="816"/>
      <c r="J67" s="819"/>
      <c r="K67" s="819"/>
      <c r="L67" s="819"/>
      <c r="M67" s="816"/>
      <c r="N67" s="816"/>
      <c r="O67" s="816"/>
      <c r="P67" s="816"/>
      <c r="Q67" s="816"/>
      <c r="R67" s="816"/>
      <c r="S67" s="816"/>
      <c r="T67" s="816"/>
      <c r="U67" s="816"/>
      <c r="V67" s="816"/>
      <c r="W67" s="816"/>
      <c r="X67" s="816"/>
      <c r="Y67" s="816"/>
      <c r="Z67" s="816"/>
      <c r="AA67" s="816"/>
      <c r="AB67" s="820"/>
      <c r="AC67" s="821"/>
      <c r="AD67" s="821"/>
      <c r="AE67" s="822"/>
      <c r="AF67" s="822"/>
    </row>
    <row r="68" spans="1:32" ht="15" customHeight="1">
      <c r="A68" s="830"/>
      <c r="B68" s="829"/>
      <c r="C68" s="830"/>
      <c r="D68" s="826"/>
      <c r="E68" s="816">
        <f>E66+1</f>
        <v>30</v>
      </c>
      <c r="F68" s="816" t="s">
        <v>3355</v>
      </c>
      <c r="G68" s="817" t="s">
        <v>3321</v>
      </c>
      <c r="H68" s="818">
        <v>1.887</v>
      </c>
      <c r="I68" s="816" t="s">
        <v>1700</v>
      </c>
      <c r="J68" s="819">
        <v>6.15</v>
      </c>
      <c r="K68" s="819">
        <v>5.0999999999999996</v>
      </c>
      <c r="L68" s="819">
        <v>5.35</v>
      </c>
      <c r="M68" s="816">
        <v>1</v>
      </c>
      <c r="N68" s="816" t="s">
        <v>1703</v>
      </c>
      <c r="O68" s="816" t="s">
        <v>1699</v>
      </c>
      <c r="P68" s="816" t="s">
        <v>1705</v>
      </c>
      <c r="Q68" s="816"/>
      <c r="R68" s="816" t="s">
        <v>1701</v>
      </c>
      <c r="S68" s="816" t="s">
        <v>1701</v>
      </c>
      <c r="T68" s="816"/>
      <c r="U68" s="816" t="s">
        <v>3311</v>
      </c>
      <c r="V68" s="816" t="s">
        <v>3311</v>
      </c>
      <c r="W68" s="816"/>
      <c r="X68" s="816" t="s">
        <v>114</v>
      </c>
      <c r="Y68" s="816" t="s">
        <v>1701</v>
      </c>
      <c r="Z68" s="816"/>
      <c r="AA68" s="816" t="s">
        <v>1699</v>
      </c>
      <c r="AB68" s="820" t="s">
        <v>1701</v>
      </c>
      <c r="AC68" s="821"/>
      <c r="AD68" s="821"/>
      <c r="AE68" s="822" t="s">
        <v>3413</v>
      </c>
      <c r="AF68" s="822" t="s">
        <v>3414</v>
      </c>
    </row>
    <row r="69" spans="1:32" ht="15" customHeight="1">
      <c r="A69" s="825"/>
      <c r="B69" s="825"/>
      <c r="C69" s="825"/>
      <c r="D69" s="825"/>
      <c r="E69" s="825"/>
      <c r="F69" s="825"/>
      <c r="G69" s="825"/>
      <c r="H69" s="825"/>
      <c r="I69" s="825"/>
      <c r="J69" s="825"/>
      <c r="K69" s="825"/>
      <c r="L69" s="825"/>
      <c r="M69" s="825"/>
      <c r="N69" s="825"/>
      <c r="O69" s="825"/>
      <c r="P69" s="825"/>
      <c r="Q69" s="825"/>
      <c r="R69" s="825"/>
      <c r="S69" s="825"/>
      <c r="T69" s="825"/>
      <c r="U69" s="825"/>
      <c r="V69" s="825"/>
      <c r="W69" s="825"/>
      <c r="X69" s="825"/>
      <c r="Y69" s="825"/>
      <c r="Z69" s="825"/>
      <c r="AA69" s="825"/>
      <c r="AB69" s="825"/>
      <c r="AC69" s="825"/>
      <c r="AD69" s="825"/>
      <c r="AE69" s="825"/>
      <c r="AF69" s="825"/>
    </row>
    <row r="70" spans="1:32" ht="15" customHeight="1">
      <c r="A70" s="830">
        <v>398</v>
      </c>
      <c r="B70" s="829">
        <v>2.4</v>
      </c>
      <c r="C70" s="830" t="s">
        <v>3335</v>
      </c>
      <c r="D70" s="815" t="s">
        <v>3338</v>
      </c>
      <c r="E70" s="816">
        <f>E68+1</f>
        <v>31</v>
      </c>
      <c r="F70" s="816" t="s">
        <v>3350</v>
      </c>
      <c r="G70" s="817" t="s">
        <v>3289</v>
      </c>
      <c r="H70" s="818">
        <v>0.42399999999999999</v>
      </c>
      <c r="I70" s="816" t="s">
        <v>1700</v>
      </c>
      <c r="J70" s="819">
        <v>6.3</v>
      </c>
      <c r="K70" s="819">
        <v>2.5499999999999998</v>
      </c>
      <c r="L70" s="819">
        <v>2.95</v>
      </c>
      <c r="M70" s="816">
        <v>1</v>
      </c>
      <c r="N70" s="816" t="s">
        <v>1697</v>
      </c>
      <c r="O70" s="816" t="s">
        <v>1701</v>
      </c>
      <c r="P70" s="816" t="s">
        <v>1705</v>
      </c>
      <c r="Q70" s="816"/>
      <c r="R70" s="816" t="s">
        <v>1701</v>
      </c>
      <c r="S70" s="816" t="s">
        <v>1767</v>
      </c>
      <c r="T70" s="816"/>
      <c r="U70" s="816" t="s">
        <v>3311</v>
      </c>
      <c r="V70" s="816" t="s">
        <v>3311</v>
      </c>
      <c r="W70" s="816"/>
      <c r="X70" s="816"/>
      <c r="Y70" s="816"/>
      <c r="Z70" s="816"/>
      <c r="AA70" s="816" t="s">
        <v>1699</v>
      </c>
      <c r="AB70" s="816" t="s">
        <v>1703</v>
      </c>
      <c r="AC70" s="821"/>
      <c r="AD70" s="821"/>
      <c r="AE70" s="822" t="s">
        <v>3403</v>
      </c>
      <c r="AF70" s="822" t="s">
        <v>3404</v>
      </c>
    </row>
    <row r="71" spans="1:32" ht="15" customHeight="1">
      <c r="A71" s="830"/>
      <c r="B71" s="829"/>
      <c r="C71" s="830"/>
      <c r="D71" s="823"/>
      <c r="E71" s="822"/>
      <c r="F71" s="831"/>
      <c r="G71" s="817"/>
      <c r="H71" s="818"/>
      <c r="I71" s="816"/>
      <c r="J71" s="819"/>
      <c r="K71" s="819"/>
      <c r="L71" s="819"/>
      <c r="M71" s="816"/>
      <c r="N71" s="816"/>
      <c r="O71" s="816"/>
      <c r="P71" s="816"/>
      <c r="Q71" s="816"/>
      <c r="R71" s="816"/>
      <c r="S71" s="816"/>
      <c r="T71" s="816"/>
      <c r="U71" s="816"/>
      <c r="V71" s="816"/>
      <c r="W71" s="816"/>
      <c r="X71" s="816"/>
      <c r="Y71" s="816"/>
      <c r="Z71" s="816"/>
      <c r="AA71" s="816"/>
      <c r="AB71" s="820"/>
      <c r="AC71" s="821"/>
      <c r="AD71" s="821"/>
      <c r="AE71" s="822"/>
      <c r="AF71" s="822"/>
    </row>
    <row r="72" spans="1:32" ht="15" customHeight="1">
      <c r="A72" s="830"/>
      <c r="B72" s="829"/>
      <c r="C72" s="830"/>
      <c r="D72" s="823"/>
      <c r="E72" s="816">
        <f>E70+1</f>
        <v>32</v>
      </c>
      <c r="F72" s="816" t="s">
        <v>3351</v>
      </c>
      <c r="G72" s="817" t="s">
        <v>3290</v>
      </c>
      <c r="H72" s="818">
        <v>0.96599999999999997</v>
      </c>
      <c r="I72" s="816" t="s">
        <v>1700</v>
      </c>
      <c r="J72" s="819">
        <v>4.4000000000000004</v>
      </c>
      <c r="K72" s="819">
        <v>3</v>
      </c>
      <c r="L72" s="819">
        <v>3.5</v>
      </c>
      <c r="M72" s="816">
        <v>1</v>
      </c>
      <c r="N72" s="816" t="s">
        <v>1697</v>
      </c>
      <c r="O72" s="816" t="s">
        <v>1701</v>
      </c>
      <c r="P72" s="816" t="s">
        <v>1705</v>
      </c>
      <c r="Q72" s="816"/>
      <c r="R72" s="816" t="s">
        <v>1701</v>
      </c>
      <c r="S72" s="816" t="s">
        <v>1767</v>
      </c>
      <c r="T72" s="816"/>
      <c r="U72" s="816" t="s">
        <v>3311</v>
      </c>
      <c r="V72" s="816" t="s">
        <v>3311</v>
      </c>
      <c r="W72" s="816"/>
      <c r="X72" s="816"/>
      <c r="Y72" s="816"/>
      <c r="Z72" s="816"/>
      <c r="AA72" s="816" t="s">
        <v>1699</v>
      </c>
      <c r="AB72" s="816" t="s">
        <v>1703</v>
      </c>
      <c r="AC72" s="821"/>
      <c r="AD72" s="821"/>
      <c r="AE72" s="822" t="s">
        <v>3405</v>
      </c>
      <c r="AF72" s="822" t="s">
        <v>3406</v>
      </c>
    </row>
    <row r="73" spans="1:32" ht="15" customHeight="1">
      <c r="A73" s="830"/>
      <c r="B73" s="829"/>
      <c r="C73" s="830"/>
      <c r="D73" s="823"/>
      <c r="E73" s="816"/>
      <c r="F73" s="831"/>
      <c r="G73" s="817"/>
      <c r="H73" s="818"/>
      <c r="I73" s="816"/>
      <c r="J73" s="819"/>
      <c r="K73" s="819"/>
      <c r="L73" s="819"/>
      <c r="M73" s="816"/>
      <c r="N73" s="816"/>
      <c r="O73" s="816"/>
      <c r="P73" s="816"/>
      <c r="Q73" s="816"/>
      <c r="R73" s="816"/>
      <c r="S73" s="816"/>
      <c r="T73" s="816"/>
      <c r="U73" s="816"/>
      <c r="V73" s="816"/>
      <c r="W73" s="816"/>
      <c r="X73" s="816"/>
      <c r="Y73" s="816"/>
      <c r="Z73" s="816"/>
      <c r="AA73" s="816"/>
      <c r="AB73" s="820"/>
      <c r="AC73" s="821"/>
      <c r="AD73" s="821"/>
      <c r="AE73" s="822"/>
      <c r="AF73" s="822"/>
    </row>
    <row r="74" spans="1:32" ht="15" customHeight="1">
      <c r="A74" s="830"/>
      <c r="B74" s="829"/>
      <c r="C74" s="830"/>
      <c r="D74" s="826"/>
      <c r="E74" s="816">
        <f>E72+1</f>
        <v>33</v>
      </c>
      <c r="F74" s="816" t="s">
        <v>3352</v>
      </c>
      <c r="G74" s="817" t="s">
        <v>3291</v>
      </c>
      <c r="H74" s="818">
        <v>1.056</v>
      </c>
      <c r="I74" s="816" t="s">
        <v>1700</v>
      </c>
      <c r="J74" s="819">
        <v>9</v>
      </c>
      <c r="K74" s="819">
        <v>3.5</v>
      </c>
      <c r="L74" s="819">
        <v>4.0999999999999996</v>
      </c>
      <c r="M74" s="816">
        <v>1</v>
      </c>
      <c r="N74" s="816" t="s">
        <v>1703</v>
      </c>
      <c r="O74" s="816" t="s">
        <v>1699</v>
      </c>
      <c r="P74" s="816" t="s">
        <v>1705</v>
      </c>
      <c r="Q74" s="816"/>
      <c r="R74" s="816" t="s">
        <v>1701</v>
      </c>
      <c r="S74" s="816" t="s">
        <v>1767</v>
      </c>
      <c r="T74" s="816"/>
      <c r="U74" s="816" t="s">
        <v>3311</v>
      </c>
      <c r="V74" s="816" t="s">
        <v>3311</v>
      </c>
      <c r="W74" s="816"/>
      <c r="X74" s="816"/>
      <c r="Y74" s="816"/>
      <c r="Z74" s="816"/>
      <c r="AA74" s="816" t="s">
        <v>1699</v>
      </c>
      <c r="AB74" s="816" t="s">
        <v>1703</v>
      </c>
      <c r="AC74" s="821"/>
      <c r="AD74" s="821"/>
      <c r="AE74" s="822" t="s">
        <v>3407</v>
      </c>
      <c r="AF74" s="822" t="s">
        <v>3408</v>
      </c>
    </row>
    <row r="75" spans="1:32" ht="15" customHeight="1">
      <c r="A75" s="825"/>
      <c r="B75" s="825"/>
      <c r="C75" s="825"/>
      <c r="D75" s="825"/>
      <c r="E75" s="825"/>
      <c r="F75" s="825"/>
      <c r="G75" s="825"/>
      <c r="H75" s="825"/>
      <c r="I75" s="825"/>
      <c r="J75" s="825"/>
      <c r="K75" s="825"/>
      <c r="L75" s="825"/>
      <c r="M75" s="825"/>
      <c r="N75" s="825"/>
      <c r="O75" s="825"/>
      <c r="P75" s="825"/>
      <c r="Q75" s="825"/>
      <c r="R75" s="825"/>
      <c r="S75" s="825"/>
      <c r="T75" s="825"/>
      <c r="U75" s="825"/>
      <c r="V75" s="825"/>
      <c r="W75" s="825"/>
      <c r="X75" s="825"/>
      <c r="Y75" s="825"/>
      <c r="Z75" s="825"/>
      <c r="AA75" s="825"/>
      <c r="AB75" s="825"/>
      <c r="AC75" s="825"/>
      <c r="AD75" s="825"/>
      <c r="AE75" s="825"/>
      <c r="AF75" s="825"/>
    </row>
    <row r="76" spans="1:32" s="834" customFormat="1" ht="15" customHeight="1">
      <c r="A76" s="820">
        <v>408</v>
      </c>
      <c r="B76" s="832">
        <v>2.2029999999999998</v>
      </c>
      <c r="C76" s="820" t="s">
        <v>3337</v>
      </c>
      <c r="D76" s="816"/>
      <c r="E76" s="816">
        <f>E74+1</f>
        <v>34</v>
      </c>
      <c r="F76" s="816" t="s">
        <v>3473</v>
      </c>
      <c r="G76" s="817" t="s">
        <v>3306</v>
      </c>
      <c r="H76" s="818">
        <v>1.913</v>
      </c>
      <c r="I76" s="816" t="s">
        <v>1700</v>
      </c>
      <c r="J76" s="819">
        <v>3.9</v>
      </c>
      <c r="K76" s="819">
        <v>3.6</v>
      </c>
      <c r="L76" s="819">
        <v>4.05</v>
      </c>
      <c r="M76" s="816">
        <v>1</v>
      </c>
      <c r="N76" s="816" t="s">
        <v>1697</v>
      </c>
      <c r="O76" s="816" t="s">
        <v>1701</v>
      </c>
      <c r="P76" s="816" t="s">
        <v>1705</v>
      </c>
      <c r="Q76" s="816"/>
      <c r="R76" s="816" t="s">
        <v>1701</v>
      </c>
      <c r="S76" s="816" t="s">
        <v>1701</v>
      </c>
      <c r="T76" s="816"/>
      <c r="U76" s="816" t="s">
        <v>3311</v>
      </c>
      <c r="V76" s="816" t="s">
        <v>3311</v>
      </c>
      <c r="W76" s="816"/>
      <c r="X76" s="816"/>
      <c r="Y76" s="816"/>
      <c r="Z76" s="816"/>
      <c r="AA76" s="816" t="s">
        <v>1699</v>
      </c>
      <c r="AB76" s="816" t="s">
        <v>1703</v>
      </c>
      <c r="AC76" s="833"/>
      <c r="AD76" s="833"/>
      <c r="AE76" s="816" t="s">
        <v>3401</v>
      </c>
      <c r="AF76" s="816" t="s">
        <v>3402</v>
      </c>
    </row>
    <row r="77" spans="1:32" s="834" customFormat="1" ht="15" customHeight="1">
      <c r="A77" s="825"/>
      <c r="B77" s="825"/>
      <c r="C77" s="825"/>
      <c r="D77" s="825"/>
      <c r="E77" s="825"/>
      <c r="F77" s="825"/>
      <c r="G77" s="825"/>
      <c r="H77" s="825"/>
      <c r="I77" s="825"/>
      <c r="J77" s="825"/>
      <c r="K77" s="825"/>
      <c r="L77" s="825"/>
      <c r="M77" s="825"/>
      <c r="N77" s="825"/>
      <c r="O77" s="825"/>
      <c r="P77" s="825"/>
      <c r="Q77" s="825"/>
      <c r="R77" s="825"/>
      <c r="S77" s="825"/>
      <c r="T77" s="825"/>
      <c r="U77" s="825"/>
      <c r="V77" s="825"/>
      <c r="W77" s="825"/>
      <c r="X77" s="825"/>
      <c r="Y77" s="825"/>
      <c r="Z77" s="825"/>
      <c r="AA77" s="825"/>
      <c r="AB77" s="825"/>
      <c r="AC77" s="825"/>
      <c r="AD77" s="825"/>
      <c r="AE77" s="825"/>
      <c r="AF77" s="825"/>
    </row>
    <row r="78" spans="1:32" s="834" customFormat="1" ht="15" customHeight="1">
      <c r="A78" s="812">
        <v>417</v>
      </c>
      <c r="B78" s="813">
        <v>5.0960000000000001</v>
      </c>
      <c r="C78" s="814" t="s">
        <v>3336</v>
      </c>
      <c r="D78" s="815" t="s">
        <v>3338</v>
      </c>
      <c r="E78" s="816">
        <f>E76+1</f>
        <v>35</v>
      </c>
      <c r="F78" s="816" t="s">
        <v>3340</v>
      </c>
      <c r="G78" s="817" t="s">
        <v>3322</v>
      </c>
      <c r="H78" s="818">
        <v>0.38400000000000001</v>
      </c>
      <c r="I78" s="816" t="s">
        <v>1700</v>
      </c>
      <c r="J78" s="819">
        <v>7.18</v>
      </c>
      <c r="K78" s="819">
        <v>6.1</v>
      </c>
      <c r="L78" s="819">
        <v>6.95</v>
      </c>
      <c r="M78" s="816">
        <v>1</v>
      </c>
      <c r="N78" s="816" t="s">
        <v>1697</v>
      </c>
      <c r="O78" s="816" t="s">
        <v>1701</v>
      </c>
      <c r="P78" s="816" t="s">
        <v>1705</v>
      </c>
      <c r="Q78" s="816"/>
      <c r="R78" s="816" t="s">
        <v>1701</v>
      </c>
      <c r="S78" s="816" t="s">
        <v>1767</v>
      </c>
      <c r="T78" s="816"/>
      <c r="U78" s="816" t="s">
        <v>3311</v>
      </c>
      <c r="V78" s="816" t="s">
        <v>3311</v>
      </c>
      <c r="W78" s="816"/>
      <c r="X78" s="816" t="s">
        <v>3472</v>
      </c>
      <c r="Y78" s="816" t="s">
        <v>1701</v>
      </c>
      <c r="Z78" s="816"/>
      <c r="AA78" s="816" t="s">
        <v>1699</v>
      </c>
      <c r="AB78" s="816" t="s">
        <v>1701</v>
      </c>
      <c r="AC78" s="833"/>
      <c r="AD78" s="833"/>
      <c r="AE78" s="816" t="s">
        <v>3471</v>
      </c>
      <c r="AF78" s="816" t="s">
        <v>3382</v>
      </c>
    </row>
    <row r="79" spans="1:32" s="834" customFormat="1" ht="15" customHeight="1">
      <c r="A79" s="812"/>
      <c r="B79" s="813"/>
      <c r="C79" s="814"/>
      <c r="D79" s="823"/>
      <c r="E79" s="816"/>
      <c r="F79" s="824"/>
      <c r="G79" s="817"/>
      <c r="H79" s="818"/>
      <c r="I79" s="816"/>
      <c r="J79" s="819"/>
      <c r="K79" s="819"/>
      <c r="L79" s="819"/>
      <c r="M79" s="816"/>
      <c r="N79" s="816"/>
      <c r="O79" s="816"/>
      <c r="P79" s="816"/>
      <c r="Q79" s="816"/>
      <c r="R79" s="816"/>
      <c r="S79" s="816"/>
      <c r="T79" s="816"/>
      <c r="U79" s="816"/>
      <c r="V79" s="816"/>
      <c r="W79" s="816"/>
      <c r="X79" s="816"/>
      <c r="Y79" s="816"/>
      <c r="Z79" s="816"/>
      <c r="AA79" s="816"/>
      <c r="AB79" s="816"/>
      <c r="AC79" s="833"/>
      <c r="AD79" s="833"/>
      <c r="AE79" s="816"/>
      <c r="AF79" s="816"/>
    </row>
    <row r="80" spans="1:32" s="834" customFormat="1" ht="15" customHeight="1">
      <c r="A80" s="812"/>
      <c r="B80" s="813"/>
      <c r="C80" s="814"/>
      <c r="D80" s="823"/>
      <c r="E80" s="816">
        <f>E78+1</f>
        <v>36</v>
      </c>
      <c r="F80" s="816" t="s">
        <v>3341</v>
      </c>
      <c r="G80" s="817" t="s">
        <v>3323</v>
      </c>
      <c r="H80" s="818">
        <v>0.63800000000000001</v>
      </c>
      <c r="I80" s="816" t="s">
        <v>1700</v>
      </c>
      <c r="J80" s="819">
        <v>5.52</v>
      </c>
      <c r="K80" s="819">
        <v>2.8</v>
      </c>
      <c r="L80" s="819">
        <v>3.22</v>
      </c>
      <c r="M80" s="816">
        <v>1</v>
      </c>
      <c r="N80" s="816" t="s">
        <v>1703</v>
      </c>
      <c r="O80" s="816" t="s">
        <v>1699</v>
      </c>
      <c r="P80" s="816" t="s">
        <v>1705</v>
      </c>
      <c r="Q80" s="816"/>
      <c r="R80" s="816" t="s">
        <v>1701</v>
      </c>
      <c r="S80" s="816" t="s">
        <v>1767</v>
      </c>
      <c r="T80" s="816"/>
      <c r="U80" s="816" t="s">
        <v>3311</v>
      </c>
      <c r="V80" s="816" t="s">
        <v>3311</v>
      </c>
      <c r="W80" s="816"/>
      <c r="X80" s="816"/>
      <c r="Y80" s="816"/>
      <c r="Z80" s="816"/>
      <c r="AA80" s="816" t="s">
        <v>1699</v>
      </c>
      <c r="AB80" s="816" t="s">
        <v>1703</v>
      </c>
      <c r="AC80" s="833"/>
      <c r="AD80" s="833"/>
      <c r="AE80" s="816" t="s">
        <v>3383</v>
      </c>
      <c r="AF80" s="816" t="s">
        <v>3384</v>
      </c>
    </row>
    <row r="81" spans="1:32" s="834" customFormat="1" ht="15" customHeight="1">
      <c r="A81" s="812"/>
      <c r="B81" s="813"/>
      <c r="C81" s="814"/>
      <c r="D81" s="823"/>
      <c r="E81" s="816"/>
      <c r="F81" s="824"/>
      <c r="G81" s="817"/>
      <c r="H81" s="818"/>
      <c r="I81" s="816"/>
      <c r="J81" s="819"/>
      <c r="K81" s="819"/>
      <c r="L81" s="819"/>
      <c r="M81" s="816"/>
      <c r="N81" s="816"/>
      <c r="O81" s="816"/>
      <c r="P81" s="816"/>
      <c r="Q81" s="816"/>
      <c r="R81" s="816"/>
      <c r="S81" s="816"/>
      <c r="T81" s="816"/>
      <c r="U81" s="816"/>
      <c r="V81" s="816"/>
      <c r="W81" s="816"/>
      <c r="X81" s="816"/>
      <c r="Y81" s="816"/>
      <c r="Z81" s="816"/>
      <c r="AA81" s="816"/>
      <c r="AB81" s="816"/>
      <c r="AC81" s="833"/>
      <c r="AD81" s="833"/>
      <c r="AE81" s="816"/>
      <c r="AF81" s="816"/>
    </row>
    <row r="82" spans="1:32" s="834" customFormat="1" ht="15" customHeight="1">
      <c r="A82" s="812"/>
      <c r="B82" s="813"/>
      <c r="C82" s="814"/>
      <c r="D82" s="823"/>
      <c r="E82" s="816">
        <f>E80+1</f>
        <v>37</v>
      </c>
      <c r="F82" s="816" t="s">
        <v>3342</v>
      </c>
      <c r="G82" s="817" t="s">
        <v>3324</v>
      </c>
      <c r="H82" s="818">
        <v>0.77300000000000002</v>
      </c>
      <c r="I82" s="816" t="s">
        <v>1700</v>
      </c>
      <c r="J82" s="819">
        <v>6.05</v>
      </c>
      <c r="K82" s="819">
        <v>2.68</v>
      </c>
      <c r="L82" s="819">
        <v>3.1</v>
      </c>
      <c r="M82" s="816">
        <v>1</v>
      </c>
      <c r="N82" s="816" t="s">
        <v>1703</v>
      </c>
      <c r="O82" s="816" t="s">
        <v>1699</v>
      </c>
      <c r="P82" s="816" t="s">
        <v>1705</v>
      </c>
      <c r="Q82" s="816"/>
      <c r="R82" s="816" t="s">
        <v>1701</v>
      </c>
      <c r="S82" s="816" t="s">
        <v>1767</v>
      </c>
      <c r="T82" s="816"/>
      <c r="U82" s="816" t="s">
        <v>3311</v>
      </c>
      <c r="V82" s="816" t="s">
        <v>3311</v>
      </c>
      <c r="W82" s="816"/>
      <c r="X82" s="816"/>
      <c r="Y82" s="816"/>
      <c r="Z82" s="816"/>
      <c r="AA82" s="816" t="s">
        <v>1699</v>
      </c>
      <c r="AB82" s="816" t="s">
        <v>1703</v>
      </c>
      <c r="AC82" s="833"/>
      <c r="AD82" s="833"/>
      <c r="AE82" s="816" t="s">
        <v>3385</v>
      </c>
      <c r="AF82" s="816" t="s">
        <v>3386</v>
      </c>
    </row>
    <row r="83" spans="1:32" s="834" customFormat="1" ht="15" customHeight="1">
      <c r="A83" s="812"/>
      <c r="B83" s="813"/>
      <c r="C83" s="814"/>
      <c r="D83" s="823"/>
      <c r="E83" s="816"/>
      <c r="F83" s="824"/>
      <c r="G83" s="817"/>
      <c r="H83" s="818"/>
      <c r="I83" s="816"/>
      <c r="J83" s="819"/>
      <c r="K83" s="819"/>
      <c r="L83" s="819"/>
      <c r="M83" s="816"/>
      <c r="N83" s="816"/>
      <c r="O83" s="816"/>
      <c r="P83" s="816"/>
      <c r="Q83" s="816"/>
      <c r="R83" s="816"/>
      <c r="S83" s="816"/>
      <c r="T83" s="816"/>
      <c r="U83" s="816"/>
      <c r="V83" s="816"/>
      <c r="W83" s="816"/>
      <c r="X83" s="816"/>
      <c r="Y83" s="816"/>
      <c r="Z83" s="816"/>
      <c r="AA83" s="816"/>
      <c r="AB83" s="816"/>
      <c r="AC83" s="833"/>
      <c r="AD83" s="833"/>
      <c r="AE83" s="816"/>
      <c r="AF83" s="816"/>
    </row>
    <row r="84" spans="1:32" s="834" customFormat="1" ht="15" customHeight="1">
      <c r="A84" s="812"/>
      <c r="B84" s="813"/>
      <c r="C84" s="814"/>
      <c r="D84" s="823"/>
      <c r="E84" s="816">
        <f>E82+1</f>
        <v>38</v>
      </c>
      <c r="F84" s="816" t="s">
        <v>3343</v>
      </c>
      <c r="G84" s="817" t="s">
        <v>3325</v>
      </c>
      <c r="H84" s="818">
        <v>0.872</v>
      </c>
      <c r="I84" s="816" t="s">
        <v>1700</v>
      </c>
      <c r="J84" s="819">
        <v>5.85</v>
      </c>
      <c r="K84" s="819">
        <v>2.85</v>
      </c>
      <c r="L84" s="819">
        <v>3.32</v>
      </c>
      <c r="M84" s="816">
        <v>1</v>
      </c>
      <c r="N84" s="816" t="s">
        <v>1703</v>
      </c>
      <c r="O84" s="816" t="s">
        <v>1699</v>
      </c>
      <c r="P84" s="816" t="s">
        <v>1705</v>
      </c>
      <c r="Q84" s="816"/>
      <c r="R84" s="816" t="s">
        <v>1701</v>
      </c>
      <c r="S84" s="816" t="s">
        <v>1767</v>
      </c>
      <c r="T84" s="816"/>
      <c r="U84" s="816" t="s">
        <v>3311</v>
      </c>
      <c r="V84" s="816" t="s">
        <v>3311</v>
      </c>
      <c r="W84" s="816"/>
      <c r="X84" s="816"/>
      <c r="Y84" s="816"/>
      <c r="Z84" s="816"/>
      <c r="AA84" s="816" t="s">
        <v>1699</v>
      </c>
      <c r="AB84" s="816" t="s">
        <v>1703</v>
      </c>
      <c r="AC84" s="833"/>
      <c r="AD84" s="833"/>
      <c r="AE84" s="816" t="s">
        <v>3387</v>
      </c>
      <c r="AF84" s="816" t="s">
        <v>3388</v>
      </c>
    </row>
    <row r="85" spans="1:32" s="834" customFormat="1" ht="15" customHeight="1">
      <c r="A85" s="812"/>
      <c r="B85" s="813"/>
      <c r="C85" s="814"/>
      <c r="D85" s="823"/>
      <c r="E85" s="816"/>
      <c r="F85" s="824"/>
      <c r="G85" s="817"/>
      <c r="H85" s="818"/>
      <c r="I85" s="816"/>
      <c r="J85" s="819"/>
      <c r="K85" s="819"/>
      <c r="L85" s="819"/>
      <c r="M85" s="816"/>
      <c r="N85" s="816"/>
      <c r="O85" s="816"/>
      <c r="P85" s="816"/>
      <c r="Q85" s="816"/>
      <c r="R85" s="816"/>
      <c r="S85" s="816"/>
      <c r="T85" s="816"/>
      <c r="U85" s="816"/>
      <c r="V85" s="816"/>
      <c r="W85" s="816"/>
      <c r="X85" s="816"/>
      <c r="Y85" s="816"/>
      <c r="Z85" s="816"/>
      <c r="AA85" s="816"/>
      <c r="AB85" s="816"/>
      <c r="AC85" s="833"/>
      <c r="AD85" s="833"/>
      <c r="AE85" s="816"/>
      <c r="AF85" s="816"/>
    </row>
    <row r="86" spans="1:32" s="834" customFormat="1" ht="15" customHeight="1">
      <c r="A86" s="812"/>
      <c r="B86" s="813"/>
      <c r="C86" s="814"/>
      <c r="D86" s="823"/>
      <c r="E86" s="816">
        <f>E84+1</f>
        <v>39</v>
      </c>
      <c r="F86" s="816" t="s">
        <v>3344</v>
      </c>
      <c r="G86" s="817" t="s">
        <v>3328</v>
      </c>
      <c r="H86" s="818">
        <v>1.194</v>
      </c>
      <c r="I86" s="816" t="s">
        <v>1700</v>
      </c>
      <c r="J86" s="819">
        <v>4.5599999999999996</v>
      </c>
      <c r="K86" s="819">
        <v>3</v>
      </c>
      <c r="L86" s="819">
        <v>5.82</v>
      </c>
      <c r="M86" s="816">
        <v>2</v>
      </c>
      <c r="N86" s="816" t="s">
        <v>1707</v>
      </c>
      <c r="O86" s="816" t="s">
        <v>1701</v>
      </c>
      <c r="P86" s="816" t="s">
        <v>1705</v>
      </c>
      <c r="Q86" s="816"/>
      <c r="R86" s="816" t="s">
        <v>1701</v>
      </c>
      <c r="S86" s="816" t="s">
        <v>1767</v>
      </c>
      <c r="T86" s="816"/>
      <c r="U86" s="816" t="s">
        <v>3312</v>
      </c>
      <c r="V86" s="816" t="s">
        <v>1700</v>
      </c>
      <c r="W86" s="816"/>
      <c r="X86" s="816"/>
      <c r="Y86" s="816"/>
      <c r="Z86" s="816"/>
      <c r="AA86" s="816" t="s">
        <v>1699</v>
      </c>
      <c r="AB86" s="816" t="s">
        <v>1701</v>
      </c>
      <c r="AC86" s="833"/>
      <c r="AD86" s="833"/>
      <c r="AE86" s="816" t="s">
        <v>3389</v>
      </c>
      <c r="AF86" s="816" t="s">
        <v>3390</v>
      </c>
    </row>
    <row r="87" spans="1:32" s="834" customFormat="1" ht="15" customHeight="1">
      <c r="A87" s="812"/>
      <c r="B87" s="813"/>
      <c r="C87" s="814"/>
      <c r="D87" s="823"/>
      <c r="E87" s="816"/>
      <c r="F87" s="824"/>
      <c r="G87" s="817"/>
      <c r="H87" s="818"/>
      <c r="I87" s="816"/>
      <c r="J87" s="819"/>
      <c r="K87" s="819"/>
      <c r="L87" s="819"/>
      <c r="M87" s="816"/>
      <c r="N87" s="816"/>
      <c r="O87" s="816"/>
      <c r="P87" s="816"/>
      <c r="Q87" s="816"/>
      <c r="R87" s="816"/>
      <c r="S87" s="816"/>
      <c r="T87" s="816"/>
      <c r="U87" s="816"/>
      <c r="V87" s="816"/>
      <c r="W87" s="816"/>
      <c r="X87" s="816"/>
      <c r="Y87" s="816"/>
      <c r="Z87" s="816"/>
      <c r="AA87" s="816"/>
      <c r="AB87" s="816"/>
      <c r="AC87" s="833"/>
      <c r="AD87" s="833"/>
      <c r="AE87" s="816"/>
      <c r="AF87" s="816"/>
    </row>
    <row r="88" spans="1:32" ht="15" customHeight="1">
      <c r="A88" s="812"/>
      <c r="B88" s="813"/>
      <c r="C88" s="814"/>
      <c r="D88" s="823"/>
      <c r="E88" s="816">
        <f>E86+1</f>
        <v>40</v>
      </c>
      <c r="F88" s="816" t="s">
        <v>3345</v>
      </c>
      <c r="G88" s="817" t="s">
        <v>3326</v>
      </c>
      <c r="H88" s="818">
        <v>2.774</v>
      </c>
      <c r="I88" s="816" t="s">
        <v>1700</v>
      </c>
      <c r="J88" s="819">
        <v>3.5</v>
      </c>
      <c r="K88" s="819">
        <v>2.7</v>
      </c>
      <c r="L88" s="819">
        <v>3.12</v>
      </c>
      <c r="M88" s="816">
        <v>1</v>
      </c>
      <c r="N88" s="816" t="s">
        <v>1706</v>
      </c>
      <c r="O88" s="816" t="s">
        <v>1703</v>
      </c>
      <c r="P88" s="816" t="s">
        <v>1705</v>
      </c>
      <c r="Q88" s="816"/>
      <c r="R88" s="816" t="s">
        <v>1701</v>
      </c>
      <c r="S88" s="816" t="s">
        <v>1767</v>
      </c>
      <c r="T88" s="816"/>
      <c r="U88" s="816" t="s">
        <v>3311</v>
      </c>
      <c r="V88" s="816" t="s">
        <v>3311</v>
      </c>
      <c r="W88" s="816"/>
      <c r="X88" s="816"/>
      <c r="Y88" s="816"/>
      <c r="Z88" s="816"/>
      <c r="AA88" s="816" t="s">
        <v>1699</v>
      </c>
      <c r="AB88" s="820" t="s">
        <v>1703</v>
      </c>
      <c r="AC88" s="821"/>
      <c r="AD88" s="821"/>
      <c r="AE88" s="835" t="s">
        <v>3391</v>
      </c>
      <c r="AF88" s="835" t="s">
        <v>3392</v>
      </c>
    </row>
    <row r="89" spans="1:32" ht="15" customHeight="1">
      <c r="A89" s="812"/>
      <c r="B89" s="813"/>
      <c r="C89" s="814"/>
      <c r="D89" s="823"/>
      <c r="E89" s="816"/>
      <c r="F89" s="824"/>
      <c r="G89" s="817"/>
      <c r="H89" s="818"/>
      <c r="I89" s="816"/>
      <c r="J89" s="819"/>
      <c r="K89" s="819"/>
      <c r="L89" s="819"/>
      <c r="M89" s="816" t="s">
        <v>3318</v>
      </c>
      <c r="N89" s="816"/>
      <c r="O89" s="816"/>
      <c r="P89" s="816"/>
      <c r="Q89" s="816"/>
      <c r="R89" s="816"/>
      <c r="S89" s="816"/>
      <c r="T89" s="816"/>
      <c r="U89" s="816"/>
      <c r="V89" s="816"/>
      <c r="W89" s="816"/>
      <c r="X89" s="816"/>
      <c r="Y89" s="816"/>
      <c r="Z89" s="816"/>
      <c r="AA89" s="816"/>
      <c r="AB89" s="820"/>
      <c r="AC89" s="821"/>
      <c r="AD89" s="821"/>
      <c r="AE89" s="822"/>
      <c r="AF89" s="822"/>
    </row>
    <row r="90" spans="1:32" ht="15" customHeight="1">
      <c r="A90" s="812"/>
      <c r="B90" s="813"/>
      <c r="C90" s="814"/>
      <c r="D90" s="823"/>
      <c r="E90" s="816">
        <f>E88+1</f>
        <v>41</v>
      </c>
      <c r="F90" s="816" t="s">
        <v>3346</v>
      </c>
      <c r="G90" s="817" t="s">
        <v>3329</v>
      </c>
      <c r="H90" s="818">
        <v>3.8140000000000001</v>
      </c>
      <c r="I90" s="816" t="s">
        <v>1700</v>
      </c>
      <c r="J90" s="819">
        <v>7.1</v>
      </c>
      <c r="K90" s="819">
        <v>2.2400000000000002</v>
      </c>
      <c r="L90" s="819">
        <v>3.3</v>
      </c>
      <c r="M90" s="816">
        <v>1</v>
      </c>
      <c r="N90" s="816" t="s">
        <v>1703</v>
      </c>
      <c r="O90" s="816" t="s">
        <v>1699</v>
      </c>
      <c r="P90" s="816" t="s">
        <v>1705</v>
      </c>
      <c r="Q90" s="816"/>
      <c r="R90" s="816" t="s">
        <v>1701</v>
      </c>
      <c r="S90" s="816" t="s">
        <v>1767</v>
      </c>
      <c r="T90" s="816"/>
      <c r="U90" s="816" t="s">
        <v>3311</v>
      </c>
      <c r="V90" s="816" t="s">
        <v>3311</v>
      </c>
      <c r="W90" s="816"/>
      <c r="X90" s="816"/>
      <c r="Y90" s="816"/>
      <c r="Z90" s="816"/>
      <c r="AA90" s="816" t="s">
        <v>1699</v>
      </c>
      <c r="AB90" s="820" t="s">
        <v>1703</v>
      </c>
      <c r="AC90" s="821"/>
      <c r="AD90" s="821"/>
      <c r="AE90" s="822" t="s">
        <v>3393</v>
      </c>
      <c r="AF90" s="822" t="s">
        <v>3394</v>
      </c>
    </row>
    <row r="91" spans="1:32" ht="15" customHeight="1">
      <c r="A91" s="812"/>
      <c r="B91" s="813"/>
      <c r="C91" s="814"/>
      <c r="D91" s="823"/>
      <c r="E91" s="816"/>
      <c r="F91" s="824"/>
      <c r="G91" s="817"/>
      <c r="H91" s="818"/>
      <c r="I91" s="816"/>
      <c r="J91" s="819"/>
      <c r="K91" s="819"/>
      <c r="L91" s="819"/>
      <c r="M91" s="816"/>
      <c r="N91" s="816"/>
      <c r="O91" s="816"/>
      <c r="P91" s="816"/>
      <c r="Q91" s="816"/>
      <c r="R91" s="816"/>
      <c r="S91" s="816"/>
      <c r="T91" s="816"/>
      <c r="U91" s="816"/>
      <c r="V91" s="816"/>
      <c r="W91" s="816"/>
      <c r="X91" s="816"/>
      <c r="Y91" s="816"/>
      <c r="Z91" s="816"/>
      <c r="AA91" s="816"/>
      <c r="AB91" s="820"/>
      <c r="AC91" s="821"/>
      <c r="AD91" s="821"/>
      <c r="AE91" s="822"/>
      <c r="AF91" s="822"/>
    </row>
    <row r="92" spans="1:32" ht="15" customHeight="1">
      <c r="A92" s="812"/>
      <c r="B92" s="813"/>
      <c r="C92" s="814"/>
      <c r="D92" s="823"/>
      <c r="E92" s="816">
        <f>E90+1</f>
        <v>42</v>
      </c>
      <c r="F92" s="816" t="s">
        <v>3347</v>
      </c>
      <c r="G92" s="817" t="s">
        <v>3332</v>
      </c>
      <c r="H92" s="818">
        <v>4.3070000000000004</v>
      </c>
      <c r="I92" s="816" t="s">
        <v>1700</v>
      </c>
      <c r="J92" s="819">
        <v>12.65</v>
      </c>
      <c r="K92" s="819">
        <v>3</v>
      </c>
      <c r="L92" s="819">
        <v>3.63</v>
      </c>
      <c r="M92" s="816">
        <v>2</v>
      </c>
      <c r="N92" s="816" t="s">
        <v>1703</v>
      </c>
      <c r="O92" s="816" t="s">
        <v>1699</v>
      </c>
      <c r="P92" s="816" t="s">
        <v>1705</v>
      </c>
      <c r="Q92" s="816"/>
      <c r="R92" s="816" t="s">
        <v>1701</v>
      </c>
      <c r="S92" s="816" t="s">
        <v>1767</v>
      </c>
      <c r="T92" s="816"/>
      <c r="U92" s="816" t="s">
        <v>3311</v>
      </c>
      <c r="V92" s="816" t="s">
        <v>3311</v>
      </c>
      <c r="W92" s="816"/>
      <c r="X92" s="816"/>
      <c r="Y92" s="816"/>
      <c r="Z92" s="816"/>
      <c r="AA92" s="816" t="s">
        <v>1699</v>
      </c>
      <c r="AB92" s="820" t="s">
        <v>1703</v>
      </c>
      <c r="AC92" s="821"/>
      <c r="AD92" s="821"/>
      <c r="AE92" s="822" t="s">
        <v>3395</v>
      </c>
      <c r="AF92" s="822" t="s">
        <v>3396</v>
      </c>
    </row>
    <row r="93" spans="1:32" ht="15" customHeight="1">
      <c r="A93" s="812"/>
      <c r="B93" s="813"/>
      <c r="C93" s="814"/>
      <c r="D93" s="823"/>
      <c r="E93" s="816"/>
      <c r="F93" s="824"/>
      <c r="G93" s="817"/>
      <c r="H93" s="818"/>
      <c r="I93" s="816"/>
      <c r="J93" s="819"/>
      <c r="K93" s="819"/>
      <c r="L93" s="819"/>
      <c r="M93" s="816"/>
      <c r="N93" s="816"/>
      <c r="O93" s="816"/>
      <c r="P93" s="816"/>
      <c r="Q93" s="816"/>
      <c r="R93" s="816"/>
      <c r="S93" s="816"/>
      <c r="T93" s="816"/>
      <c r="U93" s="816"/>
      <c r="V93" s="816"/>
      <c r="W93" s="816"/>
      <c r="X93" s="816"/>
      <c r="Y93" s="816"/>
      <c r="Z93" s="816"/>
      <c r="AA93" s="816"/>
      <c r="AB93" s="820"/>
      <c r="AC93" s="821"/>
      <c r="AD93" s="821"/>
      <c r="AE93" s="822"/>
      <c r="AF93" s="822"/>
    </row>
    <row r="94" spans="1:32" ht="15" customHeight="1">
      <c r="A94" s="812"/>
      <c r="B94" s="813"/>
      <c r="C94" s="814"/>
      <c r="D94" s="823"/>
      <c r="E94" s="816">
        <f>E92+1</f>
        <v>43</v>
      </c>
      <c r="F94" s="816" t="s">
        <v>3348</v>
      </c>
      <c r="G94" s="817" t="s">
        <v>3330</v>
      </c>
      <c r="H94" s="818">
        <v>4.4589999999999996</v>
      </c>
      <c r="I94" s="816" t="s">
        <v>1700</v>
      </c>
      <c r="J94" s="819">
        <v>26.7</v>
      </c>
      <c r="K94" s="819">
        <v>2.2000000000000002</v>
      </c>
      <c r="L94" s="819">
        <v>3.7</v>
      </c>
      <c r="M94" s="816">
        <v>3</v>
      </c>
      <c r="N94" s="816" t="s">
        <v>1703</v>
      </c>
      <c r="O94" s="816" t="s">
        <v>1699</v>
      </c>
      <c r="P94" s="816" t="s">
        <v>1705</v>
      </c>
      <c r="Q94" s="816"/>
      <c r="R94" s="816" t="s">
        <v>1701</v>
      </c>
      <c r="S94" s="816" t="s">
        <v>1767</v>
      </c>
      <c r="T94" s="816"/>
      <c r="U94" s="816" t="s">
        <v>3311</v>
      </c>
      <c r="V94" s="816" t="s">
        <v>3311</v>
      </c>
      <c r="W94" s="816"/>
      <c r="X94" s="816"/>
      <c r="Y94" s="816"/>
      <c r="Z94" s="816"/>
      <c r="AA94" s="816" t="s">
        <v>1699</v>
      </c>
      <c r="AB94" s="820" t="s">
        <v>1703</v>
      </c>
      <c r="AC94" s="821"/>
      <c r="AD94" s="821"/>
      <c r="AE94" s="822" t="s">
        <v>3397</v>
      </c>
      <c r="AF94" s="822" t="s">
        <v>3398</v>
      </c>
    </row>
    <row r="95" spans="1:32" ht="15" customHeight="1">
      <c r="A95" s="812"/>
      <c r="B95" s="813"/>
      <c r="C95" s="814"/>
      <c r="D95" s="823"/>
      <c r="E95" s="816"/>
      <c r="F95" s="824"/>
      <c r="G95" s="817"/>
      <c r="H95" s="818"/>
      <c r="I95" s="816"/>
      <c r="J95" s="819"/>
      <c r="K95" s="819"/>
      <c r="L95" s="819"/>
      <c r="M95" s="816"/>
      <c r="N95" s="816"/>
      <c r="O95" s="816"/>
      <c r="P95" s="816"/>
      <c r="Q95" s="816"/>
      <c r="R95" s="816"/>
      <c r="S95" s="816"/>
      <c r="T95" s="816"/>
      <c r="U95" s="816"/>
      <c r="V95" s="816"/>
      <c r="W95" s="816"/>
      <c r="X95" s="816"/>
      <c r="Y95" s="816"/>
      <c r="Z95" s="816"/>
      <c r="AA95" s="816"/>
      <c r="AB95" s="820"/>
      <c r="AC95" s="821"/>
      <c r="AD95" s="821"/>
      <c r="AE95" s="822"/>
      <c r="AF95" s="822"/>
    </row>
    <row r="96" spans="1:32" ht="15" customHeight="1">
      <c r="A96" s="812"/>
      <c r="B96" s="813"/>
      <c r="C96" s="814"/>
      <c r="D96" s="826"/>
      <c r="E96" s="816">
        <f>E94+1</f>
        <v>44</v>
      </c>
      <c r="F96" s="816" t="s">
        <v>3349</v>
      </c>
      <c r="G96" s="817" t="s">
        <v>3331</v>
      </c>
      <c r="H96" s="818">
        <v>4.9610000000000003</v>
      </c>
      <c r="I96" s="816" t="s">
        <v>1700</v>
      </c>
      <c r="J96" s="819">
        <v>5.5</v>
      </c>
      <c r="K96" s="819">
        <v>3.4</v>
      </c>
      <c r="L96" s="819">
        <v>4.7</v>
      </c>
      <c r="M96" s="816">
        <v>1</v>
      </c>
      <c r="N96" s="816" t="s">
        <v>1697</v>
      </c>
      <c r="O96" s="816" t="s">
        <v>1701</v>
      </c>
      <c r="P96" s="816" t="s">
        <v>1705</v>
      </c>
      <c r="Q96" s="816"/>
      <c r="R96" s="816" t="s">
        <v>1701</v>
      </c>
      <c r="S96" s="816" t="s">
        <v>1767</v>
      </c>
      <c r="T96" s="816"/>
      <c r="U96" s="816" t="s">
        <v>3311</v>
      </c>
      <c r="V96" s="816" t="s">
        <v>3311</v>
      </c>
      <c r="W96" s="816"/>
      <c r="X96" s="816"/>
      <c r="Y96" s="816"/>
      <c r="Z96" s="816"/>
      <c r="AA96" s="816" t="s">
        <v>1699</v>
      </c>
      <c r="AB96" s="820" t="s">
        <v>1703</v>
      </c>
      <c r="AC96" s="821"/>
      <c r="AD96" s="821"/>
      <c r="AE96" s="822" t="s">
        <v>3399</v>
      </c>
      <c r="AF96" s="822" t="s">
        <v>3400</v>
      </c>
    </row>
    <row r="97" spans="1:36" ht="15" customHeight="1">
      <c r="A97" s="825"/>
      <c r="B97" s="825"/>
      <c r="C97" s="825"/>
      <c r="D97" s="825"/>
      <c r="E97" s="825"/>
      <c r="F97" s="825"/>
      <c r="G97" s="825"/>
      <c r="H97" s="825"/>
      <c r="I97" s="825"/>
      <c r="J97" s="825"/>
      <c r="K97" s="825"/>
      <c r="L97" s="825"/>
      <c r="M97" s="825"/>
      <c r="N97" s="825"/>
      <c r="O97" s="825"/>
      <c r="P97" s="825"/>
      <c r="Q97" s="825"/>
      <c r="R97" s="825"/>
      <c r="S97" s="825"/>
      <c r="T97" s="825"/>
      <c r="U97" s="825"/>
      <c r="V97" s="825"/>
      <c r="W97" s="825"/>
      <c r="X97" s="825"/>
      <c r="Y97" s="825"/>
      <c r="Z97" s="825"/>
      <c r="AA97" s="825"/>
      <c r="AB97" s="825"/>
      <c r="AC97" s="825"/>
      <c r="AD97" s="825"/>
      <c r="AE97" s="825"/>
      <c r="AF97" s="825"/>
    </row>
    <row r="98" spans="1:36" ht="15">
      <c r="A98" s="836"/>
      <c r="B98" s="837"/>
      <c r="C98" s="836"/>
      <c r="D98" s="836"/>
      <c r="E98" s="836"/>
      <c r="F98" s="838"/>
      <c r="G98" s="839"/>
      <c r="H98" s="836"/>
      <c r="I98" s="839"/>
      <c r="J98" s="839"/>
      <c r="K98" s="839"/>
      <c r="L98" s="836"/>
      <c r="M98" s="836"/>
      <c r="N98" s="836"/>
      <c r="O98" s="836"/>
      <c r="P98" s="836"/>
      <c r="Q98" s="836"/>
      <c r="R98" s="836"/>
      <c r="S98" s="836"/>
      <c r="T98" s="836"/>
      <c r="U98" s="836"/>
      <c r="V98" s="836"/>
      <c r="W98" s="836"/>
      <c r="X98" s="836"/>
      <c r="Y98" s="836"/>
      <c r="Z98" s="836"/>
      <c r="AA98" s="836"/>
      <c r="AB98" s="840"/>
      <c r="AC98" s="841"/>
      <c r="AD98" s="841"/>
      <c r="AE98" s="842"/>
      <c r="AF98" s="842"/>
    </row>
    <row r="99" spans="1:36" ht="15.75">
      <c r="A99" s="843" t="s">
        <v>3475</v>
      </c>
      <c r="B99" s="843"/>
      <c r="C99" s="844" t="s">
        <v>3476</v>
      </c>
      <c r="D99" s="843"/>
      <c r="E99" s="843"/>
      <c r="F99" s="844" t="s">
        <v>3477</v>
      </c>
      <c r="G99" s="844" t="s">
        <v>3478</v>
      </c>
      <c r="H99" s="844"/>
      <c r="I99" s="844" t="s">
        <v>3479</v>
      </c>
      <c r="J99" s="842"/>
      <c r="K99" s="844"/>
      <c r="L99" s="844" t="s">
        <v>3480</v>
      </c>
      <c r="M99" s="842"/>
      <c r="N99" s="844"/>
      <c r="O99" s="844" t="s">
        <v>3481</v>
      </c>
      <c r="P99" s="844"/>
      <c r="Q99" s="844"/>
      <c r="R99" s="844" t="s">
        <v>3482</v>
      </c>
      <c r="S99" s="844"/>
      <c r="T99" s="844"/>
      <c r="U99" s="844"/>
      <c r="V99" s="840"/>
      <c r="W99" s="844"/>
      <c r="X99" s="844"/>
      <c r="Y99" s="844"/>
      <c r="Z99" s="840"/>
      <c r="AA99" s="844"/>
      <c r="AB99" s="844"/>
      <c r="AC99" s="844"/>
      <c r="AD99" s="841"/>
      <c r="AE99" s="844"/>
      <c r="AF99" s="844"/>
      <c r="AG99" s="845"/>
      <c r="AH99" s="845"/>
      <c r="AI99" s="845"/>
      <c r="AJ99" s="845"/>
    </row>
    <row r="100" spans="1:36" ht="15.75">
      <c r="A100" s="844"/>
      <c r="B100" s="844"/>
      <c r="C100" s="844"/>
      <c r="D100" s="844"/>
      <c r="E100" s="844"/>
      <c r="F100" s="844"/>
      <c r="G100" s="844"/>
      <c r="H100" s="844"/>
      <c r="I100" s="844"/>
      <c r="J100" s="844"/>
      <c r="K100" s="844"/>
      <c r="L100" s="844"/>
      <c r="M100" s="844"/>
      <c r="N100" s="844"/>
      <c r="O100" s="844"/>
      <c r="P100" s="844"/>
      <c r="Q100" s="844"/>
      <c r="R100" s="844"/>
      <c r="S100" s="840"/>
      <c r="T100" s="840"/>
      <c r="U100" s="840"/>
      <c r="V100" s="840"/>
      <c r="W100" s="840"/>
      <c r="X100" s="840"/>
      <c r="Y100" s="840"/>
      <c r="Z100" s="840"/>
      <c r="AA100" s="846"/>
      <c r="AB100" s="844"/>
      <c r="AC100" s="844"/>
      <c r="AD100" s="844"/>
      <c r="AE100" s="844"/>
      <c r="AF100" s="844"/>
      <c r="AG100" s="845"/>
      <c r="AH100" s="845"/>
      <c r="AI100" s="845"/>
      <c r="AJ100" s="845"/>
    </row>
    <row r="101" spans="1:36" ht="15.75">
      <c r="A101" s="843" t="s">
        <v>3483</v>
      </c>
      <c r="B101" s="843"/>
      <c r="C101" s="843"/>
      <c r="D101" s="843"/>
      <c r="E101" s="843"/>
      <c r="F101" s="843" t="s">
        <v>3484</v>
      </c>
      <c r="G101" s="843"/>
      <c r="H101" s="847" t="s">
        <v>3485</v>
      </c>
      <c r="I101" s="847"/>
      <c r="J101" s="847"/>
      <c r="K101" s="847"/>
      <c r="L101" s="847" t="s">
        <v>3486</v>
      </c>
      <c r="M101" s="847"/>
      <c r="N101" s="847"/>
      <c r="O101" s="840"/>
      <c r="P101" s="848" t="s">
        <v>3487</v>
      </c>
      <c r="Q101" s="848"/>
      <c r="R101" s="848"/>
      <c r="S101" s="848"/>
      <c r="T101" s="840"/>
      <c r="U101" s="844"/>
      <c r="V101" s="849" t="s">
        <v>3488</v>
      </c>
      <c r="W101" s="849"/>
      <c r="X101" s="849"/>
      <c r="Y101" s="849"/>
      <c r="Z101" s="849"/>
      <c r="AA101" s="849"/>
      <c r="AB101" s="849"/>
      <c r="AC101" s="841"/>
      <c r="AD101" s="841"/>
      <c r="AE101" s="842"/>
      <c r="AF101" s="842"/>
    </row>
    <row r="102" spans="1:36" ht="15.75">
      <c r="A102" s="844"/>
      <c r="B102" s="844"/>
      <c r="C102" s="844"/>
      <c r="D102" s="844"/>
      <c r="E102" s="844"/>
      <c r="F102" s="844"/>
      <c r="G102" s="844"/>
      <c r="H102" s="844"/>
      <c r="I102" s="844"/>
      <c r="J102" s="844"/>
      <c r="K102" s="844"/>
      <c r="L102" s="844"/>
      <c r="M102" s="844"/>
      <c r="N102" s="844"/>
      <c r="O102" s="840"/>
      <c r="P102" s="844"/>
      <c r="Q102" s="844"/>
      <c r="R102" s="844"/>
      <c r="S102" s="844"/>
      <c r="T102" s="840"/>
      <c r="U102" s="850"/>
      <c r="V102" s="849" t="s">
        <v>3489</v>
      </c>
      <c r="W102" s="849"/>
      <c r="X102" s="849"/>
      <c r="Y102" s="849"/>
      <c r="Z102" s="849"/>
      <c r="AA102" s="849"/>
      <c r="AB102" s="849"/>
      <c r="AC102" s="841"/>
      <c r="AD102" s="841"/>
      <c r="AE102" s="842"/>
      <c r="AF102" s="842"/>
    </row>
    <row r="103" spans="1:36" ht="15">
      <c r="A103" s="851" t="s">
        <v>1699</v>
      </c>
      <c r="B103" s="852" t="s">
        <v>3490</v>
      </c>
      <c r="C103" s="852"/>
      <c r="D103" s="844"/>
      <c r="E103" s="844"/>
      <c r="F103" s="853" t="s">
        <v>1714</v>
      </c>
      <c r="G103" s="854" t="s">
        <v>3491</v>
      </c>
      <c r="H103" s="851" t="s">
        <v>1705</v>
      </c>
      <c r="I103" s="854" t="s">
        <v>3492</v>
      </c>
      <c r="J103" s="844"/>
      <c r="K103" s="844"/>
      <c r="L103" s="853" t="s">
        <v>1767</v>
      </c>
      <c r="M103" s="844" t="s">
        <v>3493</v>
      </c>
      <c r="N103" s="844"/>
      <c r="O103" s="840"/>
      <c r="P103" s="851" t="s">
        <v>3494</v>
      </c>
      <c r="Q103" s="851"/>
      <c r="R103" s="854" t="s">
        <v>3495</v>
      </c>
      <c r="S103" s="844"/>
      <c r="T103" s="840"/>
      <c r="U103" s="844"/>
      <c r="V103" s="840"/>
      <c r="W103" s="844"/>
      <c r="X103" s="844"/>
      <c r="Y103" s="844"/>
      <c r="Z103" s="844"/>
      <c r="AA103" s="844"/>
      <c r="AB103" s="844"/>
      <c r="AC103" s="841"/>
      <c r="AD103" s="841"/>
      <c r="AE103" s="842"/>
      <c r="AF103" s="842"/>
    </row>
    <row r="104" spans="1:36" ht="15">
      <c r="A104" s="851" t="s">
        <v>1707</v>
      </c>
      <c r="B104" s="852" t="s">
        <v>3496</v>
      </c>
      <c r="C104" s="852"/>
      <c r="D104" s="844"/>
      <c r="E104" s="844"/>
      <c r="F104" s="853" t="s">
        <v>1700</v>
      </c>
      <c r="G104" s="854" t="s">
        <v>3497</v>
      </c>
      <c r="H104" s="851" t="s">
        <v>1700</v>
      </c>
      <c r="I104" s="854" t="s">
        <v>3498</v>
      </c>
      <c r="J104" s="844"/>
      <c r="K104" s="844"/>
      <c r="L104" s="853" t="s">
        <v>1701</v>
      </c>
      <c r="M104" s="844" t="s">
        <v>3499</v>
      </c>
      <c r="N104" s="844"/>
      <c r="O104" s="840"/>
      <c r="P104" s="851" t="s">
        <v>1704</v>
      </c>
      <c r="Q104" s="851"/>
      <c r="R104" s="854" t="s">
        <v>3500</v>
      </c>
      <c r="S104" s="844"/>
      <c r="T104" s="840"/>
      <c r="U104" s="844"/>
      <c r="V104" s="851" t="s">
        <v>1767</v>
      </c>
      <c r="W104" s="840"/>
      <c r="X104" s="854" t="s">
        <v>3501</v>
      </c>
      <c r="Y104" s="840"/>
      <c r="Z104" s="840"/>
      <c r="AA104" s="844"/>
      <c r="AB104" s="844"/>
      <c r="AC104" s="841"/>
      <c r="AD104" s="841"/>
      <c r="AE104" s="842"/>
      <c r="AF104" s="844"/>
      <c r="AG104" s="845"/>
    </row>
    <row r="105" spans="1:36" ht="15">
      <c r="A105" s="851" t="s">
        <v>1767</v>
      </c>
      <c r="B105" s="852" t="s">
        <v>3502</v>
      </c>
      <c r="C105" s="852"/>
      <c r="D105" s="844"/>
      <c r="E105" s="844"/>
      <c r="F105" s="853" t="s">
        <v>1703</v>
      </c>
      <c r="G105" s="854" t="s">
        <v>3503</v>
      </c>
      <c r="H105" s="851" t="s">
        <v>3504</v>
      </c>
      <c r="I105" s="854" t="s">
        <v>3505</v>
      </c>
      <c r="J105" s="844"/>
      <c r="K105" s="844"/>
      <c r="L105" s="853" t="s">
        <v>1699</v>
      </c>
      <c r="M105" s="844" t="s">
        <v>3506</v>
      </c>
      <c r="N105" s="844"/>
      <c r="O105" s="840"/>
      <c r="P105" s="851" t="s">
        <v>365</v>
      </c>
      <c r="Q105" s="851"/>
      <c r="R105" s="854" t="s">
        <v>3507</v>
      </c>
      <c r="S105" s="844"/>
      <c r="T105" s="840"/>
      <c r="U105" s="844"/>
      <c r="V105" s="851" t="s">
        <v>1699</v>
      </c>
      <c r="W105" s="840"/>
      <c r="X105" s="854" t="s">
        <v>3508</v>
      </c>
      <c r="Y105" s="840"/>
      <c r="Z105" s="840"/>
      <c r="AA105" s="844"/>
      <c r="AB105" s="844"/>
      <c r="AC105" s="841"/>
      <c r="AD105" s="841"/>
      <c r="AE105" s="842"/>
      <c r="AF105" s="854"/>
      <c r="AG105" s="845"/>
    </row>
    <row r="106" spans="1:36" ht="15">
      <c r="A106" s="851"/>
      <c r="B106" s="852"/>
      <c r="C106" s="852"/>
      <c r="D106" s="844"/>
      <c r="E106" s="844"/>
      <c r="F106" s="853" t="s">
        <v>1697</v>
      </c>
      <c r="G106" s="854" t="s">
        <v>3509</v>
      </c>
      <c r="H106" s="851" t="s">
        <v>3510</v>
      </c>
      <c r="I106" s="854" t="s">
        <v>3511</v>
      </c>
      <c r="J106" s="844"/>
      <c r="K106" s="844"/>
      <c r="L106" s="853" t="s">
        <v>1702</v>
      </c>
      <c r="M106" s="844" t="s">
        <v>3512</v>
      </c>
      <c r="N106" s="844"/>
      <c r="O106" s="840"/>
      <c r="P106" s="851" t="s">
        <v>3472</v>
      </c>
      <c r="Q106" s="851"/>
      <c r="R106" s="854" t="s">
        <v>3513</v>
      </c>
      <c r="S106" s="844"/>
      <c r="T106" s="840"/>
      <c r="U106" s="844"/>
      <c r="V106" s="851" t="s">
        <v>1714</v>
      </c>
      <c r="W106" s="840"/>
      <c r="X106" s="854" t="s">
        <v>3514</v>
      </c>
      <c r="Y106" s="840"/>
      <c r="Z106" s="840"/>
      <c r="AA106" s="844"/>
      <c r="AB106" s="844"/>
      <c r="AC106" s="841"/>
      <c r="AD106" s="841"/>
      <c r="AE106" s="842"/>
      <c r="AF106" s="854"/>
      <c r="AG106" s="845"/>
    </row>
    <row r="107" spans="1:36" ht="15">
      <c r="A107" s="851" t="s">
        <v>1701</v>
      </c>
      <c r="B107" s="852" t="s">
        <v>3515</v>
      </c>
      <c r="C107" s="852"/>
      <c r="D107" s="844"/>
      <c r="E107" s="844"/>
      <c r="F107" s="853" t="s">
        <v>3516</v>
      </c>
      <c r="G107" s="854" t="s">
        <v>3517</v>
      </c>
      <c r="H107" s="851" t="s">
        <v>1703</v>
      </c>
      <c r="I107" s="854" t="s">
        <v>3518</v>
      </c>
      <c r="J107" s="844"/>
      <c r="K107" s="844"/>
      <c r="L107" s="853" t="s">
        <v>1709</v>
      </c>
      <c r="M107" s="844" t="s">
        <v>3519</v>
      </c>
      <c r="N107" s="844"/>
      <c r="O107" s="840"/>
      <c r="P107" s="851" t="s">
        <v>3520</v>
      </c>
      <c r="Q107" s="851"/>
      <c r="R107" s="854" t="s">
        <v>3521</v>
      </c>
      <c r="S107" s="844"/>
      <c r="T107" s="840"/>
      <c r="U107" s="844"/>
      <c r="V107" s="840"/>
      <c r="W107" s="840"/>
      <c r="X107" s="840"/>
      <c r="Y107" s="840"/>
      <c r="Z107" s="844"/>
      <c r="AA107" s="844"/>
      <c r="AB107" s="844"/>
      <c r="AC107" s="841"/>
      <c r="AD107" s="841"/>
      <c r="AE107" s="844"/>
      <c r="AF107" s="844"/>
      <c r="AG107" s="855"/>
    </row>
    <row r="108" spans="1:36" ht="15.75">
      <c r="A108" s="851" t="s">
        <v>3522</v>
      </c>
      <c r="B108" s="852" t="s">
        <v>3523</v>
      </c>
      <c r="C108" s="852"/>
      <c r="D108" s="844"/>
      <c r="E108" s="844"/>
      <c r="F108" s="853" t="s">
        <v>1702</v>
      </c>
      <c r="G108" s="854" t="s">
        <v>3524</v>
      </c>
      <c r="H108" s="851" t="s">
        <v>3525</v>
      </c>
      <c r="I108" s="854" t="s">
        <v>3526</v>
      </c>
      <c r="J108" s="844"/>
      <c r="K108" s="844"/>
      <c r="L108" s="853" t="s">
        <v>1713</v>
      </c>
      <c r="M108" s="844" t="s">
        <v>3527</v>
      </c>
      <c r="N108" s="844"/>
      <c r="O108" s="840"/>
      <c r="P108" s="851" t="s">
        <v>114</v>
      </c>
      <c r="Q108" s="851"/>
      <c r="R108" s="854" t="s">
        <v>3528</v>
      </c>
      <c r="S108" s="844"/>
      <c r="T108" s="840"/>
      <c r="U108" s="844"/>
      <c r="V108" s="846" t="s">
        <v>3529</v>
      </c>
      <c r="W108" s="840"/>
      <c r="X108" s="840"/>
      <c r="Y108" s="840"/>
      <c r="Z108" s="846"/>
      <c r="AA108" s="846"/>
      <c r="AB108" s="846"/>
      <c r="AC108" s="841"/>
      <c r="AD108" s="841"/>
      <c r="AE108" s="846"/>
      <c r="AF108" s="846"/>
      <c r="AG108" s="787"/>
    </row>
    <row r="109" spans="1:36" ht="15">
      <c r="A109" s="851"/>
      <c r="B109" s="852" t="s">
        <v>3530</v>
      </c>
      <c r="C109" s="852"/>
      <c r="D109" s="844"/>
      <c r="E109" s="844"/>
      <c r="F109" s="853" t="s">
        <v>1701</v>
      </c>
      <c r="G109" s="854" t="s">
        <v>3531</v>
      </c>
      <c r="H109" s="844"/>
      <c r="I109" s="842"/>
      <c r="J109" s="844"/>
      <c r="K109" s="844"/>
      <c r="L109" s="853" t="s">
        <v>1722</v>
      </c>
      <c r="M109" s="844" t="s">
        <v>3532</v>
      </c>
      <c r="N109" s="844"/>
      <c r="O109" s="840"/>
      <c r="P109" s="851" t="s">
        <v>3533</v>
      </c>
      <c r="Q109" s="851"/>
      <c r="R109" s="854" t="s">
        <v>3534</v>
      </c>
      <c r="S109" s="844"/>
      <c r="T109" s="840"/>
      <c r="U109" s="844"/>
      <c r="V109" s="844"/>
      <c r="W109" s="840"/>
      <c r="X109" s="840"/>
      <c r="Y109" s="840"/>
      <c r="Z109" s="844"/>
      <c r="AA109" s="844"/>
      <c r="AB109" s="844"/>
      <c r="AC109" s="841"/>
      <c r="AD109" s="841"/>
      <c r="AE109" s="844"/>
      <c r="AF109" s="844"/>
      <c r="AG109" s="787"/>
    </row>
    <row r="110" spans="1:36" ht="15">
      <c r="A110" s="851" t="s">
        <v>1697</v>
      </c>
      <c r="B110" s="852" t="s">
        <v>3535</v>
      </c>
      <c r="C110" s="852"/>
      <c r="D110" s="844"/>
      <c r="E110" s="844"/>
      <c r="F110" s="853" t="s">
        <v>1705</v>
      </c>
      <c r="G110" s="854" t="s">
        <v>3536</v>
      </c>
      <c r="H110" s="844"/>
      <c r="I110" s="842"/>
      <c r="J110" s="844"/>
      <c r="K110" s="844"/>
      <c r="L110" s="853" t="s">
        <v>1706</v>
      </c>
      <c r="M110" s="844" t="s">
        <v>3537</v>
      </c>
      <c r="N110" s="844"/>
      <c r="O110" s="840"/>
      <c r="P110" s="851"/>
      <c r="Q110" s="851"/>
      <c r="R110" s="854"/>
      <c r="S110" s="844"/>
      <c r="T110" s="840"/>
      <c r="U110" s="844"/>
      <c r="V110" s="851" t="s">
        <v>3522</v>
      </c>
      <c r="W110" s="840"/>
      <c r="X110" s="854" t="s">
        <v>3538</v>
      </c>
      <c r="Y110" s="840"/>
      <c r="Z110" s="844"/>
      <c r="AA110" s="844"/>
      <c r="AB110" s="844"/>
      <c r="AC110" s="841"/>
      <c r="AD110" s="841"/>
      <c r="AE110" s="842"/>
      <c r="AF110" s="854"/>
      <c r="AG110" s="787"/>
    </row>
    <row r="111" spans="1:36" s="789" customFormat="1" ht="15">
      <c r="A111" s="851" t="s">
        <v>1703</v>
      </c>
      <c r="B111" s="852" t="s">
        <v>3539</v>
      </c>
      <c r="C111" s="852"/>
      <c r="D111" s="844"/>
      <c r="E111" s="844"/>
      <c r="F111" s="853" t="s">
        <v>1699</v>
      </c>
      <c r="G111" s="854" t="s">
        <v>3540</v>
      </c>
      <c r="H111" s="844"/>
      <c r="I111" s="842"/>
      <c r="J111" s="844"/>
      <c r="K111" s="844"/>
      <c r="L111" s="853" t="s">
        <v>3226</v>
      </c>
      <c r="M111" s="844" t="s">
        <v>3541</v>
      </c>
      <c r="N111" s="844"/>
      <c r="O111" s="842"/>
      <c r="P111" s="853" t="s">
        <v>3542</v>
      </c>
      <c r="Q111" s="853"/>
      <c r="R111" s="853"/>
      <c r="S111" s="853"/>
      <c r="T111" s="842"/>
      <c r="U111" s="844"/>
      <c r="V111" s="851" t="s">
        <v>1705</v>
      </c>
      <c r="W111" s="842"/>
      <c r="X111" s="854" t="s">
        <v>3543</v>
      </c>
      <c r="Y111" s="842"/>
      <c r="Z111" s="844"/>
      <c r="AA111" s="844"/>
      <c r="AB111" s="844"/>
      <c r="AC111" s="842"/>
      <c r="AD111" s="842"/>
      <c r="AE111" s="842"/>
      <c r="AF111" s="854"/>
    </row>
    <row r="112" spans="1:36" s="789" customFormat="1" ht="15">
      <c r="A112" s="851" t="s">
        <v>1711</v>
      </c>
      <c r="B112" s="852" t="s">
        <v>3544</v>
      </c>
      <c r="C112" s="852"/>
      <c r="D112" s="844"/>
      <c r="E112" s="844"/>
      <c r="F112" s="853" t="s">
        <v>3226</v>
      </c>
      <c r="G112" s="854" t="s">
        <v>3545</v>
      </c>
      <c r="H112" s="844"/>
      <c r="I112" s="842"/>
      <c r="J112" s="844"/>
      <c r="K112" s="844"/>
      <c r="L112" s="853" t="s">
        <v>3504</v>
      </c>
      <c r="M112" s="844" t="s">
        <v>3546</v>
      </c>
      <c r="N112" s="844"/>
      <c r="O112" s="842"/>
      <c r="P112" s="844"/>
      <c r="Q112" s="844"/>
      <c r="R112" s="844"/>
      <c r="S112" s="844"/>
      <c r="T112" s="842"/>
      <c r="U112" s="853"/>
      <c r="V112" s="851" t="s">
        <v>1700</v>
      </c>
      <c r="W112" s="842"/>
      <c r="X112" s="854" t="s">
        <v>3547</v>
      </c>
      <c r="Y112" s="842"/>
      <c r="Z112" s="844"/>
      <c r="AA112" s="844"/>
      <c r="AB112" s="844"/>
      <c r="AC112" s="842"/>
      <c r="AD112" s="842"/>
      <c r="AE112" s="842"/>
      <c r="AF112" s="854"/>
    </row>
    <row r="113" spans="1:36" s="789" customFormat="1" ht="15">
      <c r="A113" s="851" t="s">
        <v>3548</v>
      </c>
      <c r="B113" s="852" t="s">
        <v>3549</v>
      </c>
      <c r="C113" s="852"/>
      <c r="D113" s="844"/>
      <c r="E113" s="844"/>
      <c r="F113" s="853" t="s">
        <v>1707</v>
      </c>
      <c r="G113" s="854" t="s">
        <v>3550</v>
      </c>
      <c r="H113" s="844"/>
      <c r="I113" s="842"/>
      <c r="J113" s="844"/>
      <c r="K113" s="844"/>
      <c r="L113" s="844"/>
      <c r="M113" s="851"/>
      <c r="N113" s="854"/>
      <c r="O113" s="842"/>
      <c r="P113" s="851" t="s">
        <v>1767</v>
      </c>
      <c r="Q113" s="851"/>
      <c r="R113" s="844" t="s">
        <v>3551</v>
      </c>
      <c r="S113" s="844"/>
      <c r="T113" s="842"/>
      <c r="U113" s="844"/>
      <c r="V113" s="851" t="s">
        <v>1702</v>
      </c>
      <c r="W113" s="842"/>
      <c r="X113" s="854" t="s">
        <v>3552</v>
      </c>
      <c r="Y113" s="842"/>
      <c r="Z113" s="844"/>
      <c r="AA113" s="844"/>
      <c r="AB113" s="844"/>
      <c r="AC113" s="842"/>
      <c r="AD113" s="842"/>
      <c r="AE113" s="842"/>
      <c r="AF113" s="854"/>
    </row>
    <row r="114" spans="1:36" s="789" customFormat="1" ht="15">
      <c r="A114" s="851" t="s">
        <v>286</v>
      </c>
      <c r="B114" s="852" t="s">
        <v>3553</v>
      </c>
      <c r="C114" s="852"/>
      <c r="D114" s="844"/>
      <c r="E114" s="844"/>
      <c r="F114" s="853" t="s">
        <v>1713</v>
      </c>
      <c r="G114" s="854" t="s">
        <v>3554</v>
      </c>
      <c r="H114" s="844"/>
      <c r="I114" s="842"/>
      <c r="J114" s="844"/>
      <c r="K114" s="844"/>
      <c r="L114" s="844"/>
      <c r="M114" s="851"/>
      <c r="N114" s="854"/>
      <c r="O114" s="842"/>
      <c r="P114" s="853" t="s">
        <v>1702</v>
      </c>
      <c r="Q114" s="853"/>
      <c r="R114" s="844" t="s">
        <v>3555</v>
      </c>
      <c r="S114" s="844"/>
      <c r="T114" s="842"/>
      <c r="U114" s="844"/>
      <c r="V114" s="851" t="s">
        <v>1701</v>
      </c>
      <c r="W114" s="842"/>
      <c r="X114" s="854" t="s">
        <v>3556</v>
      </c>
      <c r="Y114" s="842"/>
      <c r="Z114" s="844"/>
      <c r="AA114" s="844"/>
      <c r="AB114" s="844"/>
      <c r="AC114" s="842"/>
      <c r="AD114" s="842"/>
      <c r="AE114" s="842"/>
      <c r="AF114" s="854"/>
    </row>
    <row r="115" spans="1:36" s="789" customFormat="1" ht="15">
      <c r="A115" s="851" t="s">
        <v>1706</v>
      </c>
      <c r="B115" s="852" t="s">
        <v>3557</v>
      </c>
      <c r="C115" s="852"/>
      <c r="D115" s="844"/>
      <c r="E115" s="844"/>
      <c r="F115" s="853" t="s">
        <v>1706</v>
      </c>
      <c r="G115" s="854" t="s">
        <v>3558</v>
      </c>
      <c r="H115" s="844"/>
      <c r="I115" s="842"/>
      <c r="J115" s="844"/>
      <c r="K115" s="844"/>
      <c r="L115" s="844"/>
      <c r="M115" s="851"/>
      <c r="N115" s="854"/>
      <c r="O115" s="842"/>
      <c r="P115" s="853" t="s">
        <v>3516</v>
      </c>
      <c r="Q115" s="853"/>
      <c r="R115" s="844" t="s">
        <v>3560</v>
      </c>
      <c r="S115" s="844"/>
      <c r="T115" s="842"/>
      <c r="U115" s="844"/>
      <c r="V115" s="851" t="s">
        <v>286</v>
      </c>
      <c r="W115" s="842"/>
      <c r="X115" s="854" t="s">
        <v>3534</v>
      </c>
      <c r="Y115" s="842"/>
      <c r="Z115" s="844"/>
      <c r="AA115" s="844"/>
      <c r="AB115" s="844"/>
      <c r="AC115" s="842"/>
      <c r="AD115" s="842"/>
      <c r="AE115" s="842"/>
      <c r="AF115" s="854"/>
    </row>
    <row r="116" spans="1:36" s="789" customFormat="1" ht="15">
      <c r="A116" s="851" t="s">
        <v>1702</v>
      </c>
      <c r="B116" s="856" t="s">
        <v>3561</v>
      </c>
      <c r="C116" s="852"/>
      <c r="D116" s="844"/>
      <c r="E116" s="844"/>
      <c r="F116" s="853" t="s">
        <v>3525</v>
      </c>
      <c r="G116" s="854" t="s">
        <v>3562</v>
      </c>
      <c r="H116" s="844"/>
      <c r="I116" s="857" t="s">
        <v>3559</v>
      </c>
      <c r="J116" s="844"/>
      <c r="K116" s="844"/>
      <c r="L116" s="844"/>
      <c r="M116" s="844"/>
      <c r="N116" s="854"/>
      <c r="O116" s="842"/>
      <c r="P116" s="853" t="s">
        <v>1709</v>
      </c>
      <c r="Q116" s="853"/>
      <c r="R116" s="844" t="s">
        <v>3564</v>
      </c>
      <c r="S116" s="844"/>
      <c r="T116" s="842"/>
      <c r="U116" s="844"/>
      <c r="V116" s="851" t="s">
        <v>1708</v>
      </c>
      <c r="W116" s="842"/>
      <c r="X116" s="854" t="s">
        <v>3565</v>
      </c>
      <c r="Y116" s="842"/>
      <c r="Z116" s="844"/>
      <c r="AA116" s="844"/>
      <c r="AB116" s="844"/>
      <c r="AC116" s="842"/>
      <c r="AD116" s="842"/>
      <c r="AE116" s="842"/>
      <c r="AF116" s="854"/>
    </row>
    <row r="117" spans="1:36" s="789" customFormat="1" ht="15">
      <c r="A117" s="851" t="s">
        <v>1708</v>
      </c>
      <c r="B117" s="856" t="s">
        <v>3566</v>
      </c>
      <c r="C117" s="852"/>
      <c r="D117" s="844"/>
      <c r="E117" s="844"/>
      <c r="F117" s="853" t="s">
        <v>1708</v>
      </c>
      <c r="G117" s="854" t="s">
        <v>3567</v>
      </c>
      <c r="H117" s="844"/>
      <c r="I117" s="844" t="s">
        <v>3563</v>
      </c>
      <c r="J117" s="844"/>
      <c r="K117" s="844"/>
      <c r="L117" s="844"/>
      <c r="M117" s="844"/>
      <c r="N117" s="854"/>
      <c r="O117" s="842"/>
      <c r="P117" s="853" t="s">
        <v>1707</v>
      </c>
      <c r="Q117" s="853"/>
      <c r="R117" s="844" t="s">
        <v>3569</v>
      </c>
      <c r="S117" s="854"/>
      <c r="T117" s="842"/>
      <c r="U117" s="844"/>
      <c r="V117" s="842"/>
      <c r="W117" s="844"/>
      <c r="X117" s="844"/>
      <c r="Y117" s="844"/>
      <c r="Z117" s="844"/>
      <c r="AA117" s="844"/>
      <c r="AB117" s="844"/>
      <c r="AC117" s="842"/>
      <c r="AD117" s="842"/>
      <c r="AE117" s="842"/>
      <c r="AF117" s="842"/>
    </row>
    <row r="118" spans="1:36" s="789" customFormat="1" ht="15.75">
      <c r="A118" s="851" t="s">
        <v>1722</v>
      </c>
      <c r="B118" s="852" t="s">
        <v>3570</v>
      </c>
      <c r="C118" s="852"/>
      <c r="D118" s="844"/>
      <c r="E118" s="844"/>
      <c r="F118" s="853" t="s">
        <v>3571</v>
      </c>
      <c r="G118" s="854" t="s">
        <v>3572</v>
      </c>
      <c r="H118" s="844"/>
      <c r="I118" s="844" t="s">
        <v>3568</v>
      </c>
      <c r="J118" s="844"/>
      <c r="K118" s="844"/>
      <c r="L118" s="844"/>
      <c r="M118" s="844"/>
      <c r="N118" s="854"/>
      <c r="O118" s="842"/>
      <c r="P118" s="853" t="s">
        <v>1708</v>
      </c>
      <c r="Q118" s="853"/>
      <c r="R118" s="844" t="s">
        <v>3574</v>
      </c>
      <c r="S118" s="844"/>
      <c r="T118" s="842"/>
      <c r="U118" s="844"/>
      <c r="V118" s="849" t="s">
        <v>3575</v>
      </c>
      <c r="W118" s="849"/>
      <c r="X118" s="849"/>
      <c r="Y118" s="846"/>
      <c r="Z118" s="846"/>
      <c r="AA118" s="846"/>
      <c r="AB118" s="846"/>
      <c r="AC118" s="842"/>
      <c r="AD118" s="842"/>
      <c r="AE118" s="842"/>
      <c r="AF118" s="842"/>
    </row>
    <row r="119" spans="1:36" s="789" customFormat="1" ht="15">
      <c r="A119" s="851" t="s">
        <v>1705</v>
      </c>
      <c r="B119" s="852" t="s">
        <v>3576</v>
      </c>
      <c r="C119" s="852"/>
      <c r="D119" s="844"/>
      <c r="E119" s="844"/>
      <c r="F119" s="853" t="s">
        <v>1711</v>
      </c>
      <c r="G119" s="854" t="s">
        <v>3577</v>
      </c>
      <c r="H119" s="844"/>
      <c r="I119" s="844" t="s">
        <v>3573</v>
      </c>
      <c r="J119" s="844"/>
      <c r="K119" s="844"/>
      <c r="L119" s="844"/>
      <c r="M119" s="844"/>
      <c r="N119" s="854"/>
      <c r="O119" s="842"/>
      <c r="P119" s="853" t="s">
        <v>3504</v>
      </c>
      <c r="Q119" s="853"/>
      <c r="R119" s="844" t="s">
        <v>3579</v>
      </c>
      <c r="S119" s="844"/>
      <c r="T119" s="842"/>
      <c r="U119" s="844"/>
      <c r="V119" s="842"/>
      <c r="W119" s="844"/>
      <c r="X119" s="844"/>
      <c r="Y119" s="844"/>
      <c r="Z119" s="844"/>
      <c r="AA119" s="844"/>
      <c r="AB119" s="844"/>
      <c r="AC119" s="842"/>
      <c r="AD119" s="842"/>
      <c r="AE119" s="842"/>
      <c r="AF119" s="842"/>
    </row>
    <row r="120" spans="1:36" s="789" customFormat="1" ht="15">
      <c r="A120" s="851" t="s">
        <v>3525</v>
      </c>
      <c r="B120" s="852" t="s">
        <v>3580</v>
      </c>
      <c r="C120" s="852"/>
      <c r="D120" s="844"/>
      <c r="E120" s="844"/>
      <c r="F120" s="853"/>
      <c r="G120" s="854" t="s">
        <v>3581</v>
      </c>
      <c r="H120" s="844"/>
      <c r="I120" s="844" t="s">
        <v>3578</v>
      </c>
      <c r="J120" s="844"/>
      <c r="K120" s="844"/>
      <c r="L120" s="844"/>
      <c r="M120" s="844"/>
      <c r="N120" s="854"/>
      <c r="O120" s="844"/>
      <c r="P120" s="844"/>
      <c r="Q120" s="844"/>
      <c r="R120" s="844"/>
      <c r="S120" s="842"/>
      <c r="T120" s="842"/>
      <c r="U120" s="844"/>
      <c r="V120" s="844" t="s">
        <v>3311</v>
      </c>
      <c r="W120" s="842"/>
      <c r="X120" s="844" t="s">
        <v>3582</v>
      </c>
      <c r="Y120" s="842"/>
      <c r="Z120" s="842"/>
      <c r="AA120" s="844"/>
      <c r="AB120" s="844"/>
      <c r="AC120" s="842"/>
      <c r="AD120" s="842"/>
      <c r="AE120" s="842"/>
      <c r="AF120" s="844"/>
      <c r="AG120" s="845"/>
    </row>
    <row r="121" spans="1:36" s="789" customFormat="1" ht="15">
      <c r="A121" s="851" t="s">
        <v>1714</v>
      </c>
      <c r="B121" s="852" t="s">
        <v>3583</v>
      </c>
      <c r="C121" s="852"/>
      <c r="D121" s="844"/>
      <c r="E121" s="844"/>
      <c r="F121" s="853" t="s">
        <v>1767</v>
      </c>
      <c r="G121" s="854" t="s">
        <v>3584</v>
      </c>
      <c r="H121" s="844"/>
      <c r="I121" s="842"/>
      <c r="J121" s="844"/>
      <c r="K121" s="844"/>
      <c r="L121" s="844"/>
      <c r="M121" s="851"/>
      <c r="N121" s="854"/>
      <c r="O121" s="844"/>
      <c r="P121" s="844"/>
      <c r="Q121" s="844"/>
      <c r="R121" s="844"/>
      <c r="S121" s="842"/>
      <c r="T121" s="842"/>
      <c r="U121" s="844"/>
      <c r="V121" s="844" t="s">
        <v>3313</v>
      </c>
      <c r="W121" s="842"/>
      <c r="X121" s="844" t="s">
        <v>3585</v>
      </c>
      <c r="Y121" s="842"/>
      <c r="Z121" s="842"/>
      <c r="AA121" s="844"/>
      <c r="AB121" s="844"/>
      <c r="AC121" s="842"/>
      <c r="AD121" s="842"/>
      <c r="AE121" s="842"/>
      <c r="AF121" s="844"/>
      <c r="AG121" s="845"/>
    </row>
    <row r="122" spans="1:36" ht="15">
      <c r="A122" s="851" t="s">
        <v>3504</v>
      </c>
      <c r="B122" s="852" t="s">
        <v>3586</v>
      </c>
      <c r="C122" s="852"/>
      <c r="D122" s="844"/>
      <c r="E122" s="844"/>
      <c r="F122" s="853" t="s">
        <v>1722</v>
      </c>
      <c r="G122" s="854" t="s">
        <v>3587</v>
      </c>
      <c r="H122" s="844"/>
      <c r="I122" s="842"/>
      <c r="J122" s="844"/>
      <c r="K122" s="844"/>
      <c r="L122" s="844"/>
      <c r="M122" s="844"/>
      <c r="N122" s="844"/>
      <c r="O122" s="844"/>
      <c r="P122" s="844"/>
      <c r="Q122" s="844"/>
      <c r="R122" s="844"/>
      <c r="S122" s="840"/>
      <c r="T122" s="840"/>
      <c r="U122" s="844"/>
      <c r="V122" s="844" t="s">
        <v>3317</v>
      </c>
      <c r="W122" s="840"/>
      <c r="X122" s="844" t="s">
        <v>3588</v>
      </c>
      <c r="Y122" s="840"/>
      <c r="Z122" s="840"/>
      <c r="AA122" s="844"/>
      <c r="AB122" s="844"/>
      <c r="AC122" s="841"/>
      <c r="AD122" s="841"/>
      <c r="AE122" s="842"/>
      <c r="AF122" s="844"/>
      <c r="AG122" s="845"/>
      <c r="AH122" s="787"/>
    </row>
    <row r="123" spans="1:36" ht="15">
      <c r="A123" s="851" t="s">
        <v>3226</v>
      </c>
      <c r="B123" s="852" t="s">
        <v>3534</v>
      </c>
      <c r="C123" s="852"/>
      <c r="D123" s="844"/>
      <c r="E123" s="844"/>
      <c r="F123" s="853" t="s">
        <v>3504</v>
      </c>
      <c r="G123" s="854" t="s">
        <v>3589</v>
      </c>
      <c r="H123" s="844"/>
      <c r="I123" s="842"/>
      <c r="J123" s="844"/>
      <c r="K123" s="844"/>
      <c r="L123" s="844"/>
      <c r="M123" s="844"/>
      <c r="N123" s="844"/>
      <c r="O123" s="844"/>
      <c r="P123" s="844"/>
      <c r="Q123" s="844"/>
      <c r="R123" s="844"/>
      <c r="S123" s="840"/>
      <c r="T123" s="840"/>
      <c r="U123" s="844"/>
      <c r="V123" s="844" t="s">
        <v>3312</v>
      </c>
      <c r="W123" s="840"/>
      <c r="X123" s="844" t="s">
        <v>3590</v>
      </c>
      <c r="Y123" s="840"/>
      <c r="Z123" s="840"/>
      <c r="AA123" s="844"/>
      <c r="AB123" s="844"/>
      <c r="AC123" s="841"/>
      <c r="AD123" s="841"/>
      <c r="AE123" s="842"/>
      <c r="AF123" s="844"/>
      <c r="AG123" s="845"/>
      <c r="AH123" s="787"/>
    </row>
    <row r="124" spans="1:36" ht="15">
      <c r="A124" s="844"/>
      <c r="B124" s="852"/>
      <c r="C124" s="852"/>
      <c r="D124" s="844"/>
      <c r="E124" s="844"/>
      <c r="F124" s="853" t="s">
        <v>3510</v>
      </c>
      <c r="G124" s="854" t="s">
        <v>3591</v>
      </c>
      <c r="H124" s="844"/>
      <c r="I124" s="842"/>
      <c r="J124" s="844"/>
      <c r="K124" s="844"/>
      <c r="L124" s="844"/>
      <c r="M124" s="844"/>
      <c r="N124" s="844"/>
      <c r="O124" s="844"/>
      <c r="P124" s="844"/>
      <c r="Q124" s="844"/>
      <c r="R124" s="844"/>
      <c r="S124" s="844"/>
      <c r="T124" s="840"/>
      <c r="U124" s="844"/>
      <c r="V124" s="844" t="s">
        <v>3469</v>
      </c>
      <c r="W124" s="840"/>
      <c r="X124" s="844" t="s">
        <v>3592</v>
      </c>
      <c r="Y124" s="840"/>
      <c r="Z124" s="840"/>
      <c r="AA124" s="844"/>
      <c r="AB124" s="844"/>
      <c r="AC124" s="841"/>
      <c r="AD124" s="841"/>
      <c r="AE124" s="842"/>
      <c r="AF124" s="844"/>
      <c r="AG124" s="845"/>
      <c r="AH124" s="787"/>
    </row>
    <row r="125" spans="1:36" ht="15">
      <c r="A125" s="844"/>
      <c r="B125" s="844"/>
      <c r="C125" s="844"/>
      <c r="D125" s="844"/>
      <c r="E125" s="844"/>
      <c r="F125" s="853" t="s">
        <v>286</v>
      </c>
      <c r="G125" s="854" t="s">
        <v>3593</v>
      </c>
      <c r="H125" s="844"/>
      <c r="I125" s="842"/>
      <c r="J125" s="844"/>
      <c r="K125" s="844"/>
      <c r="L125" s="844"/>
      <c r="M125" s="844"/>
      <c r="N125" s="844"/>
      <c r="O125" s="844"/>
      <c r="P125" s="844"/>
      <c r="Q125" s="844"/>
      <c r="R125" s="844"/>
      <c r="S125" s="844"/>
      <c r="T125" s="844"/>
      <c r="U125" s="844"/>
      <c r="V125" s="844"/>
      <c r="W125" s="844"/>
      <c r="X125" s="844"/>
      <c r="Y125" s="844"/>
      <c r="Z125" s="844"/>
      <c r="AA125" s="844"/>
      <c r="AB125" s="844"/>
      <c r="AC125" s="844"/>
      <c r="AD125" s="844"/>
      <c r="AE125" s="844"/>
      <c r="AF125" s="844"/>
      <c r="AG125" s="845"/>
      <c r="AH125" s="845"/>
      <c r="AI125" s="845"/>
      <c r="AJ125" s="845"/>
    </row>
    <row r="126" spans="1:36" ht="15">
      <c r="A126" s="844"/>
      <c r="B126" s="844"/>
      <c r="C126" s="844"/>
      <c r="D126" s="844"/>
      <c r="E126" s="844"/>
      <c r="F126" s="844"/>
      <c r="G126" s="853"/>
      <c r="H126" s="844"/>
      <c r="I126" s="844"/>
      <c r="J126" s="844"/>
      <c r="K126" s="844"/>
      <c r="L126" s="844"/>
      <c r="M126" s="844"/>
      <c r="N126" s="844"/>
      <c r="O126" s="844"/>
      <c r="P126" s="844"/>
      <c r="Q126" s="844"/>
      <c r="R126" s="844"/>
      <c r="S126" s="844"/>
      <c r="T126" s="844"/>
      <c r="U126" s="844"/>
      <c r="V126" s="844"/>
      <c r="W126" s="844"/>
      <c r="X126" s="844"/>
      <c r="Y126" s="844"/>
      <c r="Z126" s="844"/>
      <c r="AA126" s="844"/>
      <c r="AB126" s="844"/>
      <c r="AC126" s="844"/>
      <c r="AD126" s="844"/>
      <c r="AE126" s="844"/>
      <c r="AF126" s="844"/>
      <c r="AG126" s="845"/>
      <c r="AH126" s="845"/>
      <c r="AI126" s="845"/>
      <c r="AJ126" s="845"/>
    </row>
  </sheetData>
  <mergeCells count="81">
    <mergeCell ref="B48:B54"/>
    <mergeCell ref="C48:C54"/>
    <mergeCell ref="A56:A58"/>
    <mergeCell ref="B56:B58"/>
    <mergeCell ref="C56:C58"/>
    <mergeCell ref="AA7:AC7"/>
    <mergeCell ref="AD7:AD9"/>
    <mergeCell ref="AE7:AF7"/>
    <mergeCell ref="A1:AA1"/>
    <mergeCell ref="A6:A9"/>
    <mergeCell ref="B6:B9"/>
    <mergeCell ref="C6:C9"/>
    <mergeCell ref="F6:F8"/>
    <mergeCell ref="G6:G8"/>
    <mergeCell ref="H6:H8"/>
    <mergeCell ref="AE8:AE9"/>
    <mergeCell ref="AF8:AF9"/>
    <mergeCell ref="R8:S8"/>
    <mergeCell ref="I6:I8"/>
    <mergeCell ref="J6:M6"/>
    <mergeCell ref="N6:AF6"/>
    <mergeCell ref="D48:D54"/>
    <mergeCell ref="D40:D46"/>
    <mergeCell ref="D34:D38"/>
    <mergeCell ref="D70:D74"/>
    <mergeCell ref="D64:D68"/>
    <mergeCell ref="D60:D62"/>
    <mergeCell ref="A75:AF75"/>
    <mergeCell ref="A69:AF69"/>
    <mergeCell ref="A63:AF63"/>
    <mergeCell ref="A59:AF59"/>
    <mergeCell ref="D56:D58"/>
    <mergeCell ref="A60:A62"/>
    <mergeCell ref="B60:B62"/>
    <mergeCell ref="C60:C62"/>
    <mergeCell ref="A64:A68"/>
    <mergeCell ref="B64:B68"/>
    <mergeCell ref="C64:C68"/>
    <mergeCell ref="A70:A74"/>
    <mergeCell ref="B70:B74"/>
    <mergeCell ref="C70:C74"/>
    <mergeCell ref="A97:AF97"/>
    <mergeCell ref="A77:AF77"/>
    <mergeCell ref="C78:C96"/>
    <mergeCell ref="B78:B96"/>
    <mergeCell ref="A78:A96"/>
    <mergeCell ref="D78:D96"/>
    <mergeCell ref="A23:AF23"/>
    <mergeCell ref="A24:A32"/>
    <mergeCell ref="B24:B32"/>
    <mergeCell ref="C24:C32"/>
    <mergeCell ref="A55:AF55"/>
    <mergeCell ref="A47:AF47"/>
    <mergeCell ref="A39:AF39"/>
    <mergeCell ref="A34:A38"/>
    <mergeCell ref="A40:A46"/>
    <mergeCell ref="B40:B46"/>
    <mergeCell ref="C40:C46"/>
    <mergeCell ref="A48:A54"/>
    <mergeCell ref="B34:B38"/>
    <mergeCell ref="C34:C38"/>
    <mergeCell ref="A33:AF33"/>
    <mergeCell ref="D24:D32"/>
    <mergeCell ref="X7:Z7"/>
    <mergeCell ref="A10:A22"/>
    <mergeCell ref="B10:B22"/>
    <mergeCell ref="C10:C22"/>
    <mergeCell ref="D6:D9"/>
    <mergeCell ref="R7:T7"/>
    <mergeCell ref="U7:W7"/>
    <mergeCell ref="J7:J8"/>
    <mergeCell ref="K7:L7"/>
    <mergeCell ref="M7:M8"/>
    <mergeCell ref="N7:Q7"/>
    <mergeCell ref="E6:E9"/>
    <mergeCell ref="D10:D22"/>
    <mergeCell ref="H101:K101"/>
    <mergeCell ref="L101:N101"/>
    <mergeCell ref="V118:X118"/>
    <mergeCell ref="V101:AB101"/>
    <mergeCell ref="V102:AB102"/>
  </mergeCells>
  <conditionalFormatting sqref="L6:L9">
    <cfRule type="containsBlanks" dxfId="6" priority="1">
      <formula>LEN(TRIM(L6))=0</formula>
    </cfRule>
  </conditionalFormatting>
  <printOptions horizontalCentered="1"/>
  <pageMargins left="1.0629921259842521" right="0.55118110236220474" top="0.78740157480314965" bottom="0.39370078740157483" header="0.31496062992125984" footer="0.31496062992125984"/>
  <pageSetup paperSize="8" scale="70" orientation="landscape" r:id="rId1"/>
  <headerFooter alignWithMargins="0"/>
  <rowBreaks count="1" manualBreakCount="1">
    <brk id="66" max="31" man="1"/>
  </row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abColor rgb="FF92D050"/>
  </sheetPr>
  <dimension ref="A1:AI471"/>
  <sheetViews>
    <sheetView view="pageBreakPreview" topLeftCell="A430" zoomScale="80" zoomScaleNormal="80" zoomScaleSheetLayoutView="80" workbookViewId="0">
      <selection activeCell="B347" sqref="B347:AH348"/>
    </sheetView>
  </sheetViews>
  <sheetFormatPr defaultRowHeight="12.75"/>
  <cols>
    <col min="1" max="1" width="9.140625" style="301" customWidth="1"/>
    <col min="2" max="2" width="6.5703125" style="301" customWidth="1"/>
    <col min="3" max="3" width="9.42578125" style="301" customWidth="1"/>
    <col min="4" max="4" width="31.7109375" style="301" customWidth="1"/>
    <col min="5" max="5" width="22.85546875" style="301" hidden="1" customWidth="1"/>
    <col min="6" max="6" width="6.140625" style="301" customWidth="1"/>
    <col min="7" max="7" width="12" style="301" customWidth="1"/>
    <col min="8" max="8" width="27.85546875" style="303" customWidth="1"/>
    <col min="9" max="9" width="29.28515625" style="312" hidden="1" customWidth="1"/>
    <col min="10" max="10" width="7.85546875" style="301" customWidth="1"/>
    <col min="11" max="11" width="11.140625" style="301" customWidth="1"/>
    <col min="12" max="12" width="9.7109375" style="301" customWidth="1"/>
    <col min="13" max="13" width="6.5703125" style="301" customWidth="1"/>
    <col min="14" max="14" width="6.7109375" style="301" customWidth="1"/>
    <col min="15" max="15" width="9.5703125" style="301" customWidth="1"/>
    <col min="16" max="16" width="6.140625" style="301" customWidth="1"/>
    <col min="17" max="17" width="7.85546875" style="301" customWidth="1"/>
    <col min="18" max="18" width="6.42578125" style="301" customWidth="1"/>
    <col min="19" max="19" width="6.85546875" style="301" customWidth="1"/>
    <col min="20" max="20" width="3.85546875" style="301" customWidth="1"/>
    <col min="21" max="21" width="3.5703125" style="301" customWidth="1"/>
    <col min="22" max="22" width="6.5703125" style="301" customWidth="1"/>
    <col min="23" max="23" width="3.85546875" style="301" customWidth="1"/>
    <col min="24" max="24" width="4.28515625" style="301" customWidth="1"/>
    <col min="25" max="25" width="7.140625" style="301" customWidth="1"/>
    <col min="26" max="28" width="9.140625" style="301" hidden="1" customWidth="1"/>
    <col min="29" max="29" width="6.42578125" style="301" customWidth="1"/>
    <col min="30" max="30" width="8.85546875" style="301" customWidth="1"/>
    <col min="31" max="31" width="6.7109375" style="301" customWidth="1"/>
    <col min="32" max="32" width="12.5703125" style="301" hidden="1" customWidth="1"/>
    <col min="33" max="33" width="12.28515625" style="508" customWidth="1"/>
    <col min="34" max="34" width="11.85546875" style="508" customWidth="1"/>
    <col min="35" max="16384" width="9.140625" style="301"/>
  </cols>
  <sheetData>
    <row r="1" spans="2:34" ht="26.25">
      <c r="B1" s="719" t="s">
        <v>1690</v>
      </c>
      <c r="C1" s="719"/>
      <c r="D1" s="719"/>
      <c r="E1" s="719"/>
      <c r="F1" s="719"/>
      <c r="G1" s="719"/>
      <c r="H1" s="719"/>
      <c r="I1" s="719"/>
      <c r="J1" s="719"/>
      <c r="K1" s="719"/>
      <c r="L1" s="719"/>
      <c r="M1" s="719"/>
      <c r="N1" s="719"/>
      <c r="O1" s="719"/>
      <c r="P1" s="719"/>
      <c r="Q1" s="719"/>
      <c r="R1" s="719"/>
      <c r="S1" s="719"/>
      <c r="T1" s="719"/>
      <c r="U1" s="719"/>
      <c r="V1" s="719"/>
      <c r="W1" s="719"/>
      <c r="X1" s="719"/>
      <c r="Y1" s="719"/>
      <c r="Z1" s="719"/>
      <c r="AA1" s="719"/>
      <c r="AB1" s="719"/>
      <c r="AC1" s="719"/>
      <c r="AD1" s="719"/>
      <c r="AE1" s="719"/>
      <c r="AF1" s="719"/>
      <c r="AG1" s="719"/>
      <c r="AH1" s="719"/>
    </row>
    <row r="2" spans="2:34" ht="15">
      <c r="B2" s="68" t="s">
        <v>1691</v>
      </c>
      <c r="C2" s="69"/>
      <c r="D2" s="535" t="s">
        <v>3269</v>
      </c>
      <c r="E2" s="71"/>
      <c r="F2" s="71"/>
      <c r="G2" s="71"/>
      <c r="H2" s="72"/>
      <c r="I2" s="260"/>
      <c r="J2" s="71"/>
      <c r="K2" s="71"/>
      <c r="L2" s="71"/>
      <c r="M2" s="71"/>
      <c r="N2" s="71"/>
      <c r="O2" s="71"/>
      <c r="P2" s="71"/>
      <c r="Q2" s="71"/>
      <c r="R2" s="71"/>
      <c r="S2" s="71"/>
      <c r="T2" s="71"/>
      <c r="U2" s="71"/>
      <c r="V2" s="71"/>
      <c r="W2" s="71"/>
      <c r="X2" s="71"/>
      <c r="Y2" s="71"/>
      <c r="Z2" s="71"/>
      <c r="AA2" s="71"/>
      <c r="AB2" s="71"/>
      <c r="AC2" s="71"/>
      <c r="AD2" s="71"/>
    </row>
    <row r="3" spans="2:34" ht="15">
      <c r="B3" s="68" t="s">
        <v>1692</v>
      </c>
      <c r="C3" s="69"/>
      <c r="D3" s="114" t="s">
        <v>3271</v>
      </c>
      <c r="E3" s="71"/>
      <c r="F3" s="71"/>
      <c r="G3" s="71"/>
      <c r="H3" s="72"/>
      <c r="I3" s="260"/>
      <c r="J3" s="71"/>
      <c r="K3" s="71"/>
      <c r="L3" s="71"/>
      <c r="M3" s="71"/>
      <c r="N3" s="71"/>
      <c r="O3" s="71"/>
      <c r="P3" s="71"/>
      <c r="Q3" s="71"/>
      <c r="R3" s="71"/>
      <c r="S3" s="71"/>
      <c r="T3" s="71"/>
      <c r="U3" s="71"/>
      <c r="V3" s="71"/>
      <c r="W3" s="71"/>
      <c r="X3" s="71"/>
      <c r="Y3" s="71"/>
      <c r="Z3" s="71"/>
      <c r="AA3" s="71"/>
      <c r="AB3" s="71"/>
      <c r="AC3" s="71"/>
      <c r="AD3" s="71"/>
    </row>
    <row r="4" spans="2:34" ht="15">
      <c r="B4" s="68" t="s">
        <v>86</v>
      </c>
      <c r="C4" s="69"/>
      <c r="D4" s="114" t="s">
        <v>3270</v>
      </c>
      <c r="E4" s="71"/>
      <c r="F4" s="71"/>
      <c r="G4" s="71"/>
      <c r="H4" s="72"/>
      <c r="I4" s="260"/>
      <c r="J4" s="71"/>
      <c r="K4" s="71"/>
      <c r="L4" s="71"/>
      <c r="M4" s="71"/>
      <c r="N4" s="71"/>
      <c r="O4" s="71"/>
      <c r="P4" s="71"/>
      <c r="Q4" s="71"/>
      <c r="R4" s="71"/>
      <c r="S4" s="71"/>
      <c r="T4" s="71"/>
      <c r="U4" s="71"/>
      <c r="V4" s="71"/>
      <c r="W4" s="71"/>
      <c r="X4" s="71"/>
      <c r="Y4" s="71"/>
      <c r="Z4" s="71"/>
      <c r="AA4" s="71"/>
      <c r="AB4" s="71"/>
      <c r="AC4" s="71"/>
      <c r="AD4" s="71"/>
    </row>
    <row r="5" spans="2:34" ht="13.5" thickBot="1"/>
    <row r="6" spans="2:34" ht="17.100000000000001" customHeight="1">
      <c r="B6" s="720" t="s">
        <v>1693</v>
      </c>
      <c r="C6" s="723" t="s">
        <v>106</v>
      </c>
      <c r="D6" s="711" t="s">
        <v>1689</v>
      </c>
      <c r="E6" s="711" t="s">
        <v>2131</v>
      </c>
      <c r="F6" s="711" t="s">
        <v>2457</v>
      </c>
      <c r="G6" s="711" t="s">
        <v>1725</v>
      </c>
      <c r="H6" s="711" t="s">
        <v>1668</v>
      </c>
      <c r="I6" s="711" t="s">
        <v>2129</v>
      </c>
      <c r="J6" s="727" t="s">
        <v>1669</v>
      </c>
      <c r="K6" s="711" t="s">
        <v>87</v>
      </c>
      <c r="L6" s="714" t="s">
        <v>1671</v>
      </c>
      <c r="M6" s="715"/>
      <c r="N6" s="715"/>
      <c r="O6" s="716"/>
      <c r="P6" s="714" t="s">
        <v>1677</v>
      </c>
      <c r="Q6" s="715"/>
      <c r="R6" s="715"/>
      <c r="S6" s="715"/>
      <c r="T6" s="715"/>
      <c r="U6" s="715"/>
      <c r="V6" s="715"/>
      <c r="W6" s="715"/>
      <c r="X6" s="715"/>
      <c r="Y6" s="715"/>
      <c r="Z6" s="715"/>
      <c r="AA6" s="715"/>
      <c r="AB6" s="715"/>
      <c r="AC6" s="715"/>
      <c r="AD6" s="715"/>
      <c r="AE6" s="715"/>
      <c r="AF6" s="715"/>
      <c r="AG6" s="715"/>
      <c r="AH6" s="717"/>
    </row>
    <row r="7" spans="2:34" ht="17.100000000000001" customHeight="1">
      <c r="B7" s="721"/>
      <c r="C7" s="724"/>
      <c r="D7" s="712"/>
      <c r="E7" s="712"/>
      <c r="F7" s="712"/>
      <c r="G7" s="712"/>
      <c r="H7" s="712"/>
      <c r="I7" s="712"/>
      <c r="J7" s="728"/>
      <c r="K7" s="712"/>
      <c r="L7" s="718" t="s">
        <v>1672</v>
      </c>
      <c r="M7" s="700" t="s">
        <v>1673</v>
      </c>
      <c r="N7" s="701"/>
      <c r="O7" s="718" t="s">
        <v>1676</v>
      </c>
      <c r="P7" s="700" t="s">
        <v>1678</v>
      </c>
      <c r="Q7" s="701"/>
      <c r="R7" s="701"/>
      <c r="S7" s="702"/>
      <c r="T7" s="700" t="s">
        <v>1684</v>
      </c>
      <c r="U7" s="701"/>
      <c r="V7" s="702"/>
      <c r="W7" s="700" t="s">
        <v>1685</v>
      </c>
      <c r="X7" s="701"/>
      <c r="Y7" s="702"/>
      <c r="Z7" s="700" t="s">
        <v>1686</v>
      </c>
      <c r="AA7" s="701"/>
      <c r="AB7" s="702"/>
      <c r="AC7" s="700" t="s">
        <v>1687</v>
      </c>
      <c r="AD7" s="701"/>
      <c r="AE7" s="702"/>
      <c r="AF7" s="536" t="s">
        <v>2084</v>
      </c>
      <c r="AG7" s="703" t="s">
        <v>2045</v>
      </c>
      <c r="AH7" s="704"/>
    </row>
    <row r="8" spans="2:34" ht="17.100000000000001" customHeight="1">
      <c r="B8" s="721"/>
      <c r="C8" s="724"/>
      <c r="D8" s="712"/>
      <c r="E8" s="713"/>
      <c r="F8" s="713"/>
      <c r="G8" s="713"/>
      <c r="H8" s="713"/>
      <c r="I8" s="713"/>
      <c r="J8" s="729"/>
      <c r="K8" s="713"/>
      <c r="L8" s="713"/>
      <c r="M8" s="537" t="s">
        <v>1674</v>
      </c>
      <c r="N8" s="537" t="s">
        <v>1675</v>
      </c>
      <c r="O8" s="713"/>
      <c r="P8" s="537" t="s">
        <v>1679</v>
      </c>
      <c r="Q8" s="537" t="s">
        <v>1680</v>
      </c>
      <c r="R8" s="537" t="s">
        <v>1681</v>
      </c>
      <c r="S8" s="537" t="s">
        <v>1682</v>
      </c>
      <c r="T8" s="705" t="s">
        <v>1680</v>
      </c>
      <c r="U8" s="706"/>
      <c r="V8" s="537" t="s">
        <v>1682</v>
      </c>
      <c r="W8" s="700" t="s">
        <v>1680</v>
      </c>
      <c r="X8" s="702"/>
      <c r="Y8" s="537" t="s">
        <v>1682</v>
      </c>
      <c r="Z8" s="537" t="s">
        <v>1679</v>
      </c>
      <c r="AA8" s="537" t="s">
        <v>1680</v>
      </c>
      <c r="AB8" s="537" t="s">
        <v>1682</v>
      </c>
      <c r="AC8" s="537" t="s">
        <v>1679</v>
      </c>
      <c r="AD8" s="537" t="s">
        <v>1680</v>
      </c>
      <c r="AE8" s="537" t="s">
        <v>1682</v>
      </c>
      <c r="AF8" s="538"/>
      <c r="AG8" s="707" t="s">
        <v>1700</v>
      </c>
      <c r="AH8" s="709" t="s">
        <v>1706</v>
      </c>
    </row>
    <row r="9" spans="2:34" ht="17.100000000000001" customHeight="1" thickBot="1">
      <c r="B9" s="722"/>
      <c r="C9" s="725"/>
      <c r="D9" s="726"/>
      <c r="E9" s="544"/>
      <c r="F9" s="544"/>
      <c r="G9" s="544">
        <v>1</v>
      </c>
      <c r="H9" s="544">
        <v>2</v>
      </c>
      <c r="I9" s="545"/>
      <c r="J9" s="546">
        <v>3</v>
      </c>
      <c r="K9" s="544">
        <v>4</v>
      </c>
      <c r="L9" s="544">
        <v>5</v>
      </c>
      <c r="M9" s="544">
        <v>6.1</v>
      </c>
      <c r="N9" s="544">
        <v>6.2</v>
      </c>
      <c r="O9" s="544">
        <v>7</v>
      </c>
      <c r="P9" s="544">
        <v>8</v>
      </c>
      <c r="Q9" s="544">
        <v>9</v>
      </c>
      <c r="R9" s="544">
        <v>10</v>
      </c>
      <c r="S9" s="544">
        <v>11</v>
      </c>
      <c r="T9" s="544">
        <v>12</v>
      </c>
      <c r="U9" s="544">
        <v>13</v>
      </c>
      <c r="V9" s="544">
        <v>14</v>
      </c>
      <c r="W9" s="544">
        <v>15</v>
      </c>
      <c r="X9" s="544">
        <v>16</v>
      </c>
      <c r="Y9" s="544">
        <v>17</v>
      </c>
      <c r="Z9" s="544">
        <v>18</v>
      </c>
      <c r="AA9" s="544">
        <v>19</v>
      </c>
      <c r="AB9" s="544">
        <v>20</v>
      </c>
      <c r="AC9" s="544">
        <v>21</v>
      </c>
      <c r="AD9" s="544">
        <v>22</v>
      </c>
      <c r="AE9" s="544">
        <v>23</v>
      </c>
      <c r="AF9" s="547"/>
      <c r="AG9" s="708"/>
      <c r="AH9" s="710"/>
    </row>
    <row r="10" spans="2:34">
      <c r="B10" s="686" t="s">
        <v>2132</v>
      </c>
      <c r="C10" s="687">
        <v>13</v>
      </c>
      <c r="D10" s="688" t="s">
        <v>2589</v>
      </c>
      <c r="E10" s="493"/>
      <c r="F10" s="493">
        <v>1</v>
      </c>
      <c r="G10" s="317" t="s">
        <v>2500</v>
      </c>
      <c r="H10" s="539" t="s">
        <v>2778</v>
      </c>
      <c r="I10" s="540" t="s">
        <v>2073</v>
      </c>
      <c r="J10" s="380">
        <v>0.318</v>
      </c>
      <c r="K10" s="481" t="s">
        <v>1700</v>
      </c>
      <c r="L10" s="381">
        <v>8.5</v>
      </c>
      <c r="M10" s="381">
        <v>7.5</v>
      </c>
      <c r="N10" s="381">
        <v>7.5</v>
      </c>
      <c r="O10" s="481">
        <v>1</v>
      </c>
      <c r="P10" s="481" t="s">
        <v>1703</v>
      </c>
      <c r="Q10" s="481" t="s">
        <v>2083</v>
      </c>
      <c r="R10" s="481" t="s">
        <v>1709</v>
      </c>
      <c r="S10" s="317">
        <v>2</v>
      </c>
      <c r="T10" s="317" t="s">
        <v>1701</v>
      </c>
      <c r="U10" s="317" t="s">
        <v>1767</v>
      </c>
      <c r="V10" s="317">
        <v>2</v>
      </c>
      <c r="W10" s="317" t="s">
        <v>1701</v>
      </c>
      <c r="X10" s="317" t="s">
        <v>1707</v>
      </c>
      <c r="Y10" s="317">
        <v>0</v>
      </c>
      <c r="Z10" s="481"/>
      <c r="AA10" s="481"/>
      <c r="AB10" s="481"/>
      <c r="AC10" s="317" t="s">
        <v>1699</v>
      </c>
      <c r="AD10" s="317" t="s">
        <v>1703</v>
      </c>
      <c r="AE10" s="317">
        <v>2</v>
      </c>
      <c r="AF10" s="541"/>
      <c r="AG10" s="542">
        <v>7.733371</v>
      </c>
      <c r="AH10" s="543">
        <v>113.10433279999999</v>
      </c>
    </row>
    <row r="11" spans="2:34">
      <c r="B11" s="686"/>
      <c r="C11" s="687"/>
      <c r="D11" s="688"/>
      <c r="E11" s="493"/>
      <c r="F11" s="316">
        <f>F10+1</f>
        <v>2</v>
      </c>
      <c r="G11" s="317" t="s">
        <v>2501</v>
      </c>
      <c r="H11" s="318" t="s">
        <v>2511</v>
      </c>
      <c r="I11" s="518"/>
      <c r="J11" s="320">
        <v>1.111</v>
      </c>
      <c r="K11" s="376" t="s">
        <v>1700</v>
      </c>
      <c r="L11" s="321">
        <v>24</v>
      </c>
      <c r="M11" s="321">
        <v>4</v>
      </c>
      <c r="N11" s="321">
        <v>5.6</v>
      </c>
      <c r="O11" s="376">
        <v>2</v>
      </c>
      <c r="P11" s="376" t="s">
        <v>1703</v>
      </c>
      <c r="Q11" s="376" t="s">
        <v>1699</v>
      </c>
      <c r="R11" s="376" t="s">
        <v>1709</v>
      </c>
      <c r="S11" s="377">
        <v>2</v>
      </c>
      <c r="T11" s="377" t="s">
        <v>1701</v>
      </c>
      <c r="U11" s="377" t="s">
        <v>1767</v>
      </c>
      <c r="V11" s="377">
        <v>2</v>
      </c>
      <c r="W11" s="377" t="s">
        <v>1699</v>
      </c>
      <c r="X11" s="377" t="s">
        <v>1698</v>
      </c>
      <c r="Y11" s="377">
        <v>2</v>
      </c>
      <c r="Z11" s="376"/>
      <c r="AA11" s="376"/>
      <c r="AB11" s="376"/>
      <c r="AC11" s="377" t="s">
        <v>2064</v>
      </c>
      <c r="AD11" s="377" t="s">
        <v>1703</v>
      </c>
      <c r="AE11" s="377">
        <v>2</v>
      </c>
      <c r="AF11" s="323"/>
      <c r="AG11" s="516">
        <v>7.7421961100000001</v>
      </c>
      <c r="AH11" s="517">
        <v>113.1084377</v>
      </c>
    </row>
    <row r="12" spans="2:34" ht="27.75" customHeight="1">
      <c r="B12" s="686"/>
      <c r="C12" s="687"/>
      <c r="D12" s="688"/>
      <c r="E12" s="493"/>
      <c r="F12" s="316">
        <f t="shared" ref="F12:F15" si="0">F11+1</f>
        <v>3</v>
      </c>
      <c r="G12" s="317" t="s">
        <v>2502</v>
      </c>
      <c r="H12" s="365" t="s">
        <v>2512</v>
      </c>
      <c r="I12" s="518"/>
      <c r="J12" s="320">
        <v>2.9039999999999999</v>
      </c>
      <c r="K12" s="376" t="s">
        <v>1696</v>
      </c>
      <c r="L12" s="321">
        <v>86</v>
      </c>
      <c r="M12" s="321">
        <v>6.4</v>
      </c>
      <c r="N12" s="321">
        <v>9.5</v>
      </c>
      <c r="O12" s="376">
        <v>3</v>
      </c>
      <c r="P12" s="376" t="s">
        <v>1697</v>
      </c>
      <c r="Q12" s="376" t="s">
        <v>1705</v>
      </c>
      <c r="R12" s="376" t="s">
        <v>1709</v>
      </c>
      <c r="S12" s="377">
        <v>1</v>
      </c>
      <c r="T12" s="377" t="s">
        <v>3226</v>
      </c>
      <c r="U12" s="377" t="s">
        <v>1767</v>
      </c>
      <c r="V12" s="377">
        <v>1</v>
      </c>
      <c r="W12" s="377" t="s">
        <v>1701</v>
      </c>
      <c r="X12" s="377" t="s">
        <v>1707</v>
      </c>
      <c r="Y12" s="377">
        <v>0</v>
      </c>
      <c r="Z12" s="376"/>
      <c r="AA12" s="376"/>
      <c r="AB12" s="376"/>
      <c r="AC12" s="377" t="s">
        <v>3227</v>
      </c>
      <c r="AD12" s="377" t="s">
        <v>1701</v>
      </c>
      <c r="AE12" s="377">
        <v>2</v>
      </c>
      <c r="AF12" s="323"/>
      <c r="AG12" s="516">
        <v>7.7545976999999997</v>
      </c>
      <c r="AH12" s="517">
        <v>113.10603</v>
      </c>
    </row>
    <row r="13" spans="2:34">
      <c r="B13" s="686"/>
      <c r="C13" s="687"/>
      <c r="D13" s="688"/>
      <c r="E13" s="493"/>
      <c r="F13" s="316">
        <f t="shared" si="0"/>
        <v>4</v>
      </c>
      <c r="G13" s="317" t="s">
        <v>2503</v>
      </c>
      <c r="H13" s="365" t="s">
        <v>2513</v>
      </c>
      <c r="I13" s="518"/>
      <c r="J13" s="320">
        <v>3.9180000000000001</v>
      </c>
      <c r="K13" s="376" t="s">
        <v>1700</v>
      </c>
      <c r="L13" s="321">
        <v>3.4</v>
      </c>
      <c r="M13" s="321">
        <v>6.3</v>
      </c>
      <c r="N13" s="321">
        <v>6.3</v>
      </c>
      <c r="O13" s="376">
        <v>1</v>
      </c>
      <c r="P13" s="376" t="s">
        <v>1703</v>
      </c>
      <c r="Q13" s="376" t="s">
        <v>2083</v>
      </c>
      <c r="R13" s="376" t="s">
        <v>1709</v>
      </c>
      <c r="S13" s="377">
        <v>2</v>
      </c>
      <c r="T13" s="377" t="s">
        <v>1701</v>
      </c>
      <c r="U13" s="377" t="s">
        <v>1767</v>
      </c>
      <c r="V13" s="377">
        <v>2</v>
      </c>
      <c r="W13" s="377" t="s">
        <v>1699</v>
      </c>
      <c r="X13" s="377" t="s">
        <v>1698</v>
      </c>
      <c r="Y13" s="377">
        <v>2</v>
      </c>
      <c r="Z13" s="376"/>
      <c r="AA13" s="376"/>
      <c r="AB13" s="376"/>
      <c r="AC13" s="377" t="s">
        <v>1699</v>
      </c>
      <c r="AD13" s="377" t="s">
        <v>1703</v>
      </c>
      <c r="AE13" s="377">
        <v>2</v>
      </c>
      <c r="AF13" s="323"/>
      <c r="AG13" s="516">
        <v>7.763693</v>
      </c>
      <c r="AH13" s="517">
        <v>113.10594</v>
      </c>
    </row>
    <row r="14" spans="2:34">
      <c r="B14" s="686"/>
      <c r="C14" s="687"/>
      <c r="D14" s="688"/>
      <c r="E14" s="498"/>
      <c r="F14" s="316">
        <f t="shared" si="0"/>
        <v>5</v>
      </c>
      <c r="G14" s="317" t="s">
        <v>2504</v>
      </c>
      <c r="H14" s="365" t="s">
        <v>2514</v>
      </c>
      <c r="I14" s="519"/>
      <c r="J14" s="377">
        <v>5.0750000000000002</v>
      </c>
      <c r="K14" s="377" t="s">
        <v>1700</v>
      </c>
      <c r="L14" s="366">
        <v>10</v>
      </c>
      <c r="M14" s="366">
        <v>6.8</v>
      </c>
      <c r="N14" s="366">
        <v>6.8</v>
      </c>
      <c r="O14" s="377">
        <v>1</v>
      </c>
      <c r="P14" s="377" t="s">
        <v>1706</v>
      </c>
      <c r="Q14" s="377" t="s">
        <v>1703</v>
      </c>
      <c r="R14" s="377" t="s">
        <v>1709</v>
      </c>
      <c r="S14" s="377">
        <v>2</v>
      </c>
      <c r="T14" s="377" t="s">
        <v>1767</v>
      </c>
      <c r="U14" s="377" t="s">
        <v>1698</v>
      </c>
      <c r="V14" s="377">
        <v>2</v>
      </c>
      <c r="W14" s="377" t="s">
        <v>1703</v>
      </c>
      <c r="X14" s="377" t="s">
        <v>1698</v>
      </c>
      <c r="Y14" s="377">
        <v>1</v>
      </c>
      <c r="Z14" s="377"/>
      <c r="AA14" s="377"/>
      <c r="AB14" s="377"/>
      <c r="AC14" s="377" t="s">
        <v>1698</v>
      </c>
      <c r="AD14" s="377" t="s">
        <v>1698</v>
      </c>
      <c r="AE14" s="377" t="s">
        <v>1698</v>
      </c>
      <c r="AF14" s="377"/>
      <c r="AG14" s="516">
        <v>7.7737005000000003</v>
      </c>
      <c r="AH14" s="520">
        <v>113.10324566</v>
      </c>
    </row>
    <row r="15" spans="2:34">
      <c r="B15" s="675"/>
      <c r="C15" s="677"/>
      <c r="D15" s="679"/>
      <c r="E15" s="498"/>
      <c r="F15" s="316">
        <f t="shared" si="0"/>
        <v>6</v>
      </c>
      <c r="G15" s="317" t="s">
        <v>2505</v>
      </c>
      <c r="H15" s="365" t="s">
        <v>2515</v>
      </c>
      <c r="I15" s="332" t="s">
        <v>2097</v>
      </c>
      <c r="J15" s="320">
        <v>6.9980000000000002</v>
      </c>
      <c r="K15" s="376" t="s">
        <v>1700</v>
      </c>
      <c r="L15" s="321">
        <v>7.8</v>
      </c>
      <c r="M15" s="321">
        <v>4.3</v>
      </c>
      <c r="N15" s="321">
        <v>5</v>
      </c>
      <c r="O15" s="376">
        <v>1</v>
      </c>
      <c r="P15" s="376" t="s">
        <v>1703</v>
      </c>
      <c r="Q15" s="376" t="s">
        <v>1699</v>
      </c>
      <c r="R15" s="376" t="s">
        <v>1709</v>
      </c>
      <c r="S15" s="376">
        <v>2</v>
      </c>
      <c r="T15" s="377" t="s">
        <v>1701</v>
      </c>
      <c r="U15" s="377" t="s">
        <v>1767</v>
      </c>
      <c r="V15" s="377">
        <v>2</v>
      </c>
      <c r="W15" s="377" t="s">
        <v>1699</v>
      </c>
      <c r="X15" s="377" t="s">
        <v>1698</v>
      </c>
      <c r="Y15" s="377">
        <v>2</v>
      </c>
      <c r="Z15" s="376"/>
      <c r="AA15" s="376"/>
      <c r="AB15" s="376"/>
      <c r="AC15" s="377" t="s">
        <v>1699</v>
      </c>
      <c r="AD15" s="377" t="s">
        <v>1703</v>
      </c>
      <c r="AE15" s="377">
        <v>2</v>
      </c>
      <c r="AF15" s="323"/>
      <c r="AG15" s="516">
        <v>7.7873727300000004</v>
      </c>
      <c r="AH15" s="517">
        <v>113.09325370000001</v>
      </c>
    </row>
    <row r="16" spans="2:34">
      <c r="B16" s="671"/>
      <c r="C16" s="672"/>
      <c r="D16" s="672"/>
      <c r="E16" s="672"/>
      <c r="F16" s="672"/>
      <c r="G16" s="672"/>
      <c r="H16" s="672"/>
      <c r="I16" s="672"/>
      <c r="J16" s="672"/>
      <c r="K16" s="672"/>
      <c r="L16" s="672"/>
      <c r="M16" s="672"/>
      <c r="N16" s="672"/>
      <c r="O16" s="672"/>
      <c r="P16" s="672"/>
      <c r="Q16" s="672"/>
      <c r="R16" s="672"/>
      <c r="S16" s="672"/>
      <c r="T16" s="672"/>
      <c r="U16" s="672"/>
      <c r="V16" s="672"/>
      <c r="W16" s="672"/>
      <c r="X16" s="672"/>
      <c r="Y16" s="672"/>
      <c r="Z16" s="672"/>
      <c r="AA16" s="672"/>
      <c r="AB16" s="672"/>
      <c r="AC16" s="672"/>
      <c r="AD16" s="672"/>
      <c r="AE16" s="672"/>
      <c r="AF16" s="672"/>
      <c r="AG16" s="672"/>
      <c r="AH16" s="673"/>
    </row>
    <row r="17" spans="2:34" ht="12.75" customHeight="1">
      <c r="B17" s="674" t="s">
        <v>2079</v>
      </c>
      <c r="C17" s="676">
        <v>11</v>
      </c>
      <c r="D17" s="678" t="s">
        <v>2590</v>
      </c>
      <c r="E17" s="376"/>
      <c r="F17" s="376">
        <f>F15+1</f>
        <v>7</v>
      </c>
      <c r="G17" s="333" t="s">
        <v>2506</v>
      </c>
      <c r="H17" s="377" t="s">
        <v>2516</v>
      </c>
      <c r="I17" s="334"/>
      <c r="J17" s="320">
        <v>0.66500000000000004</v>
      </c>
      <c r="K17" s="376" t="s">
        <v>1700</v>
      </c>
      <c r="L17" s="321">
        <v>5.2</v>
      </c>
      <c r="M17" s="321">
        <v>3.6</v>
      </c>
      <c r="N17" s="321">
        <v>5.2</v>
      </c>
      <c r="O17" s="376">
        <v>1</v>
      </c>
      <c r="P17" s="335" t="s">
        <v>1706</v>
      </c>
      <c r="Q17" s="335" t="s">
        <v>1703</v>
      </c>
      <c r="R17" s="335" t="s">
        <v>1709</v>
      </c>
      <c r="S17" s="376">
        <v>2</v>
      </c>
      <c r="T17" s="377" t="s">
        <v>1767</v>
      </c>
      <c r="U17" s="377" t="s">
        <v>1698</v>
      </c>
      <c r="V17" s="376">
        <v>2</v>
      </c>
      <c r="W17" s="377" t="s">
        <v>1698</v>
      </c>
      <c r="X17" s="377" t="s">
        <v>1698</v>
      </c>
      <c r="Y17" s="376">
        <v>3</v>
      </c>
      <c r="Z17" s="376"/>
      <c r="AA17" s="376"/>
      <c r="AB17" s="376"/>
      <c r="AC17" s="377" t="s">
        <v>1698</v>
      </c>
      <c r="AD17" s="377" t="s">
        <v>1698</v>
      </c>
      <c r="AE17" s="377" t="s">
        <v>1698</v>
      </c>
      <c r="AF17" s="377"/>
      <c r="AG17" s="516">
        <v>7.836627</v>
      </c>
      <c r="AH17" s="517">
        <v>113.05070809999999</v>
      </c>
    </row>
    <row r="18" spans="2:34">
      <c r="B18" s="686"/>
      <c r="C18" s="687"/>
      <c r="D18" s="688"/>
      <c r="E18" s="376"/>
      <c r="F18" s="316">
        <f>F17+1</f>
        <v>8</v>
      </c>
      <c r="G18" s="333" t="s">
        <v>2507</v>
      </c>
      <c r="H18" s="377" t="s">
        <v>2517</v>
      </c>
      <c r="I18" s="334"/>
      <c r="J18" s="320">
        <v>1.2330000000000001</v>
      </c>
      <c r="K18" s="376" t="s">
        <v>1700</v>
      </c>
      <c r="L18" s="321">
        <v>15.3</v>
      </c>
      <c r="M18" s="321">
        <v>4.2</v>
      </c>
      <c r="N18" s="321">
        <v>5.3</v>
      </c>
      <c r="O18" s="376">
        <v>1</v>
      </c>
      <c r="P18" s="335" t="s">
        <v>1697</v>
      </c>
      <c r="Q18" s="335" t="s">
        <v>1701</v>
      </c>
      <c r="R18" s="335" t="s">
        <v>1709</v>
      </c>
      <c r="S18" s="376">
        <v>2</v>
      </c>
      <c r="T18" s="376" t="s">
        <v>1701</v>
      </c>
      <c r="U18" s="376" t="s">
        <v>1767</v>
      </c>
      <c r="V18" s="376">
        <v>2</v>
      </c>
      <c r="W18" s="376" t="s">
        <v>1701</v>
      </c>
      <c r="X18" s="376" t="s">
        <v>1707</v>
      </c>
      <c r="Y18" s="376">
        <v>2</v>
      </c>
      <c r="Z18" s="376"/>
      <c r="AA18" s="376"/>
      <c r="AB18" s="376"/>
      <c r="AC18" s="377" t="s">
        <v>1699</v>
      </c>
      <c r="AD18" s="377" t="s">
        <v>1703</v>
      </c>
      <c r="AE18" s="377">
        <v>2</v>
      </c>
      <c r="AF18" s="377"/>
      <c r="AG18" s="516">
        <v>7.8528799999999999</v>
      </c>
      <c r="AH18" s="521">
        <v>113.04907833</v>
      </c>
    </row>
    <row r="19" spans="2:34">
      <c r="B19" s="686"/>
      <c r="C19" s="687"/>
      <c r="D19" s="688"/>
      <c r="E19" s="376"/>
      <c r="F19" s="316">
        <f t="shared" ref="F19:F20" si="1">F18+1</f>
        <v>9</v>
      </c>
      <c r="G19" s="333" t="s">
        <v>2508</v>
      </c>
      <c r="H19" s="377" t="s">
        <v>2518</v>
      </c>
      <c r="I19" s="334"/>
      <c r="J19" s="320">
        <v>1.4410000000000001</v>
      </c>
      <c r="K19" s="376" t="s">
        <v>1700</v>
      </c>
      <c r="L19" s="321">
        <v>8.1999999999999993</v>
      </c>
      <c r="M19" s="321">
        <v>4.2</v>
      </c>
      <c r="N19" s="321">
        <v>5.3</v>
      </c>
      <c r="O19" s="376">
        <v>1</v>
      </c>
      <c r="P19" s="335" t="s">
        <v>1706</v>
      </c>
      <c r="Q19" s="335" t="s">
        <v>1703</v>
      </c>
      <c r="R19" s="335" t="s">
        <v>1709</v>
      </c>
      <c r="S19" s="376">
        <v>3</v>
      </c>
      <c r="T19" s="377" t="s">
        <v>1767</v>
      </c>
      <c r="U19" s="377" t="s">
        <v>1698</v>
      </c>
      <c r="V19" s="376">
        <v>2</v>
      </c>
      <c r="W19" s="376" t="s">
        <v>1703</v>
      </c>
      <c r="X19" s="377" t="s">
        <v>1702</v>
      </c>
      <c r="Y19" s="376">
        <v>2</v>
      </c>
      <c r="Z19" s="376"/>
      <c r="AA19" s="376"/>
      <c r="AB19" s="376"/>
      <c r="AC19" s="377" t="s">
        <v>1698</v>
      </c>
      <c r="AD19" s="377" t="s">
        <v>1698</v>
      </c>
      <c r="AE19" s="377" t="s">
        <v>1698</v>
      </c>
      <c r="AF19" s="377"/>
      <c r="AG19" s="516">
        <v>7.8518549999999996</v>
      </c>
      <c r="AH19" s="521">
        <v>113.0475833</v>
      </c>
    </row>
    <row r="20" spans="2:34">
      <c r="B20" s="686"/>
      <c r="C20" s="687"/>
      <c r="D20" s="688"/>
      <c r="E20" s="376"/>
      <c r="F20" s="316">
        <f t="shared" si="1"/>
        <v>10</v>
      </c>
      <c r="G20" s="333" t="s">
        <v>2509</v>
      </c>
      <c r="H20" s="377" t="s">
        <v>2519</v>
      </c>
      <c r="I20" s="334"/>
      <c r="J20" s="320">
        <v>1.9970000000000001</v>
      </c>
      <c r="K20" s="376" t="s">
        <v>1700</v>
      </c>
      <c r="L20" s="321">
        <v>10.199999999999999</v>
      </c>
      <c r="M20" s="321">
        <v>3.8</v>
      </c>
      <c r="N20" s="321">
        <v>5</v>
      </c>
      <c r="O20" s="376">
        <v>1</v>
      </c>
      <c r="P20" s="335" t="s">
        <v>1697</v>
      </c>
      <c r="Q20" s="335" t="s">
        <v>1701</v>
      </c>
      <c r="R20" s="335" t="s">
        <v>1709</v>
      </c>
      <c r="S20" s="376">
        <v>2</v>
      </c>
      <c r="T20" s="376" t="s">
        <v>1701</v>
      </c>
      <c r="U20" s="376" t="s">
        <v>1767</v>
      </c>
      <c r="V20" s="376">
        <v>2</v>
      </c>
      <c r="W20" s="376" t="s">
        <v>1701</v>
      </c>
      <c r="X20" s="376" t="s">
        <v>1707</v>
      </c>
      <c r="Y20" s="376">
        <v>2</v>
      </c>
      <c r="Z20" s="376"/>
      <c r="AA20" s="376"/>
      <c r="AB20" s="376"/>
      <c r="AC20" s="377" t="s">
        <v>1699</v>
      </c>
      <c r="AD20" s="377" t="s">
        <v>1703</v>
      </c>
      <c r="AE20" s="377">
        <v>2</v>
      </c>
      <c r="AF20" s="377"/>
      <c r="AG20" s="516">
        <v>7.8502283000000004</v>
      </c>
      <c r="AH20" s="521">
        <v>113.04317829999999</v>
      </c>
    </row>
    <row r="21" spans="2:34">
      <c r="B21" s="675"/>
      <c r="C21" s="677"/>
      <c r="D21" s="679"/>
      <c r="E21" s="376"/>
      <c r="F21" s="376">
        <f>F20+1</f>
        <v>11</v>
      </c>
      <c r="G21" s="333" t="s">
        <v>2510</v>
      </c>
      <c r="H21" s="377" t="s">
        <v>2520</v>
      </c>
      <c r="I21" s="334"/>
      <c r="J21" s="320">
        <v>3.597</v>
      </c>
      <c r="K21" s="376" t="s">
        <v>1700</v>
      </c>
      <c r="L21" s="321">
        <v>15.7</v>
      </c>
      <c r="M21" s="321">
        <v>4.5999999999999996</v>
      </c>
      <c r="N21" s="321">
        <v>5.5</v>
      </c>
      <c r="O21" s="376">
        <v>1</v>
      </c>
      <c r="P21" s="335" t="s">
        <v>1703</v>
      </c>
      <c r="Q21" s="335" t="s">
        <v>1699</v>
      </c>
      <c r="R21" s="335" t="s">
        <v>1709</v>
      </c>
      <c r="S21" s="376">
        <v>3</v>
      </c>
      <c r="T21" s="376" t="s">
        <v>1701</v>
      </c>
      <c r="U21" s="376" t="s">
        <v>1767</v>
      </c>
      <c r="V21" s="376">
        <v>2</v>
      </c>
      <c r="W21" s="376" t="s">
        <v>1701</v>
      </c>
      <c r="X21" s="376" t="s">
        <v>1707</v>
      </c>
      <c r="Y21" s="376">
        <v>1</v>
      </c>
      <c r="Z21" s="376"/>
      <c r="AA21" s="376"/>
      <c r="AB21" s="376"/>
      <c r="AC21" s="377" t="s">
        <v>1699</v>
      </c>
      <c r="AD21" s="377" t="s">
        <v>1703</v>
      </c>
      <c r="AE21" s="377">
        <v>3</v>
      </c>
      <c r="AF21" s="377"/>
      <c r="AG21" s="516">
        <v>7.8366271999999997</v>
      </c>
      <c r="AH21" s="521">
        <v>113.050708</v>
      </c>
    </row>
    <row r="22" spans="2:34">
      <c r="B22" s="671"/>
      <c r="C22" s="672"/>
      <c r="D22" s="672"/>
      <c r="E22" s="672"/>
      <c r="F22" s="672"/>
      <c r="G22" s="672"/>
      <c r="H22" s="672"/>
      <c r="I22" s="672"/>
      <c r="J22" s="672"/>
      <c r="K22" s="672"/>
      <c r="L22" s="672"/>
      <c r="M22" s="672"/>
      <c r="N22" s="672"/>
      <c r="O22" s="672"/>
      <c r="P22" s="672"/>
      <c r="Q22" s="672"/>
      <c r="R22" s="672"/>
      <c r="S22" s="672"/>
      <c r="T22" s="672"/>
      <c r="U22" s="672"/>
      <c r="V22" s="672"/>
      <c r="W22" s="672"/>
      <c r="X22" s="672"/>
      <c r="Y22" s="672"/>
      <c r="Z22" s="672"/>
      <c r="AA22" s="672"/>
      <c r="AB22" s="672"/>
      <c r="AC22" s="672"/>
      <c r="AD22" s="672"/>
      <c r="AE22" s="672"/>
      <c r="AF22" s="672"/>
      <c r="AG22" s="672"/>
      <c r="AH22" s="673"/>
    </row>
    <row r="23" spans="2:34" ht="12.75" customHeight="1">
      <c r="B23" s="680" t="s">
        <v>2068</v>
      </c>
      <c r="C23" s="676">
        <v>3</v>
      </c>
      <c r="D23" s="678" t="s">
        <v>2591</v>
      </c>
      <c r="E23" s="376"/>
      <c r="F23" s="376">
        <f>F21+1</f>
        <v>12</v>
      </c>
      <c r="G23" s="377" t="s">
        <v>2521</v>
      </c>
      <c r="H23" s="377" t="s">
        <v>2523</v>
      </c>
      <c r="I23" s="334"/>
      <c r="J23" s="320">
        <v>2.3210000000000002</v>
      </c>
      <c r="K23" s="376" t="s">
        <v>1700</v>
      </c>
      <c r="L23" s="321">
        <v>10.5</v>
      </c>
      <c r="M23" s="321">
        <v>3.66</v>
      </c>
      <c r="N23" s="321">
        <v>4.47</v>
      </c>
      <c r="O23" s="376">
        <v>1</v>
      </c>
      <c r="P23" s="335" t="s">
        <v>1703</v>
      </c>
      <c r="Q23" s="335" t="s">
        <v>1699</v>
      </c>
      <c r="R23" s="335" t="s">
        <v>1709</v>
      </c>
      <c r="S23" s="376">
        <v>2</v>
      </c>
      <c r="T23" s="335" t="s">
        <v>1701</v>
      </c>
      <c r="U23" s="335" t="s">
        <v>1767</v>
      </c>
      <c r="V23" s="335">
        <v>2</v>
      </c>
      <c r="W23" s="335" t="s">
        <v>1701</v>
      </c>
      <c r="X23" s="335" t="s">
        <v>1707</v>
      </c>
      <c r="Y23" s="335">
        <v>2</v>
      </c>
      <c r="Z23" s="376"/>
      <c r="AA23" s="376"/>
      <c r="AB23" s="376"/>
      <c r="AC23" s="377" t="s">
        <v>1699</v>
      </c>
      <c r="AD23" s="377" t="s">
        <v>1703</v>
      </c>
      <c r="AE23" s="377">
        <v>2</v>
      </c>
      <c r="AF23" s="377"/>
      <c r="AG23" s="516">
        <v>7.8139865999999998</v>
      </c>
      <c r="AH23" s="522">
        <v>113.25860498999999</v>
      </c>
    </row>
    <row r="24" spans="2:34">
      <c r="B24" s="681"/>
      <c r="C24" s="677"/>
      <c r="D24" s="679"/>
      <c r="E24" s="376"/>
      <c r="F24" s="376">
        <f>F23+1</f>
        <v>13</v>
      </c>
      <c r="G24" s="377" t="s">
        <v>2522</v>
      </c>
      <c r="H24" s="377" t="s">
        <v>2524</v>
      </c>
      <c r="I24" s="334"/>
      <c r="J24" s="320">
        <v>2.5259999999999998</v>
      </c>
      <c r="K24" s="376" t="s">
        <v>1700</v>
      </c>
      <c r="L24" s="321">
        <v>13.5</v>
      </c>
      <c r="M24" s="321">
        <v>3</v>
      </c>
      <c r="N24" s="321">
        <v>3.08</v>
      </c>
      <c r="O24" s="376">
        <v>2</v>
      </c>
      <c r="P24" s="335" t="s">
        <v>1703</v>
      </c>
      <c r="Q24" s="335" t="s">
        <v>1699</v>
      </c>
      <c r="R24" s="335" t="s">
        <v>1709</v>
      </c>
      <c r="S24" s="376">
        <v>3</v>
      </c>
      <c r="T24" s="335" t="s">
        <v>1701</v>
      </c>
      <c r="U24" s="335" t="s">
        <v>1767</v>
      </c>
      <c r="V24" s="335">
        <v>2</v>
      </c>
      <c r="W24" s="335" t="s">
        <v>1701</v>
      </c>
      <c r="X24" s="335" t="s">
        <v>1707</v>
      </c>
      <c r="Y24" s="335">
        <v>1</v>
      </c>
      <c r="Z24" s="376"/>
      <c r="AA24" s="376"/>
      <c r="AB24" s="376"/>
      <c r="AC24" s="377" t="s">
        <v>2064</v>
      </c>
      <c r="AD24" s="377" t="s">
        <v>1703</v>
      </c>
      <c r="AE24" s="377">
        <v>2</v>
      </c>
      <c r="AF24" s="377"/>
      <c r="AG24" s="516">
        <v>7.8125799999999996</v>
      </c>
      <c r="AH24" s="522">
        <v>113.2602433</v>
      </c>
    </row>
    <row r="25" spans="2:34">
      <c r="B25" s="671"/>
      <c r="C25" s="672"/>
      <c r="D25" s="672"/>
      <c r="E25" s="672"/>
      <c r="F25" s="672"/>
      <c r="G25" s="672"/>
      <c r="H25" s="672"/>
      <c r="I25" s="672"/>
      <c r="J25" s="672"/>
      <c r="K25" s="672"/>
      <c r="L25" s="672"/>
      <c r="M25" s="672"/>
      <c r="N25" s="672"/>
      <c r="O25" s="672"/>
      <c r="P25" s="672"/>
      <c r="Q25" s="672"/>
      <c r="R25" s="672"/>
      <c r="S25" s="672"/>
      <c r="T25" s="672"/>
      <c r="U25" s="672"/>
      <c r="V25" s="672"/>
      <c r="W25" s="672"/>
      <c r="X25" s="672"/>
      <c r="Y25" s="672"/>
      <c r="Z25" s="672"/>
      <c r="AA25" s="672"/>
      <c r="AB25" s="672"/>
      <c r="AC25" s="672"/>
      <c r="AD25" s="672"/>
      <c r="AE25" s="672"/>
      <c r="AF25" s="672"/>
      <c r="AG25" s="672"/>
      <c r="AH25" s="673"/>
    </row>
    <row r="26" spans="2:34" ht="12.75" customHeight="1">
      <c r="B26" s="698" t="s">
        <v>2141</v>
      </c>
      <c r="C26" s="676">
        <v>13.2</v>
      </c>
      <c r="D26" s="678" t="s">
        <v>2592</v>
      </c>
      <c r="E26" s="480"/>
      <c r="F26" s="376">
        <f>F24+1</f>
        <v>14</v>
      </c>
      <c r="G26" s="377" t="s">
        <v>2525</v>
      </c>
      <c r="H26" s="377" t="s">
        <v>2529</v>
      </c>
      <c r="I26" s="376" t="s">
        <v>2529</v>
      </c>
      <c r="J26" s="320">
        <v>0.158</v>
      </c>
      <c r="K26" s="376" t="s">
        <v>1700</v>
      </c>
      <c r="L26" s="321">
        <v>6.4</v>
      </c>
      <c r="M26" s="321">
        <v>6.6</v>
      </c>
      <c r="N26" s="321">
        <v>8.3000000000000007</v>
      </c>
      <c r="O26" s="376">
        <v>1</v>
      </c>
      <c r="P26" s="376" t="s">
        <v>3237</v>
      </c>
      <c r="Q26" s="376" t="s">
        <v>3238</v>
      </c>
      <c r="R26" s="376" t="s">
        <v>1709</v>
      </c>
      <c r="S26" s="376">
        <v>3</v>
      </c>
      <c r="T26" s="377" t="s">
        <v>1701</v>
      </c>
      <c r="U26" s="377" t="s">
        <v>1767</v>
      </c>
      <c r="V26" s="376">
        <v>2</v>
      </c>
      <c r="W26" s="376" t="s">
        <v>1701</v>
      </c>
      <c r="X26" s="376" t="s">
        <v>1707</v>
      </c>
      <c r="Y26" s="376">
        <v>2</v>
      </c>
      <c r="Z26" s="376"/>
      <c r="AA26" s="376"/>
      <c r="AB26" s="376"/>
      <c r="AC26" s="376" t="s">
        <v>1699</v>
      </c>
      <c r="AD26" s="376" t="s">
        <v>1703</v>
      </c>
      <c r="AE26" s="376">
        <v>1</v>
      </c>
      <c r="AF26" s="339"/>
      <c r="AG26" s="523">
        <v>7.8894116600000004</v>
      </c>
      <c r="AH26" s="524">
        <v>113.04704166</v>
      </c>
    </row>
    <row r="27" spans="2:34">
      <c r="B27" s="694"/>
      <c r="C27" s="687"/>
      <c r="D27" s="688"/>
      <c r="E27" s="498"/>
      <c r="F27" s="376">
        <f>F26+1</f>
        <v>15</v>
      </c>
      <c r="G27" s="377" t="s">
        <v>2526</v>
      </c>
      <c r="H27" s="376" t="s">
        <v>2530</v>
      </c>
      <c r="I27" s="338"/>
      <c r="J27" s="320">
        <v>6.7969999999999997</v>
      </c>
      <c r="K27" s="376" t="s">
        <v>1700</v>
      </c>
      <c r="L27" s="321">
        <v>5.6</v>
      </c>
      <c r="M27" s="321">
        <v>7</v>
      </c>
      <c r="N27" s="321">
        <v>9</v>
      </c>
      <c r="O27" s="376">
        <v>1</v>
      </c>
      <c r="P27" s="376" t="s">
        <v>1705</v>
      </c>
      <c r="Q27" s="376" t="s">
        <v>1701</v>
      </c>
      <c r="R27" s="376" t="s">
        <v>1709</v>
      </c>
      <c r="S27" s="376">
        <v>1</v>
      </c>
      <c r="T27" s="376" t="s">
        <v>1701</v>
      </c>
      <c r="U27" s="376" t="s">
        <v>1767</v>
      </c>
      <c r="V27" s="377">
        <v>2</v>
      </c>
      <c r="W27" s="377" t="s">
        <v>1703</v>
      </c>
      <c r="X27" s="377" t="s">
        <v>1702</v>
      </c>
      <c r="Y27" s="376">
        <v>0</v>
      </c>
      <c r="Z27" s="376"/>
      <c r="AA27" s="376"/>
      <c r="AB27" s="376"/>
      <c r="AC27" s="376" t="s">
        <v>1699</v>
      </c>
      <c r="AD27" s="376" t="s">
        <v>1703</v>
      </c>
      <c r="AE27" s="376">
        <v>2</v>
      </c>
      <c r="AF27" s="339"/>
      <c r="AG27" s="525">
        <v>7.9231299999999996</v>
      </c>
      <c r="AH27" s="526">
        <v>113.01969</v>
      </c>
    </row>
    <row r="28" spans="2:34">
      <c r="B28" s="694"/>
      <c r="C28" s="687"/>
      <c r="D28" s="688"/>
      <c r="E28" s="498"/>
      <c r="F28" s="376">
        <f t="shared" ref="F28:F29" si="2">F27+1</f>
        <v>16</v>
      </c>
      <c r="G28" s="377" t="s">
        <v>2527</v>
      </c>
      <c r="H28" s="377" t="s">
        <v>3239</v>
      </c>
      <c r="I28" s="338" t="s">
        <v>2063</v>
      </c>
      <c r="J28" s="320">
        <v>7.4240000000000004</v>
      </c>
      <c r="K28" s="376" t="s">
        <v>1700</v>
      </c>
      <c r="L28" s="321">
        <v>20.399999999999999</v>
      </c>
      <c r="M28" s="321">
        <v>6.7</v>
      </c>
      <c r="N28" s="321">
        <v>7.3</v>
      </c>
      <c r="O28" s="376">
        <v>2</v>
      </c>
      <c r="P28" s="376" t="s">
        <v>1703</v>
      </c>
      <c r="Q28" s="376" t="s">
        <v>1699</v>
      </c>
      <c r="R28" s="376" t="s">
        <v>1709</v>
      </c>
      <c r="S28" s="376">
        <v>3</v>
      </c>
      <c r="T28" s="376" t="s">
        <v>1701</v>
      </c>
      <c r="U28" s="376" t="s">
        <v>1767</v>
      </c>
      <c r="V28" s="376">
        <v>2</v>
      </c>
      <c r="W28" s="376" t="s">
        <v>1701</v>
      </c>
      <c r="X28" s="376" t="s">
        <v>1707</v>
      </c>
      <c r="Y28" s="376">
        <v>1</v>
      </c>
      <c r="Z28" s="376"/>
      <c r="AA28" s="376"/>
      <c r="AB28" s="376"/>
      <c r="AC28" s="376" t="s">
        <v>2064</v>
      </c>
      <c r="AD28" s="376" t="s">
        <v>1703</v>
      </c>
      <c r="AE28" s="376">
        <v>2</v>
      </c>
      <c r="AF28" s="339"/>
      <c r="AG28" s="523">
        <v>7.9245599999999996</v>
      </c>
      <c r="AH28" s="524">
        <v>113.018045</v>
      </c>
    </row>
    <row r="29" spans="2:34">
      <c r="B29" s="699"/>
      <c r="C29" s="677"/>
      <c r="D29" s="679"/>
      <c r="E29" s="498"/>
      <c r="F29" s="376">
        <f t="shared" si="2"/>
        <v>17</v>
      </c>
      <c r="G29" s="377" t="s">
        <v>2528</v>
      </c>
      <c r="H29" s="376" t="s">
        <v>3240</v>
      </c>
      <c r="I29" s="338" t="s">
        <v>2063</v>
      </c>
      <c r="J29" s="320">
        <v>9.42</v>
      </c>
      <c r="K29" s="376" t="s">
        <v>1700</v>
      </c>
      <c r="L29" s="321">
        <v>12.2</v>
      </c>
      <c r="M29" s="321">
        <v>6.7</v>
      </c>
      <c r="N29" s="321">
        <v>7.3</v>
      </c>
      <c r="O29" s="376">
        <v>1</v>
      </c>
      <c r="P29" s="376" t="s">
        <v>1703</v>
      </c>
      <c r="Q29" s="376" t="s">
        <v>1699</v>
      </c>
      <c r="R29" s="376" t="s">
        <v>1709</v>
      </c>
      <c r="S29" s="376">
        <v>1</v>
      </c>
      <c r="T29" s="376" t="s">
        <v>1701</v>
      </c>
      <c r="U29" s="376" t="s">
        <v>1767</v>
      </c>
      <c r="V29" s="376">
        <v>2</v>
      </c>
      <c r="W29" s="376" t="s">
        <v>1701</v>
      </c>
      <c r="X29" s="376" t="s">
        <v>1707</v>
      </c>
      <c r="Y29" s="376">
        <v>1</v>
      </c>
      <c r="Z29" s="376"/>
      <c r="AA29" s="376"/>
      <c r="AB29" s="376"/>
      <c r="AC29" s="376" t="s">
        <v>1714</v>
      </c>
      <c r="AD29" s="376" t="s">
        <v>1703</v>
      </c>
      <c r="AE29" s="376">
        <v>1</v>
      </c>
      <c r="AF29" s="339"/>
      <c r="AG29" s="523">
        <v>7.9249783300000001</v>
      </c>
      <c r="AH29" s="524">
        <v>113.00575166</v>
      </c>
    </row>
    <row r="30" spans="2:34">
      <c r="B30" s="671"/>
      <c r="C30" s="672"/>
      <c r="D30" s="672"/>
      <c r="E30" s="672"/>
      <c r="F30" s="672"/>
      <c r="G30" s="672"/>
      <c r="H30" s="672"/>
      <c r="I30" s="672"/>
      <c r="J30" s="672"/>
      <c r="K30" s="672"/>
      <c r="L30" s="672"/>
      <c r="M30" s="672"/>
      <c r="N30" s="672"/>
      <c r="O30" s="672"/>
      <c r="P30" s="672"/>
      <c r="Q30" s="672"/>
      <c r="R30" s="672"/>
      <c r="S30" s="672"/>
      <c r="T30" s="672"/>
      <c r="U30" s="672"/>
      <c r="V30" s="672"/>
      <c r="W30" s="672"/>
      <c r="X30" s="672"/>
      <c r="Y30" s="672"/>
      <c r="Z30" s="672"/>
      <c r="AA30" s="672"/>
      <c r="AB30" s="672"/>
      <c r="AC30" s="672"/>
      <c r="AD30" s="672"/>
      <c r="AE30" s="672"/>
      <c r="AF30" s="672"/>
      <c r="AG30" s="672"/>
      <c r="AH30" s="673"/>
    </row>
    <row r="31" spans="2:34">
      <c r="B31" s="674" t="s">
        <v>2156</v>
      </c>
      <c r="C31" s="676">
        <v>14</v>
      </c>
      <c r="D31" s="678" t="s">
        <v>2593</v>
      </c>
      <c r="E31" s="452"/>
      <c r="F31" s="337">
        <v>18</v>
      </c>
      <c r="G31" s="377" t="s">
        <v>2531</v>
      </c>
      <c r="H31" s="376" t="s">
        <v>2540</v>
      </c>
      <c r="I31" s="338"/>
      <c r="J31" s="320">
        <v>0.186</v>
      </c>
      <c r="K31" s="376" t="s">
        <v>1700</v>
      </c>
      <c r="L31" s="321">
        <v>4</v>
      </c>
      <c r="M31" s="321">
        <v>3.9</v>
      </c>
      <c r="N31" s="321">
        <v>8.1</v>
      </c>
      <c r="O31" s="376">
        <v>1</v>
      </c>
      <c r="P31" s="376" t="s">
        <v>3228</v>
      </c>
      <c r="Q31" s="376" t="s">
        <v>3229</v>
      </c>
      <c r="R31" s="376" t="s">
        <v>1709</v>
      </c>
      <c r="S31" s="376">
        <v>3</v>
      </c>
      <c r="T31" s="377" t="s">
        <v>1701</v>
      </c>
      <c r="U31" s="377" t="s">
        <v>1767</v>
      </c>
      <c r="V31" s="377">
        <v>2</v>
      </c>
      <c r="W31" s="377" t="s">
        <v>1703</v>
      </c>
      <c r="X31" s="377" t="s">
        <v>1698</v>
      </c>
      <c r="Y31" s="377">
        <v>2</v>
      </c>
      <c r="Z31" s="376"/>
      <c r="AA31" s="376"/>
      <c r="AB31" s="376"/>
      <c r="AC31" s="377" t="s">
        <v>1699</v>
      </c>
      <c r="AD31" s="377" t="s">
        <v>1703</v>
      </c>
      <c r="AE31" s="377">
        <v>2</v>
      </c>
      <c r="AF31" s="323"/>
      <c r="AG31" s="516">
        <v>7.8910983300000002</v>
      </c>
      <c r="AH31" s="517">
        <v>113.04788666</v>
      </c>
    </row>
    <row r="32" spans="2:34">
      <c r="B32" s="686"/>
      <c r="C32" s="687"/>
      <c r="D32" s="688"/>
      <c r="E32" s="452"/>
      <c r="F32" s="337">
        <v>19</v>
      </c>
      <c r="G32" s="377" t="s">
        <v>2532</v>
      </c>
      <c r="H32" s="376" t="s">
        <v>2541</v>
      </c>
      <c r="I32" s="338"/>
      <c r="J32" s="320">
        <v>0.63500000000000001</v>
      </c>
      <c r="K32" s="376" t="s">
        <v>1700</v>
      </c>
      <c r="L32" s="321">
        <v>7.4</v>
      </c>
      <c r="M32" s="321">
        <v>4</v>
      </c>
      <c r="N32" s="321">
        <v>5.3</v>
      </c>
      <c r="O32" s="376">
        <v>1</v>
      </c>
      <c r="P32" s="376" t="s">
        <v>1697</v>
      </c>
      <c r="Q32" s="376" t="s">
        <v>1701</v>
      </c>
      <c r="R32" s="376" t="s">
        <v>1709</v>
      </c>
      <c r="S32" s="376">
        <v>1</v>
      </c>
      <c r="T32" s="377" t="s">
        <v>1701</v>
      </c>
      <c r="U32" s="377" t="s">
        <v>1767</v>
      </c>
      <c r="V32" s="377">
        <v>2</v>
      </c>
      <c r="W32" s="377" t="s">
        <v>1701</v>
      </c>
      <c r="X32" s="377" t="s">
        <v>1707</v>
      </c>
      <c r="Y32" s="377">
        <v>2</v>
      </c>
      <c r="Z32" s="376"/>
      <c r="AA32" s="376"/>
      <c r="AB32" s="376"/>
      <c r="AC32" s="377" t="s">
        <v>1714</v>
      </c>
      <c r="AD32" s="377" t="s">
        <v>1703</v>
      </c>
      <c r="AE32" s="377">
        <v>3</v>
      </c>
      <c r="AF32" s="323"/>
      <c r="AG32" s="516">
        <v>7.8934150000000001</v>
      </c>
      <c r="AH32" s="521">
        <v>113.0495533</v>
      </c>
    </row>
    <row r="33" spans="2:34" ht="30.75" customHeight="1">
      <c r="B33" s="686"/>
      <c r="C33" s="687"/>
      <c r="D33" s="688"/>
      <c r="E33" s="452"/>
      <c r="F33" s="337">
        <v>20</v>
      </c>
      <c r="G33" s="377" t="s">
        <v>2533</v>
      </c>
      <c r="H33" s="377" t="s">
        <v>2542</v>
      </c>
      <c r="I33" s="338"/>
      <c r="J33" s="320">
        <v>1.6419999999999999</v>
      </c>
      <c r="K33" s="376" t="s">
        <v>1700</v>
      </c>
      <c r="L33" s="321">
        <v>5.55</v>
      </c>
      <c r="M33" s="321">
        <v>3.8</v>
      </c>
      <c r="N33" s="321">
        <v>6.25</v>
      </c>
      <c r="O33" s="376">
        <v>1</v>
      </c>
      <c r="P33" s="376" t="s">
        <v>1697</v>
      </c>
      <c r="Q33" s="376" t="s">
        <v>1701</v>
      </c>
      <c r="R33" s="376" t="s">
        <v>1709</v>
      </c>
      <c r="S33" s="376">
        <v>1</v>
      </c>
      <c r="T33" s="377" t="s">
        <v>1701</v>
      </c>
      <c r="U33" s="377" t="s">
        <v>1767</v>
      </c>
      <c r="V33" s="377">
        <v>1</v>
      </c>
      <c r="W33" s="377" t="s">
        <v>1701</v>
      </c>
      <c r="X33" s="377" t="s">
        <v>1707</v>
      </c>
      <c r="Y33" s="377">
        <v>1</v>
      </c>
      <c r="Z33" s="376"/>
      <c r="AA33" s="376"/>
      <c r="AB33" s="376"/>
      <c r="AC33" s="377" t="s">
        <v>1699</v>
      </c>
      <c r="AD33" s="377" t="s">
        <v>1703</v>
      </c>
      <c r="AE33" s="377">
        <v>2</v>
      </c>
      <c r="AF33" s="323"/>
      <c r="AG33" s="516">
        <v>7.8932699900000003</v>
      </c>
      <c r="AH33" s="521">
        <v>113.054945</v>
      </c>
    </row>
    <row r="34" spans="2:34">
      <c r="B34" s="686"/>
      <c r="C34" s="687"/>
      <c r="D34" s="688"/>
      <c r="E34" s="452"/>
      <c r="F34" s="337">
        <v>21</v>
      </c>
      <c r="G34" s="377" t="s">
        <v>2534</v>
      </c>
      <c r="H34" s="376" t="s">
        <v>2543</v>
      </c>
      <c r="I34" s="338"/>
      <c r="J34" s="320">
        <v>2.4500000000000002</v>
      </c>
      <c r="K34" s="376" t="s">
        <v>1700</v>
      </c>
      <c r="L34" s="321">
        <v>9.25</v>
      </c>
      <c r="M34" s="321">
        <v>3.15</v>
      </c>
      <c r="N34" s="321">
        <v>8.9</v>
      </c>
      <c r="O34" s="376">
        <v>1</v>
      </c>
      <c r="P34" s="376" t="s">
        <v>1706</v>
      </c>
      <c r="Q34" s="376" t="s">
        <v>1703</v>
      </c>
      <c r="R34" s="376" t="s">
        <v>1709</v>
      </c>
      <c r="S34" s="376">
        <v>2</v>
      </c>
      <c r="T34" s="377" t="s">
        <v>1767</v>
      </c>
      <c r="U34" s="377" t="s">
        <v>1698</v>
      </c>
      <c r="V34" s="377">
        <v>1</v>
      </c>
      <c r="W34" s="377" t="s">
        <v>1703</v>
      </c>
      <c r="X34" s="377" t="s">
        <v>1707</v>
      </c>
      <c r="Y34" s="377">
        <v>1</v>
      </c>
      <c r="Z34" s="376"/>
      <c r="AA34" s="376"/>
      <c r="AB34" s="376"/>
      <c r="AC34" s="377" t="s">
        <v>1698</v>
      </c>
      <c r="AD34" s="377" t="s">
        <v>1698</v>
      </c>
      <c r="AE34" s="377" t="s">
        <v>1698</v>
      </c>
      <c r="AF34" s="323"/>
      <c r="AG34" s="516">
        <v>7.8925883299999997</v>
      </c>
      <c r="AH34" s="521">
        <v>113.05843833</v>
      </c>
    </row>
    <row r="35" spans="2:34">
      <c r="B35" s="686"/>
      <c r="C35" s="687"/>
      <c r="D35" s="688"/>
      <c r="E35" s="452"/>
      <c r="F35" s="337">
        <v>22</v>
      </c>
      <c r="G35" s="377" t="s">
        <v>2535</v>
      </c>
      <c r="H35" s="376" t="s">
        <v>2544</v>
      </c>
      <c r="I35" s="338"/>
      <c r="J35" s="320">
        <v>9.01</v>
      </c>
      <c r="K35" s="376" t="s">
        <v>1700</v>
      </c>
      <c r="L35" s="321">
        <v>15</v>
      </c>
      <c r="M35" s="321">
        <v>4.3</v>
      </c>
      <c r="N35" s="321">
        <v>4.9000000000000004</v>
      </c>
      <c r="O35" s="376">
        <v>1</v>
      </c>
      <c r="P35" s="376" t="s">
        <v>1706</v>
      </c>
      <c r="Q35" s="377" t="s">
        <v>1703</v>
      </c>
      <c r="R35" s="376" t="s">
        <v>1709</v>
      </c>
      <c r="S35" s="376">
        <v>3</v>
      </c>
      <c r="T35" s="377" t="s">
        <v>1711</v>
      </c>
      <c r="U35" s="377" t="s">
        <v>1698</v>
      </c>
      <c r="V35" s="377">
        <v>2</v>
      </c>
      <c r="W35" s="377" t="s">
        <v>1701</v>
      </c>
      <c r="X35" s="377" t="s">
        <v>1707</v>
      </c>
      <c r="Y35" s="377">
        <v>3</v>
      </c>
      <c r="Z35" s="376"/>
      <c r="AA35" s="376"/>
      <c r="AB35" s="376"/>
      <c r="AC35" s="377" t="s">
        <v>1698</v>
      </c>
      <c r="AD35" s="377" t="s">
        <v>1698</v>
      </c>
      <c r="AE35" s="377" t="s">
        <v>1698</v>
      </c>
      <c r="AF35" s="323"/>
      <c r="AG35" s="516">
        <v>7.9202933299999998</v>
      </c>
      <c r="AH35" s="521">
        <v>113.078485</v>
      </c>
    </row>
    <row r="36" spans="2:34">
      <c r="B36" s="686"/>
      <c r="C36" s="687"/>
      <c r="D36" s="688"/>
      <c r="E36" s="452"/>
      <c r="F36" s="337">
        <v>23</v>
      </c>
      <c r="G36" s="377" t="s">
        <v>2536</v>
      </c>
      <c r="H36" s="376" t="s">
        <v>2545</v>
      </c>
      <c r="I36" s="338"/>
      <c r="J36" s="320">
        <v>11.776</v>
      </c>
      <c r="K36" s="376" t="s">
        <v>1700</v>
      </c>
      <c r="L36" s="321">
        <v>9.85</v>
      </c>
      <c r="M36" s="321">
        <v>6.2</v>
      </c>
      <c r="N36" s="321">
        <v>7.85</v>
      </c>
      <c r="O36" s="376">
        <v>1</v>
      </c>
      <c r="P36" s="376" t="s">
        <v>1697</v>
      </c>
      <c r="Q36" s="376" t="s">
        <v>1701</v>
      </c>
      <c r="R36" s="376" t="s">
        <v>1709</v>
      </c>
      <c r="S36" s="376">
        <v>1</v>
      </c>
      <c r="T36" s="377" t="s">
        <v>1701</v>
      </c>
      <c r="U36" s="377" t="s">
        <v>1767</v>
      </c>
      <c r="V36" s="377">
        <v>1</v>
      </c>
      <c r="W36" s="377" t="s">
        <v>1701</v>
      </c>
      <c r="X36" s="377" t="s">
        <v>1707</v>
      </c>
      <c r="Y36" s="377">
        <v>1</v>
      </c>
      <c r="Z36" s="376"/>
      <c r="AA36" s="376"/>
      <c r="AB36" s="376"/>
      <c r="AC36" s="377" t="s">
        <v>1699</v>
      </c>
      <c r="AD36" s="377" t="s">
        <v>1703</v>
      </c>
      <c r="AE36" s="377">
        <v>3</v>
      </c>
      <c r="AF36" s="323"/>
      <c r="AG36" s="516">
        <v>7.93049333</v>
      </c>
      <c r="AH36" s="521">
        <v>113.093556666</v>
      </c>
    </row>
    <row r="37" spans="2:34">
      <c r="B37" s="686"/>
      <c r="C37" s="687"/>
      <c r="D37" s="688"/>
      <c r="E37" s="452"/>
      <c r="F37" s="337">
        <v>24</v>
      </c>
      <c r="G37" s="377" t="s">
        <v>2537</v>
      </c>
      <c r="H37" s="376" t="s">
        <v>2546</v>
      </c>
      <c r="I37" s="338"/>
      <c r="J37" s="320">
        <v>12.657999999999999</v>
      </c>
      <c r="K37" s="376" t="s">
        <v>1700</v>
      </c>
      <c r="L37" s="321">
        <v>11.2</v>
      </c>
      <c r="M37" s="321">
        <v>2.5499999999999998</v>
      </c>
      <c r="N37" s="321">
        <v>4.2</v>
      </c>
      <c r="O37" s="376">
        <v>1</v>
      </c>
      <c r="P37" s="376" t="s">
        <v>1706</v>
      </c>
      <c r="Q37" s="376" t="s">
        <v>1703</v>
      </c>
      <c r="R37" s="376" t="s">
        <v>1709</v>
      </c>
      <c r="S37" s="376">
        <v>3</v>
      </c>
      <c r="T37" s="377" t="s">
        <v>1701</v>
      </c>
      <c r="U37" s="377" t="s">
        <v>1698</v>
      </c>
      <c r="V37" s="377">
        <v>2</v>
      </c>
      <c r="W37" s="377" t="s">
        <v>1700</v>
      </c>
      <c r="X37" s="377" t="s">
        <v>1702</v>
      </c>
      <c r="Y37" s="377">
        <v>1</v>
      </c>
      <c r="Z37" s="376"/>
      <c r="AA37" s="376"/>
      <c r="AB37" s="376"/>
      <c r="AC37" s="377" t="s">
        <v>1698</v>
      </c>
      <c r="AD37" s="377" t="s">
        <v>1698</v>
      </c>
      <c r="AE37" s="377" t="s">
        <v>1698</v>
      </c>
      <c r="AF37" s="323"/>
      <c r="AG37" s="516">
        <v>7.9318116665999998</v>
      </c>
      <c r="AH37" s="521">
        <v>113.09875332999999</v>
      </c>
    </row>
    <row r="38" spans="2:34">
      <c r="B38" s="686"/>
      <c r="C38" s="687"/>
      <c r="D38" s="688"/>
      <c r="E38" s="452"/>
      <c r="F38" s="337">
        <v>25</v>
      </c>
      <c r="G38" s="377" t="s">
        <v>2538</v>
      </c>
      <c r="H38" s="376" t="s">
        <v>2547</v>
      </c>
      <c r="I38" s="338"/>
      <c r="J38" s="320">
        <v>14.781000000000001</v>
      </c>
      <c r="K38" s="376" t="s">
        <v>1700</v>
      </c>
      <c r="L38" s="321">
        <v>21.72</v>
      </c>
      <c r="M38" s="321">
        <v>3</v>
      </c>
      <c r="N38" s="321">
        <v>4.2</v>
      </c>
      <c r="O38" s="376">
        <v>1</v>
      </c>
      <c r="P38" s="376" t="s">
        <v>1697</v>
      </c>
      <c r="Q38" s="376" t="s">
        <v>1701</v>
      </c>
      <c r="R38" s="376" t="s">
        <v>1709</v>
      </c>
      <c r="S38" s="376">
        <v>1</v>
      </c>
      <c r="T38" s="377" t="s">
        <v>1701</v>
      </c>
      <c r="U38" s="377" t="s">
        <v>1767</v>
      </c>
      <c r="V38" s="377">
        <v>1</v>
      </c>
      <c r="W38" s="377" t="s">
        <v>1701</v>
      </c>
      <c r="X38" s="377" t="s">
        <v>1707</v>
      </c>
      <c r="Y38" s="377">
        <v>1</v>
      </c>
      <c r="Z38" s="376"/>
      <c r="AA38" s="376"/>
      <c r="AB38" s="376"/>
      <c r="AC38" s="377" t="s">
        <v>1699</v>
      </c>
      <c r="AD38" s="377" t="s">
        <v>1703</v>
      </c>
      <c r="AE38" s="377">
        <v>1</v>
      </c>
      <c r="AF38" s="323"/>
      <c r="AG38" s="516">
        <v>7.923533333</v>
      </c>
      <c r="AH38" s="521">
        <v>113.10190849999999</v>
      </c>
    </row>
    <row r="39" spans="2:34">
      <c r="B39" s="675"/>
      <c r="C39" s="677"/>
      <c r="D39" s="679"/>
      <c r="E39" s="452"/>
      <c r="F39" s="337">
        <v>26</v>
      </c>
      <c r="G39" s="377" t="s">
        <v>2539</v>
      </c>
      <c r="H39" s="376" t="s">
        <v>2548</v>
      </c>
      <c r="I39" s="338"/>
      <c r="J39" s="320">
        <v>16.329000000000001</v>
      </c>
      <c r="K39" s="376" t="s">
        <v>1700</v>
      </c>
      <c r="L39" s="321">
        <v>9.4499999999999993</v>
      </c>
      <c r="M39" s="321">
        <v>4.4000000000000004</v>
      </c>
      <c r="N39" s="321">
        <v>6.25</v>
      </c>
      <c r="O39" s="376">
        <v>1</v>
      </c>
      <c r="P39" s="376" t="s">
        <v>1697</v>
      </c>
      <c r="Q39" s="376" t="s">
        <v>1701</v>
      </c>
      <c r="R39" s="376" t="s">
        <v>1709</v>
      </c>
      <c r="S39" s="376">
        <v>1</v>
      </c>
      <c r="T39" s="377" t="s">
        <v>1701</v>
      </c>
      <c r="U39" s="377" t="s">
        <v>1767</v>
      </c>
      <c r="V39" s="377">
        <v>1</v>
      </c>
      <c r="W39" s="377" t="s">
        <v>1701</v>
      </c>
      <c r="X39" s="377" t="s">
        <v>1707</v>
      </c>
      <c r="Y39" s="377">
        <v>1</v>
      </c>
      <c r="Z39" s="376"/>
      <c r="AA39" s="376"/>
      <c r="AB39" s="376"/>
      <c r="AC39" s="377" t="s">
        <v>1699</v>
      </c>
      <c r="AD39" s="377" t="s">
        <v>1703</v>
      </c>
      <c r="AE39" s="377">
        <v>3</v>
      </c>
      <c r="AF39" s="323"/>
      <c r="AG39" s="516">
        <v>7.9283099999999997</v>
      </c>
      <c r="AH39" s="521">
        <v>113.11652832999999</v>
      </c>
    </row>
    <row r="40" spans="2:34">
      <c r="B40" s="671"/>
      <c r="C40" s="672"/>
      <c r="D40" s="672"/>
      <c r="E40" s="672"/>
      <c r="F40" s="672"/>
      <c r="G40" s="672"/>
      <c r="H40" s="672"/>
      <c r="I40" s="672"/>
      <c r="J40" s="672"/>
      <c r="K40" s="672"/>
      <c r="L40" s="672"/>
      <c r="M40" s="672"/>
      <c r="N40" s="672"/>
      <c r="O40" s="672"/>
      <c r="P40" s="672"/>
      <c r="Q40" s="672"/>
      <c r="R40" s="672"/>
      <c r="S40" s="672"/>
      <c r="T40" s="672"/>
      <c r="U40" s="672"/>
      <c r="V40" s="672"/>
      <c r="W40" s="672"/>
      <c r="X40" s="672"/>
      <c r="Y40" s="672"/>
      <c r="Z40" s="672"/>
      <c r="AA40" s="672"/>
      <c r="AB40" s="672"/>
      <c r="AC40" s="672"/>
      <c r="AD40" s="672"/>
      <c r="AE40" s="672"/>
      <c r="AF40" s="672"/>
      <c r="AG40" s="672"/>
      <c r="AH40" s="673"/>
    </row>
    <row r="41" spans="2:34">
      <c r="B41" s="698" t="s">
        <v>2091</v>
      </c>
      <c r="C41" s="676">
        <v>10.199999999999999</v>
      </c>
      <c r="D41" s="678" t="s">
        <v>2594</v>
      </c>
      <c r="E41" s="376"/>
      <c r="F41" s="376">
        <v>27</v>
      </c>
      <c r="G41" s="377" t="s">
        <v>2549</v>
      </c>
      <c r="H41" s="376" t="s">
        <v>2558</v>
      </c>
      <c r="I41" s="338" t="s">
        <v>2100</v>
      </c>
      <c r="J41" s="320">
        <v>1.024</v>
      </c>
      <c r="K41" s="376" t="s">
        <v>1700</v>
      </c>
      <c r="L41" s="321">
        <v>11.6</v>
      </c>
      <c r="M41" s="321">
        <v>5.5</v>
      </c>
      <c r="N41" s="321">
        <v>6.8</v>
      </c>
      <c r="O41" s="376">
        <v>1</v>
      </c>
      <c r="P41" s="376" t="s">
        <v>1697</v>
      </c>
      <c r="Q41" s="376" t="s">
        <v>1701</v>
      </c>
      <c r="R41" s="376" t="s">
        <v>1709</v>
      </c>
      <c r="S41" s="376">
        <v>2</v>
      </c>
      <c r="T41" s="376" t="s">
        <v>1701</v>
      </c>
      <c r="U41" s="376" t="s">
        <v>1767</v>
      </c>
      <c r="V41" s="376">
        <v>2</v>
      </c>
      <c r="W41" s="376" t="s">
        <v>1701</v>
      </c>
      <c r="X41" s="376" t="s">
        <v>1707</v>
      </c>
      <c r="Y41" s="376">
        <v>1</v>
      </c>
      <c r="Z41" s="376"/>
      <c r="AA41" s="376"/>
      <c r="AB41" s="376"/>
      <c r="AC41" s="376" t="s">
        <v>1699</v>
      </c>
      <c r="AD41" s="376" t="s">
        <v>1703</v>
      </c>
      <c r="AE41" s="376">
        <v>1</v>
      </c>
      <c r="AF41" s="339"/>
      <c r="AG41" s="525">
        <v>7.8894149999999996</v>
      </c>
      <c r="AH41" s="525">
        <v>113.13138333000001</v>
      </c>
    </row>
    <row r="42" spans="2:34">
      <c r="B42" s="694"/>
      <c r="C42" s="687"/>
      <c r="D42" s="688"/>
      <c r="E42" s="376"/>
      <c r="F42" s="376">
        <v>28</v>
      </c>
      <c r="G42" s="377" t="s">
        <v>2550</v>
      </c>
      <c r="H42" s="376" t="s">
        <v>2559</v>
      </c>
      <c r="I42" s="338"/>
      <c r="J42" s="320">
        <v>1.8819999999999999</v>
      </c>
      <c r="K42" s="376" t="s">
        <v>1700</v>
      </c>
      <c r="L42" s="321">
        <v>17.5</v>
      </c>
      <c r="M42" s="321">
        <v>5.3</v>
      </c>
      <c r="N42" s="321">
        <v>6.8</v>
      </c>
      <c r="O42" s="376">
        <v>2</v>
      </c>
      <c r="P42" s="376" t="s">
        <v>1697</v>
      </c>
      <c r="Q42" s="376" t="s">
        <v>1701</v>
      </c>
      <c r="R42" s="376" t="s">
        <v>1709</v>
      </c>
      <c r="S42" s="376">
        <v>2</v>
      </c>
      <c r="T42" s="376" t="s">
        <v>1701</v>
      </c>
      <c r="U42" s="376" t="s">
        <v>1767</v>
      </c>
      <c r="V42" s="376">
        <v>2</v>
      </c>
      <c r="W42" s="376" t="s">
        <v>1701</v>
      </c>
      <c r="X42" s="376" t="s">
        <v>1707</v>
      </c>
      <c r="Y42" s="376">
        <v>0</v>
      </c>
      <c r="Z42" s="376"/>
      <c r="AA42" s="376"/>
      <c r="AB42" s="376"/>
      <c r="AC42" s="376" t="s">
        <v>1699</v>
      </c>
      <c r="AD42" s="376" t="s">
        <v>1703</v>
      </c>
      <c r="AE42" s="376">
        <v>2</v>
      </c>
      <c r="AF42" s="339"/>
      <c r="AG42" s="525">
        <v>7.8870100000000001</v>
      </c>
      <c r="AH42" s="525">
        <v>113.12483166</v>
      </c>
    </row>
    <row r="43" spans="2:34">
      <c r="B43" s="694"/>
      <c r="C43" s="687"/>
      <c r="D43" s="688"/>
      <c r="E43" s="376"/>
      <c r="F43" s="376">
        <v>29</v>
      </c>
      <c r="G43" s="377" t="s">
        <v>2551</v>
      </c>
      <c r="H43" s="376" t="s">
        <v>2560</v>
      </c>
      <c r="I43" s="338"/>
      <c r="J43" s="320">
        <v>2.2210000000000001</v>
      </c>
      <c r="K43" s="376" t="s">
        <v>1700</v>
      </c>
      <c r="L43" s="321">
        <v>4.4000000000000004</v>
      </c>
      <c r="M43" s="321">
        <v>5</v>
      </c>
      <c r="N43" s="321">
        <v>5.9</v>
      </c>
      <c r="O43" s="376">
        <v>1</v>
      </c>
      <c r="P43" s="376" t="s">
        <v>1705</v>
      </c>
      <c r="Q43" s="376" t="s">
        <v>1701</v>
      </c>
      <c r="R43" s="376" t="s">
        <v>1709</v>
      </c>
      <c r="S43" s="376">
        <v>2</v>
      </c>
      <c r="T43" s="376" t="s">
        <v>1701</v>
      </c>
      <c r="U43" s="376" t="s">
        <v>1767</v>
      </c>
      <c r="V43" s="376">
        <v>2</v>
      </c>
      <c r="W43" s="376" t="s">
        <v>1701</v>
      </c>
      <c r="X43" s="376" t="s">
        <v>1707</v>
      </c>
      <c r="Y43" s="376">
        <v>1</v>
      </c>
      <c r="Z43" s="376"/>
      <c r="AA43" s="376"/>
      <c r="AB43" s="376"/>
      <c r="AC43" s="376" t="s">
        <v>1699</v>
      </c>
      <c r="AD43" s="376" t="s">
        <v>1703</v>
      </c>
      <c r="AE43" s="376">
        <v>3</v>
      </c>
      <c r="AF43" s="339"/>
      <c r="AG43" s="525">
        <v>7.8869699999999998</v>
      </c>
      <c r="AH43" s="525">
        <v>113.12190665999999</v>
      </c>
    </row>
    <row r="44" spans="2:34">
      <c r="B44" s="694"/>
      <c r="C44" s="687"/>
      <c r="D44" s="688"/>
      <c r="E44" s="376"/>
      <c r="F44" s="376">
        <v>30</v>
      </c>
      <c r="G44" s="377" t="s">
        <v>2552</v>
      </c>
      <c r="H44" s="376" t="s">
        <v>2561</v>
      </c>
      <c r="I44" s="338"/>
      <c r="J44" s="320">
        <v>2.5</v>
      </c>
      <c r="K44" s="376" t="s">
        <v>1700</v>
      </c>
      <c r="L44" s="321">
        <v>6.7</v>
      </c>
      <c r="M44" s="321">
        <v>5</v>
      </c>
      <c r="N44" s="321">
        <v>5.8</v>
      </c>
      <c r="O44" s="376">
        <v>1</v>
      </c>
      <c r="P44" s="376" t="s">
        <v>1697</v>
      </c>
      <c r="Q44" s="376" t="s">
        <v>1701</v>
      </c>
      <c r="R44" s="376" t="s">
        <v>1709</v>
      </c>
      <c r="S44" s="376">
        <v>2</v>
      </c>
      <c r="T44" s="376" t="s">
        <v>1701</v>
      </c>
      <c r="U44" s="376" t="s">
        <v>1767</v>
      </c>
      <c r="V44" s="376">
        <v>2</v>
      </c>
      <c r="W44" s="376" t="s">
        <v>1701</v>
      </c>
      <c r="X44" s="376" t="s">
        <v>1707</v>
      </c>
      <c r="Y44" s="376">
        <v>1</v>
      </c>
      <c r="Z44" s="376"/>
      <c r="AA44" s="376"/>
      <c r="AB44" s="376"/>
      <c r="AC44" s="376" t="s">
        <v>1699</v>
      </c>
      <c r="AD44" s="376" t="s">
        <v>1703</v>
      </c>
      <c r="AE44" s="376">
        <v>1</v>
      </c>
      <c r="AF44" s="339"/>
      <c r="AG44" s="525">
        <v>7.8861266600000004</v>
      </c>
      <c r="AH44" s="525">
        <v>113.11968400000001</v>
      </c>
    </row>
    <row r="45" spans="2:34">
      <c r="B45" s="694"/>
      <c r="C45" s="687"/>
      <c r="D45" s="688"/>
      <c r="E45" s="376"/>
      <c r="F45" s="376">
        <v>31</v>
      </c>
      <c r="G45" s="377" t="s">
        <v>2553</v>
      </c>
      <c r="H45" s="376" t="s">
        <v>2562</v>
      </c>
      <c r="I45" s="338"/>
      <c r="J45" s="320">
        <v>3.2919999999999998</v>
      </c>
      <c r="K45" s="376" t="s">
        <v>1700</v>
      </c>
      <c r="L45" s="321">
        <v>9.9</v>
      </c>
      <c r="M45" s="321">
        <v>4.2</v>
      </c>
      <c r="N45" s="321">
        <v>6.9</v>
      </c>
      <c r="O45" s="376">
        <v>1</v>
      </c>
      <c r="P45" s="376" t="s">
        <v>1697</v>
      </c>
      <c r="Q45" s="376" t="s">
        <v>1701</v>
      </c>
      <c r="R45" s="376" t="s">
        <v>1709</v>
      </c>
      <c r="S45" s="376">
        <v>2</v>
      </c>
      <c r="T45" s="376" t="s">
        <v>1701</v>
      </c>
      <c r="U45" s="376" t="s">
        <v>1767</v>
      </c>
      <c r="V45" s="376">
        <v>2</v>
      </c>
      <c r="W45" s="376" t="s">
        <v>1701</v>
      </c>
      <c r="X45" s="376" t="s">
        <v>1707</v>
      </c>
      <c r="Y45" s="376">
        <v>1</v>
      </c>
      <c r="Z45" s="376"/>
      <c r="AA45" s="376"/>
      <c r="AB45" s="376"/>
      <c r="AC45" s="376" t="s">
        <v>1699</v>
      </c>
      <c r="AD45" s="376" t="s">
        <v>1703</v>
      </c>
      <c r="AE45" s="376">
        <v>1</v>
      </c>
      <c r="AF45" s="339"/>
      <c r="AG45" s="525">
        <v>7.8834083330000002</v>
      </c>
      <c r="AH45" s="525">
        <v>113.11391</v>
      </c>
    </row>
    <row r="46" spans="2:34">
      <c r="B46" s="694"/>
      <c r="C46" s="687"/>
      <c r="D46" s="688"/>
      <c r="E46" s="376"/>
      <c r="F46" s="376">
        <v>32</v>
      </c>
      <c r="G46" s="377" t="s">
        <v>2554</v>
      </c>
      <c r="H46" s="376" t="s">
        <v>2563</v>
      </c>
      <c r="I46" s="338"/>
      <c r="J46" s="320">
        <v>5.1180000000000003</v>
      </c>
      <c r="K46" s="376" t="s">
        <v>1700</v>
      </c>
      <c r="L46" s="321">
        <v>12.7</v>
      </c>
      <c r="M46" s="321">
        <v>3.9</v>
      </c>
      <c r="N46" s="321">
        <v>6.7</v>
      </c>
      <c r="O46" s="376">
        <v>1</v>
      </c>
      <c r="P46" s="376" t="s">
        <v>1697</v>
      </c>
      <c r="Q46" s="376" t="s">
        <v>1701</v>
      </c>
      <c r="R46" s="376" t="s">
        <v>1709</v>
      </c>
      <c r="S46" s="376">
        <v>2</v>
      </c>
      <c r="T46" s="376" t="s">
        <v>1701</v>
      </c>
      <c r="U46" s="376" t="s">
        <v>1767</v>
      </c>
      <c r="V46" s="376">
        <v>2</v>
      </c>
      <c r="W46" s="376" t="s">
        <v>1701</v>
      </c>
      <c r="X46" s="376" t="s">
        <v>1707</v>
      </c>
      <c r="Y46" s="376">
        <v>1</v>
      </c>
      <c r="Z46" s="376"/>
      <c r="AA46" s="376"/>
      <c r="AB46" s="376"/>
      <c r="AC46" s="376" t="s">
        <v>1699</v>
      </c>
      <c r="AD46" s="376" t="s">
        <v>1703</v>
      </c>
      <c r="AE46" s="376">
        <v>2</v>
      </c>
      <c r="AF46" s="339"/>
      <c r="AG46" s="525">
        <v>7.8803016599999998</v>
      </c>
      <c r="AH46" s="525">
        <v>113.0995616</v>
      </c>
    </row>
    <row r="47" spans="2:34">
      <c r="B47" s="694"/>
      <c r="C47" s="687"/>
      <c r="D47" s="688"/>
      <c r="E47" s="376"/>
      <c r="F47" s="376">
        <v>33</v>
      </c>
      <c r="G47" s="377" t="s">
        <v>2555</v>
      </c>
      <c r="H47" s="376" t="s">
        <v>2564</v>
      </c>
      <c r="I47" s="338"/>
      <c r="J47" s="320">
        <v>5.5549999999999997</v>
      </c>
      <c r="K47" s="376" t="s">
        <v>1700</v>
      </c>
      <c r="L47" s="321">
        <v>5.85</v>
      </c>
      <c r="M47" s="321">
        <v>3.85</v>
      </c>
      <c r="N47" s="321">
        <v>5.85</v>
      </c>
      <c r="O47" s="376">
        <v>1</v>
      </c>
      <c r="P47" s="376" t="s">
        <v>1705</v>
      </c>
      <c r="Q47" s="376" t="s">
        <v>1701</v>
      </c>
      <c r="R47" s="376" t="s">
        <v>1709</v>
      </c>
      <c r="S47" s="376">
        <v>2</v>
      </c>
      <c r="T47" s="376" t="s">
        <v>1701</v>
      </c>
      <c r="U47" s="376" t="s">
        <v>1767</v>
      </c>
      <c r="V47" s="376">
        <v>2</v>
      </c>
      <c r="W47" s="376" t="s">
        <v>1701</v>
      </c>
      <c r="X47" s="376" t="s">
        <v>1707</v>
      </c>
      <c r="Y47" s="376">
        <v>1</v>
      </c>
      <c r="Z47" s="376"/>
      <c r="AA47" s="376"/>
      <c r="AB47" s="376"/>
      <c r="AC47" s="376" t="s">
        <v>1699</v>
      </c>
      <c r="AD47" s="376" t="s">
        <v>1703</v>
      </c>
      <c r="AE47" s="376">
        <v>2</v>
      </c>
      <c r="AF47" s="339"/>
      <c r="AG47" s="525">
        <v>7.878571666</v>
      </c>
      <c r="AH47" s="525">
        <v>113.096201666</v>
      </c>
    </row>
    <row r="48" spans="2:34">
      <c r="B48" s="694"/>
      <c r="C48" s="687"/>
      <c r="D48" s="688"/>
      <c r="E48" s="376"/>
      <c r="F48" s="376">
        <v>34</v>
      </c>
      <c r="G48" s="377" t="s">
        <v>2556</v>
      </c>
      <c r="H48" s="376" t="s">
        <v>2565</v>
      </c>
      <c r="I48" s="338"/>
      <c r="J48" s="320">
        <v>6.6710000000000003</v>
      </c>
      <c r="K48" s="376" t="s">
        <v>1700</v>
      </c>
      <c r="L48" s="321">
        <v>12.4</v>
      </c>
      <c r="M48" s="321">
        <v>5.6</v>
      </c>
      <c r="N48" s="321">
        <v>7</v>
      </c>
      <c r="O48" s="376">
        <v>1</v>
      </c>
      <c r="P48" s="376" t="s">
        <v>1697</v>
      </c>
      <c r="Q48" s="376" t="s">
        <v>1701</v>
      </c>
      <c r="R48" s="376" t="s">
        <v>1709</v>
      </c>
      <c r="S48" s="376">
        <v>2</v>
      </c>
      <c r="T48" s="376" t="s">
        <v>1701</v>
      </c>
      <c r="U48" s="376" t="s">
        <v>1767</v>
      </c>
      <c r="V48" s="376">
        <v>2</v>
      </c>
      <c r="W48" s="376" t="s">
        <v>1701</v>
      </c>
      <c r="X48" s="376" t="s">
        <v>1707</v>
      </c>
      <c r="Y48" s="376">
        <v>1</v>
      </c>
      <c r="Z48" s="376"/>
      <c r="AA48" s="376"/>
      <c r="AB48" s="376"/>
      <c r="AC48" s="376" t="s">
        <v>1699</v>
      </c>
      <c r="AD48" s="376" t="s">
        <v>1703</v>
      </c>
      <c r="AE48" s="376">
        <v>1</v>
      </c>
      <c r="AF48" s="339"/>
      <c r="AG48" s="525">
        <v>7.8704483332999997</v>
      </c>
      <c r="AH48" s="525">
        <v>113.09328333000001</v>
      </c>
    </row>
    <row r="49" spans="2:34">
      <c r="B49" s="699"/>
      <c r="C49" s="677"/>
      <c r="D49" s="679"/>
      <c r="E49" s="376"/>
      <c r="F49" s="376">
        <v>35</v>
      </c>
      <c r="G49" s="377" t="s">
        <v>2557</v>
      </c>
      <c r="H49" s="376" t="s">
        <v>2566</v>
      </c>
      <c r="I49" s="338"/>
      <c r="J49" s="320">
        <v>6.8079999999999998</v>
      </c>
      <c r="K49" s="376" t="s">
        <v>1700</v>
      </c>
      <c r="L49" s="321">
        <v>18.100000000000001</v>
      </c>
      <c r="M49" s="321">
        <v>5.3</v>
      </c>
      <c r="N49" s="321">
        <v>6.6</v>
      </c>
      <c r="O49" s="376">
        <v>1</v>
      </c>
      <c r="P49" s="376" t="s">
        <v>1697</v>
      </c>
      <c r="Q49" s="376" t="s">
        <v>1701</v>
      </c>
      <c r="R49" s="376" t="s">
        <v>1709</v>
      </c>
      <c r="S49" s="376">
        <v>2</v>
      </c>
      <c r="T49" s="376" t="s">
        <v>1701</v>
      </c>
      <c r="U49" s="376" t="s">
        <v>1767</v>
      </c>
      <c r="V49" s="376">
        <v>2</v>
      </c>
      <c r="W49" s="376" t="s">
        <v>1701</v>
      </c>
      <c r="X49" s="376" t="s">
        <v>1707</v>
      </c>
      <c r="Y49" s="376">
        <v>1</v>
      </c>
      <c r="Z49" s="376"/>
      <c r="AA49" s="376"/>
      <c r="AB49" s="376"/>
      <c r="AC49" s="376" t="s">
        <v>1699</v>
      </c>
      <c r="AD49" s="376" t="s">
        <v>1703</v>
      </c>
      <c r="AE49" s="376">
        <v>2</v>
      </c>
      <c r="AF49" s="339"/>
      <c r="AG49" s="525">
        <v>7.8695283332999999</v>
      </c>
      <c r="AH49" s="525">
        <v>113.092919999</v>
      </c>
    </row>
    <row r="50" spans="2:34">
      <c r="B50" s="671"/>
      <c r="C50" s="672"/>
      <c r="D50" s="672"/>
      <c r="E50" s="672"/>
      <c r="F50" s="672"/>
      <c r="G50" s="672"/>
      <c r="H50" s="672"/>
      <c r="I50" s="672"/>
      <c r="J50" s="672"/>
      <c r="K50" s="672"/>
      <c r="L50" s="672"/>
      <c r="M50" s="672"/>
      <c r="N50" s="672"/>
      <c r="O50" s="672"/>
      <c r="P50" s="672"/>
      <c r="Q50" s="672"/>
      <c r="R50" s="672"/>
      <c r="S50" s="672"/>
      <c r="T50" s="672"/>
      <c r="U50" s="672"/>
      <c r="V50" s="672"/>
      <c r="W50" s="672"/>
      <c r="X50" s="672"/>
      <c r="Y50" s="672"/>
      <c r="Z50" s="672"/>
      <c r="AA50" s="672"/>
      <c r="AB50" s="672"/>
      <c r="AC50" s="672"/>
      <c r="AD50" s="672"/>
      <c r="AE50" s="672"/>
      <c r="AF50" s="672"/>
      <c r="AG50" s="672"/>
      <c r="AH50" s="673"/>
    </row>
    <row r="51" spans="2:34" ht="12.75" customHeight="1">
      <c r="B51" s="674" t="s">
        <v>2128</v>
      </c>
      <c r="C51" s="676">
        <v>7.7</v>
      </c>
      <c r="D51" s="678" t="s">
        <v>2595</v>
      </c>
      <c r="E51" s="480"/>
      <c r="F51" s="376">
        <v>36</v>
      </c>
      <c r="G51" s="377" t="s">
        <v>2567</v>
      </c>
      <c r="H51" s="376" t="s">
        <v>2570</v>
      </c>
      <c r="I51" s="338"/>
      <c r="J51" s="320">
        <v>5.2539999999999996</v>
      </c>
      <c r="K51" s="376" t="s">
        <v>1700</v>
      </c>
      <c r="L51" s="321">
        <v>6.2</v>
      </c>
      <c r="M51" s="321">
        <v>6.7</v>
      </c>
      <c r="N51" s="321">
        <v>8.1999999999999993</v>
      </c>
      <c r="O51" s="376">
        <v>1</v>
      </c>
      <c r="P51" s="376" t="s">
        <v>1697</v>
      </c>
      <c r="Q51" s="376" t="s">
        <v>1701</v>
      </c>
      <c r="R51" s="376" t="s">
        <v>1709</v>
      </c>
      <c r="S51" s="376">
        <v>2</v>
      </c>
      <c r="T51" s="376" t="s">
        <v>1701</v>
      </c>
      <c r="U51" s="376" t="s">
        <v>1767</v>
      </c>
      <c r="V51" s="376">
        <v>2</v>
      </c>
      <c r="W51" s="376" t="s">
        <v>1701</v>
      </c>
      <c r="X51" s="376" t="s">
        <v>1707</v>
      </c>
      <c r="Y51" s="376">
        <v>1</v>
      </c>
      <c r="Z51" s="376"/>
      <c r="AA51" s="376"/>
      <c r="AB51" s="376"/>
      <c r="AC51" s="317" t="s">
        <v>1699</v>
      </c>
      <c r="AD51" s="317" t="s">
        <v>1703</v>
      </c>
      <c r="AE51" s="317">
        <v>2</v>
      </c>
      <c r="AF51" s="317"/>
      <c r="AG51" s="516">
        <v>7.8468172699999998</v>
      </c>
      <c r="AH51" s="517">
        <v>113.18465138000001</v>
      </c>
    </row>
    <row r="52" spans="2:34">
      <c r="B52" s="686"/>
      <c r="C52" s="687"/>
      <c r="D52" s="688"/>
      <c r="E52" s="480"/>
      <c r="F52" s="376">
        <v>37</v>
      </c>
      <c r="G52" s="377" t="s">
        <v>2568</v>
      </c>
      <c r="H52" s="376" t="s">
        <v>2571</v>
      </c>
      <c r="I52" s="338"/>
      <c r="J52" s="320">
        <v>7.2240000000000002</v>
      </c>
      <c r="K52" s="376" t="s">
        <v>1700</v>
      </c>
      <c r="L52" s="321">
        <v>5.5</v>
      </c>
      <c r="M52" s="321">
        <v>8.5</v>
      </c>
      <c r="N52" s="321">
        <v>9.6</v>
      </c>
      <c r="O52" s="376">
        <v>1</v>
      </c>
      <c r="P52" s="376" t="s">
        <v>1703</v>
      </c>
      <c r="Q52" s="376" t="s">
        <v>1699</v>
      </c>
      <c r="R52" s="376" t="s">
        <v>1709</v>
      </c>
      <c r="S52" s="376">
        <v>3</v>
      </c>
      <c r="T52" s="376" t="s">
        <v>1701</v>
      </c>
      <c r="U52" s="376" t="s">
        <v>1767</v>
      </c>
      <c r="V52" s="376">
        <v>3</v>
      </c>
      <c r="W52" s="376" t="s">
        <v>1701</v>
      </c>
      <c r="X52" s="376" t="s">
        <v>1707</v>
      </c>
      <c r="Y52" s="376">
        <v>1</v>
      </c>
      <c r="Z52" s="376"/>
      <c r="AA52" s="376"/>
      <c r="AB52" s="376"/>
      <c r="AC52" s="317" t="s">
        <v>1699</v>
      </c>
      <c r="AD52" s="317" t="s">
        <v>1703</v>
      </c>
      <c r="AE52" s="317">
        <v>2</v>
      </c>
      <c r="AF52" s="317"/>
      <c r="AG52" s="516">
        <v>7.8468172699999998</v>
      </c>
      <c r="AH52" s="521">
        <v>113.1846513</v>
      </c>
    </row>
    <row r="53" spans="2:34">
      <c r="B53" s="675"/>
      <c r="C53" s="677"/>
      <c r="D53" s="679"/>
      <c r="E53" s="480"/>
      <c r="F53" s="376">
        <v>38</v>
      </c>
      <c r="G53" s="377" t="s">
        <v>2569</v>
      </c>
      <c r="H53" s="376" t="s">
        <v>2572</v>
      </c>
      <c r="I53" s="338"/>
      <c r="J53" s="320">
        <v>7.5</v>
      </c>
      <c r="K53" s="376" t="s">
        <v>1700</v>
      </c>
      <c r="L53" s="321">
        <v>3.6</v>
      </c>
      <c r="M53" s="321">
        <v>6.1</v>
      </c>
      <c r="N53" s="321">
        <v>6.8</v>
      </c>
      <c r="O53" s="376">
        <v>1</v>
      </c>
      <c r="P53" s="376" t="s">
        <v>1703</v>
      </c>
      <c r="Q53" s="376" t="s">
        <v>1699</v>
      </c>
      <c r="R53" s="376" t="s">
        <v>1709</v>
      </c>
      <c r="S53" s="376">
        <v>3</v>
      </c>
      <c r="T53" s="376" t="s">
        <v>1701</v>
      </c>
      <c r="U53" s="376" t="s">
        <v>1767</v>
      </c>
      <c r="V53" s="376">
        <v>2</v>
      </c>
      <c r="W53" s="376" t="s">
        <v>1699</v>
      </c>
      <c r="X53" s="377" t="s">
        <v>1698</v>
      </c>
      <c r="Y53" s="376">
        <v>1</v>
      </c>
      <c r="Z53" s="376"/>
      <c r="AA53" s="376"/>
      <c r="AB53" s="376"/>
      <c r="AC53" s="317" t="s">
        <v>1699</v>
      </c>
      <c r="AD53" s="317" t="s">
        <v>1703</v>
      </c>
      <c r="AE53" s="317">
        <v>2</v>
      </c>
      <c r="AF53" s="317"/>
      <c r="AG53" s="516">
        <v>7.86655689</v>
      </c>
      <c r="AH53" s="521">
        <v>113.17876373999999</v>
      </c>
    </row>
    <row r="54" spans="2:34">
      <c r="B54" s="671"/>
      <c r="C54" s="672"/>
      <c r="D54" s="672"/>
      <c r="E54" s="672"/>
      <c r="F54" s="672"/>
      <c r="G54" s="672"/>
      <c r="H54" s="672"/>
      <c r="I54" s="672"/>
      <c r="J54" s="672"/>
      <c r="K54" s="672"/>
      <c r="L54" s="672"/>
      <c r="M54" s="672"/>
      <c r="N54" s="672"/>
      <c r="O54" s="672"/>
      <c r="P54" s="672"/>
      <c r="Q54" s="672"/>
      <c r="R54" s="672"/>
      <c r="S54" s="672"/>
      <c r="T54" s="672"/>
      <c r="U54" s="672"/>
      <c r="V54" s="672"/>
      <c r="W54" s="672"/>
      <c r="X54" s="672"/>
      <c r="Y54" s="672"/>
      <c r="Z54" s="672"/>
      <c r="AA54" s="672"/>
      <c r="AB54" s="672"/>
      <c r="AC54" s="672"/>
      <c r="AD54" s="672"/>
      <c r="AE54" s="672"/>
      <c r="AF54" s="672"/>
      <c r="AG54" s="672"/>
      <c r="AH54" s="673"/>
    </row>
    <row r="55" spans="2:34" ht="12.75" customHeight="1">
      <c r="B55" s="674" t="s">
        <v>2059</v>
      </c>
      <c r="C55" s="676">
        <v>9.6</v>
      </c>
      <c r="D55" s="678" t="s">
        <v>2596</v>
      </c>
      <c r="E55" s="376"/>
      <c r="F55" s="376">
        <v>39</v>
      </c>
      <c r="G55" s="377" t="s">
        <v>2573</v>
      </c>
      <c r="H55" s="376" t="s">
        <v>2582</v>
      </c>
      <c r="I55" s="338"/>
      <c r="J55" s="320">
        <v>0.89</v>
      </c>
      <c r="K55" s="376" t="s">
        <v>1700</v>
      </c>
      <c r="L55" s="321">
        <v>11</v>
      </c>
      <c r="M55" s="321">
        <v>4.3</v>
      </c>
      <c r="N55" s="321">
        <v>6.6</v>
      </c>
      <c r="O55" s="376">
        <v>1</v>
      </c>
      <c r="P55" s="377" t="s">
        <v>1697</v>
      </c>
      <c r="Q55" s="377" t="s">
        <v>1701</v>
      </c>
      <c r="R55" s="377" t="s">
        <v>1709</v>
      </c>
      <c r="S55" s="377">
        <v>2</v>
      </c>
      <c r="T55" s="377" t="s">
        <v>1701</v>
      </c>
      <c r="U55" s="377" t="s">
        <v>1767</v>
      </c>
      <c r="V55" s="377">
        <v>2</v>
      </c>
      <c r="W55" s="377" t="s">
        <v>1701</v>
      </c>
      <c r="X55" s="377" t="s">
        <v>1707</v>
      </c>
      <c r="Y55" s="377">
        <v>1</v>
      </c>
      <c r="Z55" s="376"/>
      <c r="AA55" s="376"/>
      <c r="AB55" s="376"/>
      <c r="AC55" s="377" t="s">
        <v>1699</v>
      </c>
      <c r="AD55" s="377" t="s">
        <v>1703</v>
      </c>
      <c r="AE55" s="377">
        <v>1</v>
      </c>
      <c r="AF55" s="323"/>
      <c r="AG55" s="516">
        <v>7.8084875</v>
      </c>
      <c r="AH55" s="522">
        <v>113.151888333</v>
      </c>
    </row>
    <row r="56" spans="2:34">
      <c r="B56" s="686"/>
      <c r="C56" s="687"/>
      <c r="D56" s="688"/>
      <c r="E56" s="376"/>
      <c r="F56" s="376">
        <v>40</v>
      </c>
      <c r="G56" s="377" t="s">
        <v>2574</v>
      </c>
      <c r="H56" s="376" t="s">
        <v>2583</v>
      </c>
      <c r="I56" s="338"/>
      <c r="J56" s="320">
        <v>1.5609999999999999</v>
      </c>
      <c r="K56" s="376" t="s">
        <v>1700</v>
      </c>
      <c r="L56" s="321">
        <v>4.5999999999999996</v>
      </c>
      <c r="M56" s="321">
        <v>4.0999999999999996</v>
      </c>
      <c r="N56" s="321">
        <v>7</v>
      </c>
      <c r="O56" s="376">
        <v>1</v>
      </c>
      <c r="P56" s="377" t="s">
        <v>1705</v>
      </c>
      <c r="Q56" s="377" t="s">
        <v>1701</v>
      </c>
      <c r="R56" s="377" t="s">
        <v>1709</v>
      </c>
      <c r="S56" s="377">
        <v>2</v>
      </c>
      <c r="T56" s="377" t="s">
        <v>1701</v>
      </c>
      <c r="U56" s="377" t="s">
        <v>1767</v>
      </c>
      <c r="V56" s="377">
        <v>2</v>
      </c>
      <c r="W56" s="377" t="s">
        <v>1703</v>
      </c>
      <c r="X56" s="377" t="s">
        <v>1701</v>
      </c>
      <c r="Y56" s="377">
        <v>2</v>
      </c>
      <c r="Z56" s="376"/>
      <c r="AA56" s="376"/>
      <c r="AB56" s="376"/>
      <c r="AC56" s="377" t="s">
        <v>1699</v>
      </c>
      <c r="AD56" s="377" t="s">
        <v>2446</v>
      </c>
      <c r="AE56" s="377">
        <v>3</v>
      </c>
      <c r="AF56" s="323"/>
      <c r="AG56" s="516">
        <v>7.8025633333300002</v>
      </c>
      <c r="AH56" s="522">
        <v>113.146284999</v>
      </c>
    </row>
    <row r="57" spans="2:34">
      <c r="B57" s="686"/>
      <c r="C57" s="687"/>
      <c r="D57" s="688"/>
      <c r="E57" s="376"/>
      <c r="F57" s="376">
        <v>41</v>
      </c>
      <c r="G57" s="377" t="s">
        <v>2575</v>
      </c>
      <c r="H57" s="376" t="s">
        <v>2584</v>
      </c>
      <c r="I57" s="338"/>
      <c r="J57" s="320">
        <v>1.8660000000000001</v>
      </c>
      <c r="K57" s="376" t="s">
        <v>1700</v>
      </c>
      <c r="L57" s="321">
        <v>24.4</v>
      </c>
      <c r="M57" s="321">
        <v>5.12</v>
      </c>
      <c r="N57" s="321">
        <v>6.4</v>
      </c>
      <c r="O57" s="376">
        <v>2</v>
      </c>
      <c r="P57" s="377" t="s">
        <v>1697</v>
      </c>
      <c r="Q57" s="377" t="s">
        <v>1701</v>
      </c>
      <c r="R57" s="377" t="s">
        <v>1709</v>
      </c>
      <c r="S57" s="377">
        <v>2</v>
      </c>
      <c r="T57" s="377" t="s">
        <v>1701</v>
      </c>
      <c r="U57" s="377" t="s">
        <v>1767</v>
      </c>
      <c r="V57" s="377">
        <v>2</v>
      </c>
      <c r="W57" s="377" t="s">
        <v>1701</v>
      </c>
      <c r="X57" s="377" t="s">
        <v>1707</v>
      </c>
      <c r="Y57" s="377">
        <v>1</v>
      </c>
      <c r="Z57" s="376"/>
      <c r="AA57" s="376"/>
      <c r="AB57" s="376"/>
      <c r="AC57" s="377" t="s">
        <v>3230</v>
      </c>
      <c r="AD57" s="377" t="s">
        <v>1703</v>
      </c>
      <c r="AE57" s="377">
        <v>2</v>
      </c>
      <c r="AF57" s="323"/>
      <c r="AG57" s="516">
        <v>7.8012816666599996</v>
      </c>
      <c r="AH57" s="522">
        <v>113.14389</v>
      </c>
    </row>
    <row r="58" spans="2:34">
      <c r="B58" s="686"/>
      <c r="C58" s="687"/>
      <c r="D58" s="688"/>
      <c r="E58" s="376"/>
      <c r="F58" s="376">
        <v>42</v>
      </c>
      <c r="G58" s="377" t="s">
        <v>2576</v>
      </c>
      <c r="H58" s="376" t="s">
        <v>2585</v>
      </c>
      <c r="I58" s="338"/>
      <c r="J58" s="320">
        <v>4.8499999999999996</v>
      </c>
      <c r="K58" s="376" t="s">
        <v>1700</v>
      </c>
      <c r="L58" s="321">
        <v>8.5500000000000007</v>
      </c>
      <c r="M58" s="321">
        <v>4</v>
      </c>
      <c r="N58" s="321">
        <v>6.5</v>
      </c>
      <c r="O58" s="376">
        <v>1</v>
      </c>
      <c r="P58" s="377" t="s">
        <v>1697</v>
      </c>
      <c r="Q58" s="377" t="s">
        <v>1701</v>
      </c>
      <c r="R58" s="377" t="s">
        <v>1709</v>
      </c>
      <c r="S58" s="377">
        <v>1</v>
      </c>
      <c r="T58" s="377" t="s">
        <v>1701</v>
      </c>
      <c r="U58" s="377" t="s">
        <v>1767</v>
      </c>
      <c r="V58" s="377">
        <v>2</v>
      </c>
      <c r="W58" s="377" t="s">
        <v>1701</v>
      </c>
      <c r="X58" s="377" t="s">
        <v>1707</v>
      </c>
      <c r="Y58" s="377">
        <v>1</v>
      </c>
      <c r="Z58" s="376"/>
      <c r="AA58" s="376"/>
      <c r="AB58" s="376"/>
      <c r="AC58" s="377" t="s">
        <v>1699</v>
      </c>
      <c r="AD58" s="377" t="s">
        <v>1703</v>
      </c>
      <c r="AE58" s="377">
        <v>2</v>
      </c>
      <c r="AF58" s="323"/>
      <c r="AG58" s="516">
        <v>7.8129016660000001</v>
      </c>
      <c r="AH58" s="522">
        <v>113.12278166599999</v>
      </c>
    </row>
    <row r="59" spans="2:34">
      <c r="B59" s="686"/>
      <c r="C59" s="687"/>
      <c r="D59" s="688"/>
      <c r="E59" s="376"/>
      <c r="F59" s="376">
        <v>43</v>
      </c>
      <c r="G59" s="377" t="s">
        <v>2577</v>
      </c>
      <c r="H59" s="376" t="s">
        <v>2586</v>
      </c>
      <c r="I59" s="338"/>
      <c r="J59" s="320">
        <v>5.5259999999999998</v>
      </c>
      <c r="K59" s="376" t="s">
        <v>1700</v>
      </c>
      <c r="L59" s="321">
        <v>16.2</v>
      </c>
      <c r="M59" s="321">
        <v>5</v>
      </c>
      <c r="N59" s="321">
        <v>5</v>
      </c>
      <c r="O59" s="376">
        <v>1</v>
      </c>
      <c r="P59" s="377" t="s">
        <v>1697</v>
      </c>
      <c r="Q59" s="377" t="s">
        <v>1701</v>
      </c>
      <c r="R59" s="377" t="s">
        <v>1709</v>
      </c>
      <c r="S59" s="377">
        <v>2</v>
      </c>
      <c r="T59" s="377" t="s">
        <v>1701</v>
      </c>
      <c r="U59" s="377" t="s">
        <v>1767</v>
      </c>
      <c r="V59" s="377">
        <v>2</v>
      </c>
      <c r="W59" s="377" t="s">
        <v>1701</v>
      </c>
      <c r="X59" s="377" t="s">
        <v>1707</v>
      </c>
      <c r="Y59" s="377">
        <v>1</v>
      </c>
      <c r="Z59" s="376"/>
      <c r="AA59" s="376"/>
      <c r="AB59" s="376"/>
      <c r="AC59" s="377" t="s">
        <v>1699</v>
      </c>
      <c r="AD59" s="377" t="s">
        <v>1703</v>
      </c>
      <c r="AE59" s="377">
        <v>2</v>
      </c>
      <c r="AF59" s="323"/>
      <c r="AG59" s="516">
        <v>7.8136399900000004</v>
      </c>
      <c r="AH59" s="522">
        <v>113.11789666</v>
      </c>
    </row>
    <row r="60" spans="2:34">
      <c r="B60" s="686"/>
      <c r="C60" s="687"/>
      <c r="D60" s="688"/>
      <c r="E60" s="376"/>
      <c r="F60" s="376">
        <v>44</v>
      </c>
      <c r="G60" s="377" t="s">
        <v>2578</v>
      </c>
      <c r="H60" s="376" t="s">
        <v>2597</v>
      </c>
      <c r="I60" s="338"/>
      <c r="J60" s="320">
        <v>6.351</v>
      </c>
      <c r="K60" s="376" t="s">
        <v>1700</v>
      </c>
      <c r="L60" s="321">
        <v>10.1</v>
      </c>
      <c r="M60" s="321">
        <v>4.5999999999999996</v>
      </c>
      <c r="N60" s="321">
        <v>6.4</v>
      </c>
      <c r="O60" s="376">
        <v>1</v>
      </c>
      <c r="P60" s="377" t="s">
        <v>1697</v>
      </c>
      <c r="Q60" s="377" t="s">
        <v>1701</v>
      </c>
      <c r="R60" s="377" t="s">
        <v>1709</v>
      </c>
      <c r="S60" s="377">
        <v>2</v>
      </c>
      <c r="T60" s="377" t="s">
        <v>1701</v>
      </c>
      <c r="U60" s="377" t="s">
        <v>1767</v>
      </c>
      <c r="V60" s="377">
        <v>2</v>
      </c>
      <c r="W60" s="377" t="s">
        <v>1701</v>
      </c>
      <c r="X60" s="377" t="s">
        <v>1707</v>
      </c>
      <c r="Y60" s="377">
        <v>1</v>
      </c>
      <c r="Z60" s="376"/>
      <c r="AA60" s="376"/>
      <c r="AB60" s="376"/>
      <c r="AC60" s="377" t="s">
        <v>1714</v>
      </c>
      <c r="AD60" s="377" t="s">
        <v>1703</v>
      </c>
      <c r="AE60" s="377">
        <v>2</v>
      </c>
      <c r="AF60" s="323"/>
      <c r="AG60" s="516">
        <v>7.8111049999900004</v>
      </c>
      <c r="AH60" s="522">
        <v>113.111493333</v>
      </c>
    </row>
    <row r="61" spans="2:34">
      <c r="B61" s="686"/>
      <c r="C61" s="687"/>
      <c r="D61" s="688"/>
      <c r="E61" s="376"/>
      <c r="F61" s="376">
        <v>45</v>
      </c>
      <c r="G61" s="377" t="s">
        <v>2579</v>
      </c>
      <c r="H61" s="376" t="s">
        <v>2598</v>
      </c>
      <c r="I61" s="338"/>
      <c r="J61" s="320">
        <v>7.2080000000000002</v>
      </c>
      <c r="K61" s="376" t="s">
        <v>1700</v>
      </c>
      <c r="L61" s="321">
        <v>9.9</v>
      </c>
      <c r="M61" s="321">
        <v>4.8499999999999996</v>
      </c>
      <c r="N61" s="321">
        <v>6.3</v>
      </c>
      <c r="O61" s="376">
        <v>1</v>
      </c>
      <c r="P61" s="377" t="s">
        <v>1697</v>
      </c>
      <c r="Q61" s="377" t="s">
        <v>1701</v>
      </c>
      <c r="R61" s="377" t="s">
        <v>1709</v>
      </c>
      <c r="S61" s="377">
        <v>2</v>
      </c>
      <c r="T61" s="377" t="s">
        <v>1701</v>
      </c>
      <c r="U61" s="377" t="s">
        <v>1767</v>
      </c>
      <c r="V61" s="377">
        <v>2</v>
      </c>
      <c r="W61" s="377" t="s">
        <v>1701</v>
      </c>
      <c r="X61" s="377" t="s">
        <v>1707</v>
      </c>
      <c r="Y61" s="377">
        <v>1</v>
      </c>
      <c r="Z61" s="376"/>
      <c r="AA61" s="376"/>
      <c r="AB61" s="376"/>
      <c r="AC61" s="377" t="s">
        <v>1699</v>
      </c>
      <c r="AD61" s="377" t="s">
        <v>1703</v>
      </c>
      <c r="AE61" s="377">
        <v>2</v>
      </c>
      <c r="AF61" s="323"/>
      <c r="AG61" s="516">
        <v>7.8064499998999999</v>
      </c>
      <c r="AH61" s="522">
        <v>113.10535</v>
      </c>
    </row>
    <row r="62" spans="2:34">
      <c r="B62" s="686"/>
      <c r="C62" s="687"/>
      <c r="D62" s="688"/>
      <c r="E62" s="376"/>
      <c r="F62" s="376">
        <v>46</v>
      </c>
      <c r="G62" s="377" t="s">
        <v>2580</v>
      </c>
      <c r="H62" s="376" t="s">
        <v>2587</v>
      </c>
      <c r="I62" s="338"/>
      <c r="J62" s="320">
        <v>7.7169999999999996</v>
      </c>
      <c r="K62" s="376" t="s">
        <v>1700</v>
      </c>
      <c r="L62" s="321">
        <v>5.0999999999999996</v>
      </c>
      <c r="M62" s="321">
        <v>4.2</v>
      </c>
      <c r="N62" s="321">
        <v>7.8</v>
      </c>
      <c r="O62" s="376">
        <v>1</v>
      </c>
      <c r="P62" s="377" t="s">
        <v>3231</v>
      </c>
      <c r="Q62" s="377" t="s">
        <v>3232</v>
      </c>
      <c r="R62" s="377" t="s">
        <v>1709</v>
      </c>
      <c r="S62" s="377">
        <v>2</v>
      </c>
      <c r="T62" s="377" t="s">
        <v>1701</v>
      </c>
      <c r="U62" s="377" t="s">
        <v>1767</v>
      </c>
      <c r="V62" s="377">
        <v>2</v>
      </c>
      <c r="W62" s="377" t="s">
        <v>1703</v>
      </c>
      <c r="X62" s="377" t="s">
        <v>1698</v>
      </c>
      <c r="Y62" s="377">
        <v>1</v>
      </c>
      <c r="Z62" s="376"/>
      <c r="AA62" s="376"/>
      <c r="AB62" s="376"/>
      <c r="AC62" s="377" t="s">
        <v>1699</v>
      </c>
      <c r="AD62" s="377" t="s">
        <v>1703</v>
      </c>
      <c r="AE62" s="377">
        <v>2</v>
      </c>
      <c r="AF62" s="323"/>
      <c r="AG62" s="516">
        <v>7.8064499989999998</v>
      </c>
      <c r="AH62" s="522">
        <v>113.10532499999999</v>
      </c>
    </row>
    <row r="63" spans="2:34">
      <c r="B63" s="675"/>
      <c r="C63" s="677"/>
      <c r="D63" s="679"/>
      <c r="E63" s="376"/>
      <c r="F63" s="376">
        <v>47</v>
      </c>
      <c r="G63" s="377" t="s">
        <v>2581</v>
      </c>
      <c r="H63" s="376" t="s">
        <v>2588</v>
      </c>
      <c r="I63" s="338"/>
      <c r="J63" s="320">
        <v>8.2989999999999995</v>
      </c>
      <c r="K63" s="376" t="s">
        <v>1700</v>
      </c>
      <c r="L63" s="321">
        <v>24</v>
      </c>
      <c r="M63" s="321">
        <v>4.8</v>
      </c>
      <c r="N63" s="321">
        <v>6.45</v>
      </c>
      <c r="O63" s="376">
        <v>2</v>
      </c>
      <c r="P63" s="377" t="s">
        <v>1697</v>
      </c>
      <c r="Q63" s="377" t="s">
        <v>1701</v>
      </c>
      <c r="R63" s="377" t="s">
        <v>1709</v>
      </c>
      <c r="S63" s="377">
        <v>2</v>
      </c>
      <c r="T63" s="377" t="s">
        <v>1701</v>
      </c>
      <c r="U63" s="377" t="s">
        <v>1767</v>
      </c>
      <c r="V63" s="377">
        <v>2</v>
      </c>
      <c r="W63" s="377" t="s">
        <v>1701</v>
      </c>
      <c r="X63" s="377" t="s">
        <v>1707</v>
      </c>
      <c r="Y63" s="377">
        <v>1</v>
      </c>
      <c r="Z63" s="376"/>
      <c r="AA63" s="376"/>
      <c r="AB63" s="376"/>
      <c r="AC63" s="377" t="s">
        <v>3230</v>
      </c>
      <c r="AD63" s="377" t="s">
        <v>1703</v>
      </c>
      <c r="AE63" s="377">
        <v>2</v>
      </c>
      <c r="AF63" s="323"/>
      <c r="AG63" s="516">
        <v>7.8050916666000001</v>
      </c>
      <c r="AH63" s="522">
        <v>113.101023333</v>
      </c>
    </row>
    <row r="64" spans="2:34">
      <c r="B64" s="342"/>
      <c r="C64" s="343"/>
      <c r="D64" s="343"/>
      <c r="E64" s="343"/>
      <c r="F64" s="343"/>
      <c r="G64" s="343"/>
      <c r="H64" s="473"/>
      <c r="I64" s="343"/>
      <c r="J64" s="343"/>
      <c r="K64" s="343"/>
      <c r="L64" s="343"/>
      <c r="M64" s="343"/>
      <c r="N64" s="343"/>
      <c r="O64" s="343"/>
      <c r="P64" s="343"/>
      <c r="Q64" s="343"/>
      <c r="R64" s="343"/>
      <c r="S64" s="343"/>
      <c r="T64" s="343"/>
      <c r="U64" s="343"/>
      <c r="V64" s="343"/>
      <c r="W64" s="343"/>
      <c r="X64" s="343"/>
      <c r="Y64" s="343"/>
      <c r="Z64" s="343"/>
      <c r="AA64" s="343"/>
      <c r="AB64" s="343"/>
      <c r="AC64" s="343"/>
      <c r="AD64" s="343"/>
      <c r="AE64" s="343"/>
      <c r="AF64" s="343"/>
      <c r="AG64" s="473"/>
      <c r="AH64" s="500"/>
    </row>
    <row r="65" spans="2:34">
      <c r="B65" s="680" t="s">
        <v>2090</v>
      </c>
      <c r="C65" s="676">
        <v>6</v>
      </c>
      <c r="D65" s="678" t="s">
        <v>2938</v>
      </c>
      <c r="E65" s="376"/>
      <c r="F65" s="377">
        <v>48</v>
      </c>
      <c r="G65" s="377" t="s">
        <v>2599</v>
      </c>
      <c r="H65" s="376" t="s">
        <v>2540</v>
      </c>
      <c r="I65" s="338"/>
      <c r="J65" s="484">
        <v>0.58199999999999996</v>
      </c>
      <c r="K65" s="376" t="s">
        <v>1700</v>
      </c>
      <c r="L65" s="366">
        <v>15.6</v>
      </c>
      <c r="M65" s="366">
        <v>5.15</v>
      </c>
      <c r="N65" s="366">
        <v>6.6</v>
      </c>
      <c r="O65" s="377">
        <v>1</v>
      </c>
      <c r="P65" s="377" t="s">
        <v>1697</v>
      </c>
      <c r="Q65" s="377" t="s">
        <v>1701</v>
      </c>
      <c r="R65" s="377" t="s">
        <v>1709</v>
      </c>
      <c r="S65" s="377">
        <v>1</v>
      </c>
      <c r="T65" s="377" t="s">
        <v>1701</v>
      </c>
      <c r="U65" s="377" t="s">
        <v>1767</v>
      </c>
      <c r="V65" s="377">
        <v>1</v>
      </c>
      <c r="W65" s="377" t="s">
        <v>1701</v>
      </c>
      <c r="X65" s="377" t="s">
        <v>1707</v>
      </c>
      <c r="Y65" s="377">
        <v>1</v>
      </c>
      <c r="Z65" s="376"/>
      <c r="AA65" s="376"/>
      <c r="AB65" s="376"/>
      <c r="AC65" s="377" t="s">
        <v>1714</v>
      </c>
      <c r="AD65" s="377" t="s">
        <v>1703</v>
      </c>
      <c r="AE65" s="377">
        <v>2</v>
      </c>
      <c r="AF65" s="323"/>
      <c r="AG65" s="516">
        <v>7.8685</v>
      </c>
      <c r="AH65" s="522">
        <v>113.1738</v>
      </c>
    </row>
    <row r="66" spans="2:34">
      <c r="B66" s="684"/>
      <c r="C66" s="687"/>
      <c r="D66" s="688"/>
      <c r="E66" s="376"/>
      <c r="F66" s="377">
        <v>49</v>
      </c>
      <c r="G66" s="377" t="s">
        <v>2600</v>
      </c>
      <c r="H66" s="376" t="s">
        <v>2541</v>
      </c>
      <c r="I66" s="338"/>
      <c r="J66" s="484">
        <v>1.278</v>
      </c>
      <c r="K66" s="376" t="s">
        <v>1700</v>
      </c>
      <c r="L66" s="366">
        <v>4.7</v>
      </c>
      <c r="M66" s="366">
        <v>6.15</v>
      </c>
      <c r="N66" s="366">
        <v>7.25</v>
      </c>
      <c r="O66" s="377">
        <v>1</v>
      </c>
      <c r="P66" s="377" t="s">
        <v>1705</v>
      </c>
      <c r="Q66" s="377" t="s">
        <v>1701</v>
      </c>
      <c r="R66" s="377" t="s">
        <v>1709</v>
      </c>
      <c r="S66" s="377">
        <v>2</v>
      </c>
      <c r="T66" s="377" t="s">
        <v>1701</v>
      </c>
      <c r="U66" s="377" t="s">
        <v>1767</v>
      </c>
      <c r="V66" s="377">
        <v>2</v>
      </c>
      <c r="W66" s="377" t="s">
        <v>1703</v>
      </c>
      <c r="X66" s="377" t="s">
        <v>1702</v>
      </c>
      <c r="Y66" s="377">
        <v>1</v>
      </c>
      <c r="Z66" s="376"/>
      <c r="AA66" s="376"/>
      <c r="AB66" s="376"/>
      <c r="AC66" s="377" t="s">
        <v>1699</v>
      </c>
      <c r="AD66" s="377" t="s">
        <v>1703</v>
      </c>
      <c r="AE66" s="377">
        <v>2</v>
      </c>
      <c r="AF66" s="323"/>
      <c r="AG66" s="516">
        <v>7.8745000000000003</v>
      </c>
      <c r="AH66" s="522">
        <v>113.17189999999999</v>
      </c>
    </row>
    <row r="67" spans="2:34">
      <c r="B67" s="684"/>
      <c r="C67" s="687"/>
      <c r="D67" s="688"/>
      <c r="E67" s="376"/>
      <c r="F67" s="377">
        <v>50</v>
      </c>
      <c r="G67" s="377" t="s">
        <v>2601</v>
      </c>
      <c r="H67" s="376" t="s">
        <v>2939</v>
      </c>
      <c r="I67" s="338"/>
      <c r="J67" s="484">
        <v>1.577</v>
      </c>
      <c r="K67" s="376" t="s">
        <v>1700</v>
      </c>
      <c r="L67" s="366">
        <v>3.2</v>
      </c>
      <c r="M67" s="366">
        <v>5.2</v>
      </c>
      <c r="N67" s="366">
        <v>7.7</v>
      </c>
      <c r="O67" s="377">
        <v>1</v>
      </c>
      <c r="P67" s="377" t="s">
        <v>1703</v>
      </c>
      <c r="Q67" s="377" t="s">
        <v>1699</v>
      </c>
      <c r="R67" s="377" t="s">
        <v>1709</v>
      </c>
      <c r="S67" s="377">
        <v>3</v>
      </c>
      <c r="T67" s="377" t="s">
        <v>1701</v>
      </c>
      <c r="U67" s="377" t="s">
        <v>1767</v>
      </c>
      <c r="V67" s="377">
        <v>3</v>
      </c>
      <c r="W67" s="377" t="s">
        <v>1701</v>
      </c>
      <c r="X67" s="377" t="s">
        <v>1707</v>
      </c>
      <c r="Y67" s="377">
        <v>1</v>
      </c>
      <c r="Z67" s="376"/>
      <c r="AA67" s="376"/>
      <c r="AB67" s="376"/>
      <c r="AC67" s="377" t="s">
        <v>1699</v>
      </c>
      <c r="AD67" s="377" t="s">
        <v>1703</v>
      </c>
      <c r="AE67" s="377">
        <v>2</v>
      </c>
      <c r="AF67" s="323"/>
      <c r="AG67" s="516">
        <v>7.8750999999999998</v>
      </c>
      <c r="AH67" s="522">
        <v>113.1699</v>
      </c>
    </row>
    <row r="68" spans="2:34">
      <c r="B68" s="681"/>
      <c r="C68" s="677"/>
      <c r="D68" s="679"/>
      <c r="E68" s="376"/>
      <c r="F68" s="377">
        <v>51</v>
      </c>
      <c r="G68" s="377" t="s">
        <v>2602</v>
      </c>
      <c r="H68" s="376" t="s">
        <v>2940</v>
      </c>
      <c r="I68" s="338"/>
      <c r="J68" s="484">
        <v>1.68</v>
      </c>
      <c r="K68" s="376" t="s">
        <v>1700</v>
      </c>
      <c r="L68" s="366">
        <v>5.4</v>
      </c>
      <c r="M68" s="366">
        <v>4.9000000000000004</v>
      </c>
      <c r="N68" s="366">
        <v>7.7</v>
      </c>
      <c r="O68" s="377">
        <v>1</v>
      </c>
      <c r="P68" s="377" t="s">
        <v>1706</v>
      </c>
      <c r="Q68" s="377" t="s">
        <v>1703</v>
      </c>
      <c r="R68" s="377" t="s">
        <v>1709</v>
      </c>
      <c r="S68" s="377">
        <v>2</v>
      </c>
      <c r="T68" s="377" t="s">
        <v>1767</v>
      </c>
      <c r="U68" s="377" t="s">
        <v>1698</v>
      </c>
      <c r="V68" s="377">
        <v>2</v>
      </c>
      <c r="W68" s="377" t="s">
        <v>1703</v>
      </c>
      <c r="X68" s="377" t="s">
        <v>1698</v>
      </c>
      <c r="Y68" s="377">
        <v>1</v>
      </c>
      <c r="Z68" s="376"/>
      <c r="AA68" s="376"/>
      <c r="AB68" s="376"/>
      <c r="AC68" s="377" t="s">
        <v>1698</v>
      </c>
      <c r="AD68" s="377" t="s">
        <v>1698</v>
      </c>
      <c r="AE68" s="377" t="s">
        <v>1698</v>
      </c>
      <c r="AF68" s="323"/>
      <c r="AG68" s="516">
        <v>7.8754</v>
      </c>
      <c r="AH68" s="522">
        <v>113.1691</v>
      </c>
    </row>
    <row r="69" spans="2:34">
      <c r="B69" s="671"/>
      <c r="C69" s="672"/>
      <c r="D69" s="672"/>
      <c r="E69" s="672"/>
      <c r="F69" s="672"/>
      <c r="G69" s="672"/>
      <c r="H69" s="672"/>
      <c r="I69" s="672"/>
      <c r="J69" s="672"/>
      <c r="K69" s="672"/>
      <c r="L69" s="672"/>
      <c r="M69" s="672"/>
      <c r="N69" s="672"/>
      <c r="O69" s="672"/>
      <c r="P69" s="672"/>
      <c r="Q69" s="672"/>
      <c r="R69" s="672"/>
      <c r="S69" s="672"/>
      <c r="T69" s="672"/>
      <c r="U69" s="672"/>
      <c r="V69" s="672"/>
      <c r="W69" s="672"/>
      <c r="X69" s="672"/>
      <c r="Y69" s="672"/>
      <c r="Z69" s="672"/>
      <c r="AA69" s="672"/>
      <c r="AB69" s="672"/>
      <c r="AC69" s="672"/>
      <c r="AD69" s="672"/>
      <c r="AE69" s="672"/>
      <c r="AF69" s="672"/>
      <c r="AG69" s="672"/>
      <c r="AH69" s="673"/>
    </row>
    <row r="70" spans="2:34" ht="12.75" customHeight="1">
      <c r="B70" s="680" t="s">
        <v>2166</v>
      </c>
      <c r="C70" s="676">
        <v>5.3</v>
      </c>
      <c r="D70" s="678" t="s">
        <v>2928</v>
      </c>
      <c r="E70" s="376"/>
      <c r="F70" s="376">
        <v>52</v>
      </c>
      <c r="G70" s="377" t="s">
        <v>2929</v>
      </c>
      <c r="H70" s="376" t="s">
        <v>2822</v>
      </c>
      <c r="I70" s="338"/>
      <c r="J70" s="320">
        <v>1.59</v>
      </c>
      <c r="K70" s="376" t="s">
        <v>1700</v>
      </c>
      <c r="L70" s="321">
        <v>17.5</v>
      </c>
      <c r="M70" s="321">
        <v>3.8</v>
      </c>
      <c r="N70" s="321">
        <v>4.5</v>
      </c>
      <c r="O70" s="376">
        <v>2</v>
      </c>
      <c r="P70" s="376" t="s">
        <v>1703</v>
      </c>
      <c r="Q70" s="376" t="s">
        <v>1699</v>
      </c>
      <c r="R70" s="376" t="s">
        <v>1709</v>
      </c>
      <c r="S70" s="376">
        <v>3</v>
      </c>
      <c r="T70" s="376" t="s">
        <v>1701</v>
      </c>
      <c r="U70" s="376" t="s">
        <v>1767</v>
      </c>
      <c r="V70" s="376">
        <v>3</v>
      </c>
      <c r="W70" s="376" t="s">
        <v>1699</v>
      </c>
      <c r="X70" s="376" t="s">
        <v>1698</v>
      </c>
      <c r="Y70" s="376">
        <v>1</v>
      </c>
      <c r="Z70" s="376"/>
      <c r="AA70" s="376"/>
      <c r="AB70" s="376"/>
      <c r="AC70" s="376" t="s">
        <v>3230</v>
      </c>
      <c r="AD70" s="376" t="s">
        <v>1703</v>
      </c>
      <c r="AE70" s="376">
        <v>2</v>
      </c>
      <c r="AF70" s="339"/>
      <c r="AG70" s="525">
        <v>7.8406000000000002</v>
      </c>
      <c r="AH70" s="525">
        <v>113.1739</v>
      </c>
    </row>
    <row r="71" spans="2:34">
      <c r="B71" s="681"/>
      <c r="C71" s="677"/>
      <c r="D71" s="679"/>
      <c r="E71" s="376"/>
      <c r="F71" s="376">
        <v>53</v>
      </c>
      <c r="G71" s="377" t="s">
        <v>2930</v>
      </c>
      <c r="H71" s="376" t="s">
        <v>2931</v>
      </c>
      <c r="I71" s="338"/>
      <c r="J71" s="320">
        <v>4.1470000000000002</v>
      </c>
      <c r="K71" s="376" t="s">
        <v>1700</v>
      </c>
      <c r="L71" s="321">
        <v>27.8</v>
      </c>
      <c r="M71" s="321">
        <v>4.5</v>
      </c>
      <c r="N71" s="321">
        <v>5.5</v>
      </c>
      <c r="O71" s="376">
        <v>2</v>
      </c>
      <c r="P71" s="376" t="s">
        <v>3233</v>
      </c>
      <c r="Q71" s="376" t="s">
        <v>2083</v>
      </c>
      <c r="R71" s="376" t="s">
        <v>1709</v>
      </c>
      <c r="S71" s="376">
        <v>2</v>
      </c>
      <c r="T71" s="376" t="s">
        <v>1701</v>
      </c>
      <c r="U71" s="376" t="s">
        <v>1767</v>
      </c>
      <c r="V71" s="376">
        <v>2</v>
      </c>
      <c r="W71" s="376" t="s">
        <v>1701</v>
      </c>
      <c r="X71" s="376" t="s">
        <v>1707</v>
      </c>
      <c r="Y71" s="376">
        <v>1</v>
      </c>
      <c r="Z71" s="376"/>
      <c r="AA71" s="376"/>
      <c r="AB71" s="376"/>
      <c r="AC71" s="376" t="s">
        <v>2064</v>
      </c>
      <c r="AD71" s="376" t="s">
        <v>1703</v>
      </c>
      <c r="AE71" s="376">
        <v>2</v>
      </c>
      <c r="AF71" s="339"/>
      <c r="AG71" s="525">
        <v>7.8362999999999996</v>
      </c>
      <c r="AH71" s="525">
        <v>113.1511</v>
      </c>
    </row>
    <row r="72" spans="2:34">
      <c r="B72" s="671"/>
      <c r="C72" s="672"/>
      <c r="D72" s="672"/>
      <c r="E72" s="672"/>
      <c r="F72" s="672"/>
      <c r="G72" s="672"/>
      <c r="H72" s="672"/>
      <c r="I72" s="672"/>
      <c r="J72" s="672"/>
      <c r="K72" s="672"/>
      <c r="L72" s="672"/>
      <c r="M72" s="672"/>
      <c r="N72" s="672"/>
      <c r="O72" s="672"/>
      <c r="P72" s="672"/>
      <c r="Q72" s="672"/>
      <c r="R72" s="672"/>
      <c r="S72" s="672"/>
      <c r="T72" s="672"/>
      <c r="U72" s="672"/>
      <c r="V72" s="672"/>
      <c r="W72" s="672"/>
      <c r="X72" s="672"/>
      <c r="Y72" s="672"/>
      <c r="Z72" s="672"/>
      <c r="AA72" s="672"/>
      <c r="AB72" s="672"/>
      <c r="AC72" s="672"/>
      <c r="AD72" s="672"/>
      <c r="AE72" s="672"/>
      <c r="AF72" s="672"/>
      <c r="AG72" s="672"/>
      <c r="AH72" s="673"/>
    </row>
    <row r="73" spans="2:34">
      <c r="B73" s="472" t="s">
        <v>2048</v>
      </c>
      <c r="C73" s="467">
        <v>0.92</v>
      </c>
      <c r="D73" s="376" t="s">
        <v>2759</v>
      </c>
      <c r="E73" s="376"/>
      <c r="F73" s="376">
        <v>54</v>
      </c>
      <c r="G73" s="377" t="s">
        <v>2760</v>
      </c>
      <c r="H73" s="376" t="s">
        <v>2761</v>
      </c>
      <c r="I73" s="338"/>
      <c r="J73" s="320">
        <v>0.46800000000000003</v>
      </c>
      <c r="K73" s="376" t="s">
        <v>1700</v>
      </c>
      <c r="L73" s="321">
        <v>19.8</v>
      </c>
      <c r="M73" s="321">
        <v>5.2</v>
      </c>
      <c r="N73" s="321">
        <v>6</v>
      </c>
      <c r="O73" s="376">
        <v>1</v>
      </c>
      <c r="P73" s="377" t="s">
        <v>1697</v>
      </c>
      <c r="Q73" s="377" t="s">
        <v>1701</v>
      </c>
      <c r="R73" s="377" t="s">
        <v>1709</v>
      </c>
      <c r="S73" s="377">
        <v>2</v>
      </c>
      <c r="T73" s="377" t="s">
        <v>1701</v>
      </c>
      <c r="U73" s="377" t="s">
        <v>1767</v>
      </c>
      <c r="V73" s="377">
        <v>2</v>
      </c>
      <c r="W73" s="377" t="s">
        <v>1701</v>
      </c>
      <c r="X73" s="377" t="s">
        <v>1707</v>
      </c>
      <c r="Y73" s="377">
        <v>1</v>
      </c>
      <c r="Z73" s="376"/>
      <c r="AA73" s="376"/>
      <c r="AB73" s="376"/>
      <c r="AC73" s="377" t="s">
        <v>1699</v>
      </c>
      <c r="AD73" s="377" t="s">
        <v>1703</v>
      </c>
      <c r="AE73" s="377">
        <v>2</v>
      </c>
      <c r="AF73" s="323"/>
      <c r="AG73" s="516">
        <v>7.7790999999999997</v>
      </c>
      <c r="AH73" s="522">
        <v>113.16379999999999</v>
      </c>
    </row>
    <row r="74" spans="2:34">
      <c r="B74" s="671"/>
      <c r="C74" s="672"/>
      <c r="D74" s="672"/>
      <c r="E74" s="672"/>
      <c r="F74" s="672"/>
      <c r="G74" s="672"/>
      <c r="H74" s="672"/>
      <c r="I74" s="672"/>
      <c r="J74" s="672"/>
      <c r="K74" s="672"/>
      <c r="L74" s="672"/>
      <c r="M74" s="672"/>
      <c r="N74" s="672"/>
      <c r="O74" s="672"/>
      <c r="P74" s="672"/>
      <c r="Q74" s="672"/>
      <c r="R74" s="672"/>
      <c r="S74" s="672"/>
      <c r="T74" s="672"/>
      <c r="U74" s="672"/>
      <c r="V74" s="672"/>
      <c r="W74" s="672"/>
      <c r="X74" s="672"/>
      <c r="Y74" s="672"/>
      <c r="Z74" s="672"/>
      <c r="AA74" s="672"/>
      <c r="AB74" s="672"/>
      <c r="AC74" s="672"/>
      <c r="AD74" s="672"/>
      <c r="AE74" s="672"/>
      <c r="AF74" s="672"/>
      <c r="AG74" s="672"/>
      <c r="AH74" s="673"/>
    </row>
    <row r="75" spans="2:34" ht="24.75" customHeight="1">
      <c r="B75" s="479" t="s">
        <v>2080</v>
      </c>
      <c r="C75" s="475">
        <v>16</v>
      </c>
      <c r="D75" s="480" t="s">
        <v>2935</v>
      </c>
      <c r="E75" s="376"/>
      <c r="F75" s="376">
        <v>55</v>
      </c>
      <c r="G75" s="377" t="s">
        <v>2936</v>
      </c>
      <c r="H75" s="376" t="s">
        <v>2937</v>
      </c>
      <c r="I75" s="338"/>
      <c r="J75" s="320">
        <v>15.895</v>
      </c>
      <c r="K75" s="376" t="s">
        <v>1700</v>
      </c>
      <c r="L75" s="321">
        <v>4.0999999999999996</v>
      </c>
      <c r="M75" s="321">
        <v>3.3</v>
      </c>
      <c r="N75" s="321">
        <v>4.0999999999999996</v>
      </c>
      <c r="O75" s="376">
        <v>1</v>
      </c>
      <c r="P75" s="376" t="s">
        <v>1697</v>
      </c>
      <c r="Q75" s="376" t="s">
        <v>1701</v>
      </c>
      <c r="R75" s="376" t="s">
        <v>1709</v>
      </c>
      <c r="S75" s="376">
        <v>2</v>
      </c>
      <c r="T75" s="376" t="s">
        <v>1701</v>
      </c>
      <c r="U75" s="376" t="s">
        <v>1711</v>
      </c>
      <c r="V75" s="376">
        <v>2</v>
      </c>
      <c r="W75" s="376" t="s">
        <v>1701</v>
      </c>
      <c r="X75" s="376" t="s">
        <v>1707</v>
      </c>
      <c r="Y75" s="376">
        <v>1</v>
      </c>
      <c r="Z75" s="376"/>
      <c r="AA75" s="376"/>
      <c r="AB75" s="376"/>
      <c r="AC75" s="376" t="s">
        <v>1700</v>
      </c>
      <c r="AD75" s="376" t="s">
        <v>1703</v>
      </c>
      <c r="AE75" s="376">
        <v>2</v>
      </c>
      <c r="AF75" s="339"/>
      <c r="AG75" s="525">
        <v>7.9665999999999997</v>
      </c>
      <c r="AH75" s="525">
        <v>113.012</v>
      </c>
    </row>
    <row r="76" spans="2:34">
      <c r="B76" s="671"/>
      <c r="C76" s="672"/>
      <c r="D76" s="672"/>
      <c r="E76" s="672"/>
      <c r="F76" s="672"/>
      <c r="G76" s="672"/>
      <c r="H76" s="672"/>
      <c r="I76" s="672"/>
      <c r="J76" s="672"/>
      <c r="K76" s="672"/>
      <c r="L76" s="672"/>
      <c r="M76" s="672"/>
      <c r="N76" s="672"/>
      <c r="O76" s="672"/>
      <c r="P76" s="672"/>
      <c r="Q76" s="672"/>
      <c r="R76" s="672"/>
      <c r="S76" s="672"/>
      <c r="T76" s="672"/>
      <c r="U76" s="672"/>
      <c r="V76" s="672"/>
      <c r="W76" s="672"/>
      <c r="X76" s="672"/>
      <c r="Y76" s="672"/>
      <c r="Z76" s="672"/>
      <c r="AA76" s="672"/>
      <c r="AB76" s="672"/>
      <c r="AC76" s="672"/>
      <c r="AD76" s="672"/>
      <c r="AE76" s="672"/>
      <c r="AF76" s="672"/>
      <c r="AG76" s="672"/>
      <c r="AH76" s="673"/>
    </row>
    <row r="77" spans="2:34" ht="24.75" customHeight="1">
      <c r="B77" s="674" t="s">
        <v>2174</v>
      </c>
      <c r="C77" s="676">
        <v>16</v>
      </c>
      <c r="D77" s="678" t="s">
        <v>2792</v>
      </c>
      <c r="E77" s="376"/>
      <c r="F77" s="376">
        <v>56</v>
      </c>
      <c r="G77" s="377" t="s">
        <v>2793</v>
      </c>
      <c r="H77" s="376" t="s">
        <v>2796</v>
      </c>
      <c r="I77" s="338"/>
      <c r="J77" s="320">
        <v>7.0490000000000004</v>
      </c>
      <c r="K77" s="376" t="s">
        <v>1700</v>
      </c>
      <c r="L77" s="321">
        <v>8.6999999999999993</v>
      </c>
      <c r="M77" s="321">
        <v>4</v>
      </c>
      <c r="N77" s="321">
        <v>4.5999999999999996</v>
      </c>
      <c r="O77" s="376">
        <v>1</v>
      </c>
      <c r="P77" s="376" t="s">
        <v>1697</v>
      </c>
      <c r="Q77" s="376" t="s">
        <v>1701</v>
      </c>
      <c r="R77" s="376" t="s">
        <v>1709</v>
      </c>
      <c r="S77" s="376">
        <v>2</v>
      </c>
      <c r="T77" s="376" t="s">
        <v>1701</v>
      </c>
      <c r="U77" s="376" t="s">
        <v>1767</v>
      </c>
      <c r="V77" s="376">
        <v>2</v>
      </c>
      <c r="W77" s="376" t="s">
        <v>1701</v>
      </c>
      <c r="X77" s="376" t="s">
        <v>1707</v>
      </c>
      <c r="Y77" s="376">
        <v>2</v>
      </c>
      <c r="Z77" s="376"/>
      <c r="AA77" s="376"/>
      <c r="AB77" s="376"/>
      <c r="AC77" s="376" t="s">
        <v>1699</v>
      </c>
      <c r="AD77" s="376" t="s">
        <v>1703</v>
      </c>
      <c r="AE77" s="376">
        <v>2</v>
      </c>
      <c r="AF77" s="339"/>
      <c r="AG77" s="525">
        <v>7.9451000000000001</v>
      </c>
      <c r="AH77" s="525">
        <v>113.033</v>
      </c>
    </row>
    <row r="78" spans="2:34">
      <c r="B78" s="686"/>
      <c r="C78" s="687"/>
      <c r="D78" s="688"/>
      <c r="E78" s="376"/>
      <c r="F78" s="376">
        <v>57</v>
      </c>
      <c r="G78" s="377" t="s">
        <v>2794</v>
      </c>
      <c r="H78" s="376" t="s">
        <v>2797</v>
      </c>
      <c r="I78" s="338"/>
      <c r="J78" s="320">
        <v>7.1260000000000003</v>
      </c>
      <c r="K78" s="376" t="s">
        <v>1700</v>
      </c>
      <c r="L78" s="321">
        <v>9.1</v>
      </c>
      <c r="M78" s="321">
        <v>3.6</v>
      </c>
      <c r="N78" s="321">
        <v>4.8</v>
      </c>
      <c r="O78" s="376">
        <v>1</v>
      </c>
      <c r="P78" s="376" t="s">
        <v>1706</v>
      </c>
      <c r="Q78" s="376" t="s">
        <v>1703</v>
      </c>
      <c r="R78" s="376" t="s">
        <v>1709</v>
      </c>
      <c r="S78" s="376">
        <v>3</v>
      </c>
      <c r="T78" s="376" t="s">
        <v>1701</v>
      </c>
      <c r="U78" s="376" t="s">
        <v>1698</v>
      </c>
      <c r="V78" s="376">
        <v>2</v>
      </c>
      <c r="W78" s="376" t="s">
        <v>1703</v>
      </c>
      <c r="X78" s="376" t="s">
        <v>1698</v>
      </c>
      <c r="Y78" s="376">
        <v>2</v>
      </c>
      <c r="Z78" s="376"/>
      <c r="AA78" s="376"/>
      <c r="AB78" s="376"/>
      <c r="AC78" s="376" t="s">
        <v>1698</v>
      </c>
      <c r="AD78" s="376" t="s">
        <v>1698</v>
      </c>
      <c r="AE78" s="376" t="s">
        <v>1698</v>
      </c>
      <c r="AF78" s="339"/>
      <c r="AG78" s="525">
        <v>7.9378000000000002</v>
      </c>
      <c r="AH78" s="525">
        <v>113.0334</v>
      </c>
    </row>
    <row r="79" spans="2:34">
      <c r="B79" s="675"/>
      <c r="C79" s="677"/>
      <c r="D79" s="679"/>
      <c r="E79" s="376"/>
      <c r="F79" s="376">
        <v>58</v>
      </c>
      <c r="G79" s="377" t="s">
        <v>2795</v>
      </c>
      <c r="H79" s="376" t="s">
        <v>2798</v>
      </c>
      <c r="I79" s="338"/>
      <c r="J79" s="320">
        <v>14.176</v>
      </c>
      <c r="K79" s="376" t="s">
        <v>1700</v>
      </c>
      <c r="L79" s="321">
        <v>7.7</v>
      </c>
      <c r="M79" s="321">
        <v>4</v>
      </c>
      <c r="N79" s="321">
        <v>6</v>
      </c>
      <c r="O79" s="376">
        <v>1</v>
      </c>
      <c r="P79" s="376" t="s">
        <v>1697</v>
      </c>
      <c r="Q79" s="376" t="s">
        <v>1701</v>
      </c>
      <c r="R79" s="376" t="s">
        <v>1709</v>
      </c>
      <c r="S79" s="376">
        <v>1</v>
      </c>
      <c r="T79" s="376" t="s">
        <v>1701</v>
      </c>
      <c r="U79" s="376" t="s">
        <v>1698</v>
      </c>
      <c r="V79" s="376">
        <v>2</v>
      </c>
      <c r="W79" s="376" t="s">
        <v>1701</v>
      </c>
      <c r="X79" s="376" t="s">
        <v>1707</v>
      </c>
      <c r="Y79" s="376">
        <v>2</v>
      </c>
      <c r="Z79" s="376"/>
      <c r="AA79" s="376"/>
      <c r="AB79" s="376"/>
      <c r="AC79" s="376" t="s">
        <v>1714</v>
      </c>
      <c r="AD79" s="376" t="s">
        <v>1703</v>
      </c>
      <c r="AE79" s="376">
        <v>3</v>
      </c>
      <c r="AF79" s="339"/>
      <c r="AG79" s="525">
        <v>7.9657</v>
      </c>
      <c r="AH79" s="525">
        <v>113.03959999999999</v>
      </c>
    </row>
    <row r="80" spans="2:34">
      <c r="B80" s="342"/>
      <c r="C80" s="343"/>
      <c r="D80" s="343"/>
      <c r="E80" s="343"/>
      <c r="F80" s="343"/>
      <c r="G80" s="343"/>
      <c r="H80" s="473"/>
      <c r="I80" s="343"/>
      <c r="J80" s="343"/>
      <c r="K80" s="343"/>
      <c r="L80" s="343"/>
      <c r="M80" s="343"/>
      <c r="N80" s="343"/>
      <c r="O80" s="343"/>
      <c r="P80" s="343"/>
      <c r="Q80" s="343"/>
      <c r="R80" s="343"/>
      <c r="S80" s="343"/>
      <c r="T80" s="343"/>
      <c r="U80" s="343"/>
      <c r="V80" s="343"/>
      <c r="W80" s="343"/>
      <c r="X80" s="343"/>
      <c r="Y80" s="343"/>
      <c r="Z80" s="343"/>
      <c r="AA80" s="343"/>
      <c r="AB80" s="343"/>
      <c r="AC80" s="343"/>
      <c r="AD80" s="343"/>
      <c r="AE80" s="343"/>
      <c r="AF80" s="343"/>
      <c r="AG80" s="473"/>
      <c r="AH80" s="500"/>
    </row>
    <row r="81" spans="2:34" ht="12.75" customHeight="1">
      <c r="B81" s="674" t="s">
        <v>2176</v>
      </c>
      <c r="C81" s="676">
        <v>8.5</v>
      </c>
      <c r="D81" s="678" t="s">
        <v>2802</v>
      </c>
      <c r="E81" s="367" t="s">
        <v>2176</v>
      </c>
      <c r="F81" s="316">
        <v>59</v>
      </c>
      <c r="G81" s="515" t="s">
        <v>2803</v>
      </c>
      <c r="H81" s="318" t="s">
        <v>2809</v>
      </c>
      <c r="I81" s="332"/>
      <c r="J81" s="320">
        <v>0.115</v>
      </c>
      <c r="K81" s="376" t="s">
        <v>1700</v>
      </c>
      <c r="L81" s="321">
        <v>17.8</v>
      </c>
      <c r="M81" s="321">
        <v>3.5</v>
      </c>
      <c r="N81" s="321">
        <v>4</v>
      </c>
      <c r="O81" s="376">
        <v>2</v>
      </c>
      <c r="P81" s="376" t="s">
        <v>1703</v>
      </c>
      <c r="Q81" s="376" t="s">
        <v>1699</v>
      </c>
      <c r="R81" s="376" t="s">
        <v>1709</v>
      </c>
      <c r="S81" s="377">
        <v>2</v>
      </c>
      <c r="T81" s="377" t="s">
        <v>1701</v>
      </c>
      <c r="U81" s="377" t="s">
        <v>1767</v>
      </c>
      <c r="V81" s="377">
        <v>2</v>
      </c>
      <c r="W81" s="377" t="s">
        <v>1699</v>
      </c>
      <c r="X81" s="377" t="s">
        <v>1698</v>
      </c>
      <c r="Y81" s="377">
        <v>2</v>
      </c>
      <c r="Z81" s="376"/>
      <c r="AA81" s="376"/>
      <c r="AB81" s="376"/>
      <c r="AC81" s="377" t="s">
        <v>2064</v>
      </c>
      <c r="AD81" s="377" t="s">
        <v>1703</v>
      </c>
      <c r="AE81" s="377">
        <v>2</v>
      </c>
      <c r="AF81" s="323"/>
      <c r="AG81" s="516">
        <v>7.8761000000000001</v>
      </c>
      <c r="AH81" s="517">
        <v>113.1711</v>
      </c>
    </row>
    <row r="82" spans="2:34">
      <c r="B82" s="686"/>
      <c r="C82" s="687"/>
      <c r="D82" s="688"/>
      <c r="E82" s="493"/>
      <c r="F82" s="316">
        <v>60</v>
      </c>
      <c r="G82" s="515" t="s">
        <v>2804</v>
      </c>
      <c r="H82" s="318" t="s">
        <v>2810</v>
      </c>
      <c r="I82" s="518"/>
      <c r="J82" s="320">
        <v>0.98</v>
      </c>
      <c r="K82" s="376" t="s">
        <v>1700</v>
      </c>
      <c r="L82" s="321">
        <v>12.4</v>
      </c>
      <c r="M82" s="321">
        <v>5.3</v>
      </c>
      <c r="N82" s="321">
        <v>6.6</v>
      </c>
      <c r="O82" s="376">
        <v>1</v>
      </c>
      <c r="P82" s="376" t="s">
        <v>1697</v>
      </c>
      <c r="Q82" s="376" t="s">
        <v>1701</v>
      </c>
      <c r="R82" s="376" t="s">
        <v>1709</v>
      </c>
      <c r="S82" s="377">
        <v>3</v>
      </c>
      <c r="T82" s="377" t="s">
        <v>1701</v>
      </c>
      <c r="U82" s="377" t="s">
        <v>1767</v>
      </c>
      <c r="V82" s="377">
        <v>2</v>
      </c>
      <c r="W82" s="377" t="s">
        <v>1701</v>
      </c>
      <c r="X82" s="377" t="s">
        <v>1707</v>
      </c>
      <c r="Y82" s="377">
        <v>1</v>
      </c>
      <c r="Z82" s="376"/>
      <c r="AA82" s="376"/>
      <c r="AB82" s="376"/>
      <c r="AC82" s="377" t="s">
        <v>1699</v>
      </c>
      <c r="AD82" s="377" t="s">
        <v>1703</v>
      </c>
      <c r="AE82" s="377">
        <v>3</v>
      </c>
      <c r="AF82" s="323"/>
      <c r="AG82" s="516">
        <v>7.8826000000000001</v>
      </c>
      <c r="AH82" s="517">
        <v>113.17</v>
      </c>
    </row>
    <row r="83" spans="2:34" ht="27.75" customHeight="1">
      <c r="B83" s="686"/>
      <c r="C83" s="687"/>
      <c r="D83" s="688"/>
      <c r="E83" s="493"/>
      <c r="F83" s="316">
        <v>61</v>
      </c>
      <c r="G83" s="515" t="s">
        <v>2805</v>
      </c>
      <c r="H83" s="318" t="s">
        <v>2811</v>
      </c>
      <c r="I83" s="518"/>
      <c r="J83" s="320">
        <v>2.044</v>
      </c>
      <c r="K83" s="376" t="s">
        <v>1700</v>
      </c>
      <c r="L83" s="321">
        <v>10.5</v>
      </c>
      <c r="M83" s="321">
        <v>3.5</v>
      </c>
      <c r="N83" s="321">
        <v>6.4</v>
      </c>
      <c r="O83" s="376">
        <v>1</v>
      </c>
      <c r="P83" s="376" t="s">
        <v>1697</v>
      </c>
      <c r="Q83" s="376" t="s">
        <v>1701</v>
      </c>
      <c r="R83" s="376" t="s">
        <v>1709</v>
      </c>
      <c r="S83" s="377">
        <v>1</v>
      </c>
      <c r="T83" s="377" t="s">
        <v>1701</v>
      </c>
      <c r="U83" s="377" t="s">
        <v>1767</v>
      </c>
      <c r="V83" s="377">
        <v>2</v>
      </c>
      <c r="W83" s="377" t="s">
        <v>1701</v>
      </c>
      <c r="X83" s="377" t="s">
        <v>1707</v>
      </c>
      <c r="Y83" s="377">
        <v>1</v>
      </c>
      <c r="Z83" s="376"/>
      <c r="AA83" s="376"/>
      <c r="AB83" s="376"/>
      <c r="AC83" s="377" t="s">
        <v>1699</v>
      </c>
      <c r="AD83" s="377" t="s">
        <v>1703</v>
      </c>
      <c r="AE83" s="377">
        <v>3</v>
      </c>
      <c r="AF83" s="323"/>
      <c r="AG83" s="516">
        <v>7.8920000000000003</v>
      </c>
      <c r="AH83" s="517">
        <v>113.1695</v>
      </c>
    </row>
    <row r="84" spans="2:34">
      <c r="B84" s="686"/>
      <c r="C84" s="687"/>
      <c r="D84" s="688"/>
      <c r="E84" s="493"/>
      <c r="F84" s="316">
        <v>62</v>
      </c>
      <c r="G84" s="515" t="s">
        <v>2806</v>
      </c>
      <c r="H84" s="318" t="s">
        <v>2812</v>
      </c>
      <c r="I84" s="518"/>
      <c r="J84" s="320">
        <v>3.7189999999999999</v>
      </c>
      <c r="K84" s="376" t="s">
        <v>1700</v>
      </c>
      <c r="L84" s="321">
        <v>13.8</v>
      </c>
      <c r="M84" s="321">
        <v>4.8</v>
      </c>
      <c r="N84" s="321">
        <v>6.7</v>
      </c>
      <c r="O84" s="376">
        <v>1</v>
      </c>
      <c r="P84" s="376" t="s">
        <v>1697</v>
      </c>
      <c r="Q84" s="376" t="s">
        <v>1701</v>
      </c>
      <c r="R84" s="376" t="s">
        <v>1709</v>
      </c>
      <c r="S84" s="377">
        <v>2</v>
      </c>
      <c r="T84" s="377" t="s">
        <v>1701</v>
      </c>
      <c r="U84" s="377" t="s">
        <v>1767</v>
      </c>
      <c r="V84" s="377">
        <v>2</v>
      </c>
      <c r="W84" s="377" t="s">
        <v>1701</v>
      </c>
      <c r="X84" s="377" t="s">
        <v>1707</v>
      </c>
      <c r="Y84" s="377">
        <v>1</v>
      </c>
      <c r="Z84" s="376"/>
      <c r="AA84" s="376"/>
      <c r="AB84" s="376"/>
      <c r="AC84" s="377" t="s">
        <v>1699</v>
      </c>
      <c r="AD84" s="377" t="s">
        <v>1703</v>
      </c>
      <c r="AE84" s="377">
        <v>2</v>
      </c>
      <c r="AF84" s="323"/>
      <c r="AG84" s="516">
        <v>7.9055999999999997</v>
      </c>
      <c r="AH84" s="517">
        <v>113.1713</v>
      </c>
    </row>
    <row r="85" spans="2:34">
      <c r="B85" s="686"/>
      <c r="C85" s="687"/>
      <c r="D85" s="688"/>
      <c r="E85" s="498"/>
      <c r="F85" s="316">
        <v>63</v>
      </c>
      <c r="G85" s="515" t="s">
        <v>2807</v>
      </c>
      <c r="H85" s="318" t="s">
        <v>2813</v>
      </c>
      <c r="I85" s="519"/>
      <c r="J85" s="377">
        <v>7.0659999999999998</v>
      </c>
      <c r="K85" s="377" t="s">
        <v>1700</v>
      </c>
      <c r="L85" s="366">
        <v>6.5</v>
      </c>
      <c r="M85" s="366">
        <v>2.4</v>
      </c>
      <c r="N85" s="366">
        <v>3.4</v>
      </c>
      <c r="O85" s="377">
        <v>2</v>
      </c>
      <c r="P85" s="377" t="s">
        <v>1705</v>
      </c>
      <c r="Q85" s="377" t="s">
        <v>1701</v>
      </c>
      <c r="R85" s="377" t="s">
        <v>1709</v>
      </c>
      <c r="S85" s="377">
        <v>3</v>
      </c>
      <c r="T85" s="377" t="s">
        <v>1701</v>
      </c>
      <c r="U85" s="377" t="s">
        <v>1767</v>
      </c>
      <c r="V85" s="377">
        <v>2</v>
      </c>
      <c r="W85" s="377" t="s">
        <v>1701</v>
      </c>
      <c r="X85" s="377" t="s">
        <v>1707</v>
      </c>
      <c r="Y85" s="377">
        <v>1</v>
      </c>
      <c r="Z85" s="377"/>
      <c r="AA85" s="377"/>
      <c r="AB85" s="377"/>
      <c r="AC85" s="377" t="s">
        <v>1699</v>
      </c>
      <c r="AD85" s="377" t="s">
        <v>1703</v>
      </c>
      <c r="AE85" s="377">
        <v>3</v>
      </c>
      <c r="AF85" s="377"/>
      <c r="AG85" s="516">
        <v>7.9305000000000003</v>
      </c>
      <c r="AH85" s="520">
        <v>113.1795</v>
      </c>
    </row>
    <row r="86" spans="2:34">
      <c r="B86" s="675"/>
      <c r="C86" s="677"/>
      <c r="D86" s="679"/>
      <c r="E86" s="498"/>
      <c r="F86" s="316">
        <v>64</v>
      </c>
      <c r="G86" s="515" t="s">
        <v>2808</v>
      </c>
      <c r="H86" s="318" t="s">
        <v>2814</v>
      </c>
      <c r="I86" s="332"/>
      <c r="J86" s="320">
        <v>8.6530000000000005</v>
      </c>
      <c r="K86" s="376" t="s">
        <v>1700</v>
      </c>
      <c r="L86" s="321">
        <v>6.25</v>
      </c>
      <c r="M86" s="321">
        <v>3.2</v>
      </c>
      <c r="N86" s="321">
        <v>5</v>
      </c>
      <c r="O86" s="376">
        <v>1</v>
      </c>
      <c r="P86" s="376" t="s">
        <v>1697</v>
      </c>
      <c r="Q86" s="376" t="s">
        <v>1701</v>
      </c>
      <c r="R86" s="376" t="s">
        <v>1709</v>
      </c>
      <c r="S86" s="376">
        <v>3</v>
      </c>
      <c r="T86" s="377" t="s">
        <v>1701</v>
      </c>
      <c r="U86" s="377" t="s">
        <v>1767</v>
      </c>
      <c r="V86" s="377">
        <v>2</v>
      </c>
      <c r="W86" s="377" t="s">
        <v>1701</v>
      </c>
      <c r="X86" s="377" t="s">
        <v>1707</v>
      </c>
      <c r="Y86" s="377">
        <v>1</v>
      </c>
      <c r="Z86" s="376"/>
      <c r="AA86" s="376"/>
      <c r="AB86" s="376"/>
      <c r="AC86" s="377" t="s">
        <v>1699</v>
      </c>
      <c r="AD86" s="377" t="s">
        <v>1703</v>
      </c>
      <c r="AE86" s="377">
        <v>2</v>
      </c>
      <c r="AF86" s="323"/>
      <c r="AG86" s="516">
        <v>7.9423000000000004</v>
      </c>
      <c r="AH86" s="517">
        <v>113.175</v>
      </c>
    </row>
    <row r="87" spans="2:34">
      <c r="B87" s="671"/>
      <c r="C87" s="672"/>
      <c r="D87" s="672"/>
      <c r="E87" s="672"/>
      <c r="F87" s="672"/>
      <c r="G87" s="672"/>
      <c r="H87" s="672"/>
      <c r="I87" s="672"/>
      <c r="J87" s="672"/>
      <c r="K87" s="672"/>
      <c r="L87" s="672"/>
      <c r="M87" s="672"/>
      <c r="N87" s="672"/>
      <c r="O87" s="672"/>
      <c r="P87" s="672"/>
      <c r="Q87" s="672"/>
      <c r="R87" s="672"/>
      <c r="S87" s="672"/>
      <c r="T87" s="672"/>
      <c r="U87" s="672"/>
      <c r="V87" s="672"/>
      <c r="W87" s="672"/>
      <c r="X87" s="672"/>
      <c r="Y87" s="672"/>
      <c r="Z87" s="672"/>
      <c r="AA87" s="672"/>
      <c r="AB87" s="672"/>
      <c r="AC87" s="672"/>
      <c r="AD87" s="672"/>
      <c r="AE87" s="672"/>
      <c r="AF87" s="672"/>
      <c r="AG87" s="672"/>
      <c r="AH87" s="673"/>
    </row>
    <row r="88" spans="2:34">
      <c r="B88" s="482" t="s">
        <v>2178</v>
      </c>
      <c r="C88" s="475">
        <v>9.7989999999999995</v>
      </c>
      <c r="D88" s="480" t="s">
        <v>2815</v>
      </c>
      <c r="E88" s="376"/>
      <c r="F88" s="376">
        <v>65</v>
      </c>
      <c r="G88" s="377" t="s">
        <v>2816</v>
      </c>
      <c r="H88" s="376" t="s">
        <v>2817</v>
      </c>
      <c r="I88" s="338"/>
      <c r="J88" s="320">
        <v>0.53300000000000003</v>
      </c>
      <c r="K88" s="376" t="s">
        <v>1700</v>
      </c>
      <c r="L88" s="321">
        <v>3.9</v>
      </c>
      <c r="M88" s="321">
        <v>4.8</v>
      </c>
      <c r="N88" s="321">
        <v>5.85</v>
      </c>
      <c r="O88" s="376">
        <v>1</v>
      </c>
      <c r="P88" s="377" t="s">
        <v>1705</v>
      </c>
      <c r="Q88" s="377" t="s">
        <v>1701</v>
      </c>
      <c r="R88" s="377" t="s">
        <v>1709</v>
      </c>
      <c r="S88" s="377">
        <v>2</v>
      </c>
      <c r="T88" s="377" t="s">
        <v>1701</v>
      </c>
      <c r="U88" s="377" t="s">
        <v>1767</v>
      </c>
      <c r="V88" s="377">
        <v>2</v>
      </c>
      <c r="W88" s="377" t="s">
        <v>1703</v>
      </c>
      <c r="X88" s="377" t="s">
        <v>1698</v>
      </c>
      <c r="Y88" s="377">
        <v>0</v>
      </c>
      <c r="Z88" s="376"/>
      <c r="AA88" s="376"/>
      <c r="AB88" s="376"/>
      <c r="AC88" s="377" t="s">
        <v>1699</v>
      </c>
      <c r="AD88" s="377" t="s">
        <v>1703</v>
      </c>
      <c r="AE88" s="377">
        <v>3</v>
      </c>
      <c r="AF88" s="323"/>
      <c r="AG88" s="516">
        <v>7.9074</v>
      </c>
      <c r="AH88" s="522">
        <v>113.1682</v>
      </c>
    </row>
    <row r="89" spans="2:34">
      <c r="B89" s="671"/>
      <c r="C89" s="672"/>
      <c r="D89" s="672"/>
      <c r="E89" s="672"/>
      <c r="F89" s="672"/>
      <c r="G89" s="672"/>
      <c r="H89" s="672"/>
      <c r="I89" s="672"/>
      <c r="J89" s="672"/>
      <c r="K89" s="672"/>
      <c r="L89" s="672"/>
      <c r="M89" s="672"/>
      <c r="N89" s="672"/>
      <c r="O89" s="672"/>
      <c r="P89" s="672"/>
      <c r="Q89" s="672"/>
      <c r="R89" s="672"/>
      <c r="S89" s="672"/>
      <c r="T89" s="672"/>
      <c r="U89" s="672"/>
      <c r="V89" s="672"/>
      <c r="W89" s="672"/>
      <c r="X89" s="672"/>
      <c r="Y89" s="672"/>
      <c r="Z89" s="672"/>
      <c r="AA89" s="672"/>
      <c r="AB89" s="672"/>
      <c r="AC89" s="672"/>
      <c r="AD89" s="672"/>
      <c r="AE89" s="672"/>
      <c r="AF89" s="672"/>
      <c r="AG89" s="672"/>
      <c r="AH89" s="673"/>
    </row>
    <row r="90" spans="2:34">
      <c r="B90" s="680" t="s">
        <v>2180</v>
      </c>
      <c r="C90" s="682">
        <v>7.1</v>
      </c>
      <c r="D90" s="680" t="s">
        <v>2744</v>
      </c>
      <c r="E90" s="376"/>
      <c r="F90" s="376">
        <v>66</v>
      </c>
      <c r="G90" s="377" t="s">
        <v>2745</v>
      </c>
      <c r="H90" s="376" t="s">
        <v>2748</v>
      </c>
      <c r="I90" s="338"/>
      <c r="J90" s="320">
        <v>2.746</v>
      </c>
      <c r="K90" s="376" t="s">
        <v>1700</v>
      </c>
      <c r="L90" s="321">
        <v>4.7</v>
      </c>
      <c r="M90" s="321">
        <v>4.5</v>
      </c>
      <c r="N90" s="321">
        <v>6.9</v>
      </c>
      <c r="O90" s="376">
        <v>1</v>
      </c>
      <c r="P90" s="377" t="s">
        <v>1705</v>
      </c>
      <c r="Q90" s="377" t="s">
        <v>1701</v>
      </c>
      <c r="R90" s="377" t="s">
        <v>1709</v>
      </c>
      <c r="S90" s="377">
        <v>2</v>
      </c>
      <c r="T90" s="377" t="s">
        <v>1701</v>
      </c>
      <c r="U90" s="377" t="s">
        <v>1767</v>
      </c>
      <c r="V90" s="377">
        <v>2</v>
      </c>
      <c r="W90" s="377" t="s">
        <v>1703</v>
      </c>
      <c r="X90" s="377" t="s">
        <v>1698</v>
      </c>
      <c r="Y90" s="377">
        <v>1</v>
      </c>
      <c r="Z90" s="376"/>
      <c r="AA90" s="376"/>
      <c r="AB90" s="376"/>
      <c r="AC90" s="377" t="s">
        <v>1699</v>
      </c>
      <c r="AD90" s="377" t="s">
        <v>1703</v>
      </c>
      <c r="AE90" s="377">
        <v>2</v>
      </c>
      <c r="AF90" s="323"/>
      <c r="AG90" s="516">
        <v>7.8569000000000004</v>
      </c>
      <c r="AH90" s="522">
        <v>113.2158</v>
      </c>
    </row>
    <row r="91" spans="2:34">
      <c r="B91" s="684"/>
      <c r="C91" s="685"/>
      <c r="D91" s="684"/>
      <c r="E91" s="376"/>
      <c r="F91" s="376">
        <v>67</v>
      </c>
      <c r="G91" s="377" t="s">
        <v>2746</v>
      </c>
      <c r="H91" s="376" t="s">
        <v>2749</v>
      </c>
      <c r="I91" s="338"/>
      <c r="J91" s="320">
        <v>4.1710000000000003</v>
      </c>
      <c r="K91" s="376" t="s">
        <v>1700</v>
      </c>
      <c r="L91" s="321">
        <v>3.6</v>
      </c>
      <c r="M91" s="321">
        <v>4.8</v>
      </c>
      <c r="N91" s="321">
        <v>7.1</v>
      </c>
      <c r="O91" s="376">
        <v>1</v>
      </c>
      <c r="P91" s="377" t="s">
        <v>1705</v>
      </c>
      <c r="Q91" s="377" t="s">
        <v>1701</v>
      </c>
      <c r="R91" s="377" t="s">
        <v>1709</v>
      </c>
      <c r="S91" s="377">
        <v>2</v>
      </c>
      <c r="T91" s="377" t="s">
        <v>1701</v>
      </c>
      <c r="U91" s="377" t="s">
        <v>1767</v>
      </c>
      <c r="V91" s="377">
        <v>2</v>
      </c>
      <c r="W91" s="377" t="s">
        <v>1701</v>
      </c>
      <c r="X91" s="377" t="s">
        <v>1707</v>
      </c>
      <c r="Y91" s="377">
        <v>1</v>
      </c>
      <c r="Z91" s="376"/>
      <c r="AA91" s="376"/>
      <c r="AB91" s="376"/>
      <c r="AC91" s="377" t="s">
        <v>1699</v>
      </c>
      <c r="AD91" s="377" t="s">
        <v>1703</v>
      </c>
      <c r="AE91" s="377">
        <v>1</v>
      </c>
      <c r="AF91" s="323"/>
      <c r="AG91" s="516">
        <v>7.8606999999999996</v>
      </c>
      <c r="AH91" s="522">
        <v>113.206</v>
      </c>
    </row>
    <row r="92" spans="2:34">
      <c r="B92" s="681"/>
      <c r="C92" s="683"/>
      <c r="D92" s="681"/>
      <c r="E92" s="376"/>
      <c r="F92" s="376">
        <v>68</v>
      </c>
      <c r="G92" s="377" t="s">
        <v>2747</v>
      </c>
      <c r="H92" s="376" t="s">
        <v>2750</v>
      </c>
      <c r="I92" s="338"/>
      <c r="J92" s="320">
        <v>4.9859999999999998</v>
      </c>
      <c r="K92" s="376" t="s">
        <v>1700</v>
      </c>
      <c r="L92" s="321">
        <v>34.799999999999997</v>
      </c>
      <c r="M92" s="321">
        <v>3.7</v>
      </c>
      <c r="N92" s="321">
        <v>4.0999999999999996</v>
      </c>
      <c r="O92" s="376">
        <v>3</v>
      </c>
      <c r="P92" s="377" t="s">
        <v>1703</v>
      </c>
      <c r="Q92" s="377" t="s">
        <v>1699</v>
      </c>
      <c r="R92" s="377" t="s">
        <v>1709</v>
      </c>
      <c r="S92" s="377">
        <v>3</v>
      </c>
      <c r="T92" s="377" t="s">
        <v>1701</v>
      </c>
      <c r="U92" s="377" t="s">
        <v>1767</v>
      </c>
      <c r="V92" s="377">
        <v>2</v>
      </c>
      <c r="W92" s="377" t="s">
        <v>1699</v>
      </c>
      <c r="X92" s="377" t="s">
        <v>1698</v>
      </c>
      <c r="Y92" s="377">
        <v>0</v>
      </c>
      <c r="Z92" s="376"/>
      <c r="AA92" s="376"/>
      <c r="AB92" s="376"/>
      <c r="AC92" s="377" t="s">
        <v>2064</v>
      </c>
      <c r="AD92" s="377" t="s">
        <v>1703</v>
      </c>
      <c r="AE92" s="377">
        <v>2</v>
      </c>
      <c r="AF92" s="323"/>
      <c r="AG92" s="516">
        <v>7.8590999999999998</v>
      </c>
      <c r="AH92" s="522">
        <v>113.1982</v>
      </c>
    </row>
    <row r="93" spans="2:34">
      <c r="B93" s="671"/>
      <c r="C93" s="672"/>
      <c r="D93" s="672"/>
      <c r="E93" s="672"/>
      <c r="F93" s="672"/>
      <c r="G93" s="672"/>
      <c r="H93" s="672"/>
      <c r="I93" s="672"/>
      <c r="J93" s="672"/>
      <c r="K93" s="672"/>
      <c r="L93" s="672"/>
      <c r="M93" s="672"/>
      <c r="N93" s="672"/>
      <c r="O93" s="672"/>
      <c r="P93" s="672"/>
      <c r="Q93" s="672"/>
      <c r="R93" s="672"/>
      <c r="S93" s="672"/>
      <c r="T93" s="672"/>
      <c r="U93" s="672"/>
      <c r="V93" s="672"/>
      <c r="W93" s="672"/>
      <c r="X93" s="672"/>
      <c r="Y93" s="672"/>
      <c r="Z93" s="672"/>
      <c r="AA93" s="672"/>
      <c r="AB93" s="672"/>
      <c r="AC93" s="672"/>
      <c r="AD93" s="672"/>
      <c r="AE93" s="672"/>
      <c r="AF93" s="672"/>
      <c r="AG93" s="672"/>
      <c r="AH93" s="673"/>
    </row>
    <row r="94" spans="2:34" ht="24" customHeight="1">
      <c r="B94" s="674" t="s">
        <v>2186</v>
      </c>
      <c r="C94" s="676">
        <v>3.12</v>
      </c>
      <c r="D94" s="678" t="s">
        <v>2617</v>
      </c>
      <c r="E94" s="316"/>
      <c r="F94" s="316">
        <v>69</v>
      </c>
      <c r="G94" s="515" t="s">
        <v>2618</v>
      </c>
      <c r="H94" s="318" t="s">
        <v>2620</v>
      </c>
      <c r="I94" s="332"/>
      <c r="J94" s="320">
        <v>0.31900000000000001</v>
      </c>
      <c r="K94" s="376" t="s">
        <v>1700</v>
      </c>
      <c r="L94" s="321">
        <v>12.2</v>
      </c>
      <c r="M94" s="321">
        <v>3.96</v>
      </c>
      <c r="N94" s="321">
        <v>4.97</v>
      </c>
      <c r="O94" s="376">
        <v>1</v>
      </c>
      <c r="P94" s="376" t="s">
        <v>1703</v>
      </c>
      <c r="Q94" s="376" t="s">
        <v>1699</v>
      </c>
      <c r="R94" s="376" t="s">
        <v>1709</v>
      </c>
      <c r="S94" s="377">
        <v>2</v>
      </c>
      <c r="T94" s="377" t="s">
        <v>1701</v>
      </c>
      <c r="U94" s="377" t="s">
        <v>1767</v>
      </c>
      <c r="V94" s="377">
        <v>2</v>
      </c>
      <c r="W94" s="377" t="s">
        <v>1701</v>
      </c>
      <c r="X94" s="377" t="s">
        <v>1707</v>
      </c>
      <c r="Y94" s="377">
        <v>0</v>
      </c>
      <c r="Z94" s="376"/>
      <c r="AA94" s="376"/>
      <c r="AB94" s="376"/>
      <c r="AC94" s="377" t="s">
        <v>1699</v>
      </c>
      <c r="AD94" s="377" t="s">
        <v>1703</v>
      </c>
      <c r="AE94" s="377">
        <v>1</v>
      </c>
      <c r="AF94" s="323"/>
      <c r="AG94" s="516">
        <v>7.8132000000000001</v>
      </c>
      <c r="AH94" s="517">
        <v>113.3117</v>
      </c>
    </row>
    <row r="95" spans="2:34">
      <c r="B95" s="675"/>
      <c r="C95" s="677"/>
      <c r="D95" s="679"/>
      <c r="E95" s="493"/>
      <c r="F95" s="316">
        <v>70</v>
      </c>
      <c r="G95" s="515" t="s">
        <v>2619</v>
      </c>
      <c r="H95" s="318" t="s">
        <v>2621</v>
      </c>
      <c r="I95" s="518"/>
      <c r="J95" s="320">
        <v>2.9940000000000002</v>
      </c>
      <c r="K95" s="376" t="s">
        <v>1700</v>
      </c>
      <c r="L95" s="321">
        <v>21.6</v>
      </c>
      <c r="M95" s="321">
        <v>4.0999999999999996</v>
      </c>
      <c r="N95" s="321">
        <v>5</v>
      </c>
      <c r="O95" s="376">
        <v>3</v>
      </c>
      <c r="P95" s="376" t="s">
        <v>1703</v>
      </c>
      <c r="Q95" s="376" t="s">
        <v>1699</v>
      </c>
      <c r="R95" s="376" t="s">
        <v>1709</v>
      </c>
      <c r="S95" s="377">
        <v>3</v>
      </c>
      <c r="T95" s="377" t="s">
        <v>1699</v>
      </c>
      <c r="U95" s="377" t="s">
        <v>1698</v>
      </c>
      <c r="V95" s="377">
        <v>2</v>
      </c>
      <c r="W95" s="377" t="s">
        <v>1699</v>
      </c>
      <c r="X95" s="377" t="s">
        <v>1698</v>
      </c>
      <c r="Y95" s="377">
        <v>2</v>
      </c>
      <c r="Z95" s="376"/>
      <c r="AA95" s="376"/>
      <c r="AB95" s="376"/>
      <c r="AC95" s="377" t="s">
        <v>2064</v>
      </c>
      <c r="AD95" s="377" t="s">
        <v>1703</v>
      </c>
      <c r="AE95" s="377">
        <v>2</v>
      </c>
      <c r="AF95" s="323"/>
      <c r="AG95" s="516">
        <v>7.8232999999999997</v>
      </c>
      <c r="AH95" s="517">
        <v>113.3223</v>
      </c>
    </row>
    <row r="96" spans="2:34">
      <c r="B96" s="671"/>
      <c r="C96" s="672"/>
      <c r="D96" s="672"/>
      <c r="E96" s="672"/>
      <c r="F96" s="672"/>
      <c r="G96" s="672"/>
      <c r="H96" s="672"/>
      <c r="I96" s="672"/>
      <c r="J96" s="672"/>
      <c r="K96" s="672"/>
      <c r="L96" s="672"/>
      <c r="M96" s="672"/>
      <c r="N96" s="672"/>
      <c r="O96" s="672"/>
      <c r="P96" s="672"/>
      <c r="Q96" s="672"/>
      <c r="R96" s="672"/>
      <c r="S96" s="672"/>
      <c r="T96" s="672"/>
      <c r="U96" s="672"/>
      <c r="V96" s="672"/>
      <c r="W96" s="672"/>
      <c r="X96" s="672"/>
      <c r="Y96" s="672"/>
      <c r="Z96" s="672"/>
      <c r="AA96" s="672"/>
      <c r="AB96" s="672"/>
      <c r="AC96" s="672"/>
      <c r="AD96" s="672"/>
      <c r="AE96" s="672"/>
      <c r="AF96" s="672"/>
      <c r="AG96" s="672"/>
      <c r="AH96" s="673"/>
    </row>
    <row r="97" spans="2:34">
      <c r="B97" s="482" t="s">
        <v>2188</v>
      </c>
      <c r="C97" s="475">
        <v>7.5</v>
      </c>
      <c r="D97" s="480" t="s">
        <v>2932</v>
      </c>
      <c r="E97" s="376"/>
      <c r="F97" s="376">
        <v>71</v>
      </c>
      <c r="G97" s="377" t="s">
        <v>2933</v>
      </c>
      <c r="H97" s="376" t="s">
        <v>2934</v>
      </c>
      <c r="I97" s="338"/>
      <c r="J97" s="320">
        <v>0.23300000000000001</v>
      </c>
      <c r="K97" s="376" t="s">
        <v>1700</v>
      </c>
      <c r="L97" s="321">
        <v>24.8</v>
      </c>
      <c r="M97" s="321">
        <v>5.5</v>
      </c>
      <c r="N97" s="321">
        <v>5.95</v>
      </c>
      <c r="O97" s="376">
        <v>2</v>
      </c>
      <c r="P97" s="377" t="s">
        <v>1703</v>
      </c>
      <c r="Q97" s="377" t="s">
        <v>1699</v>
      </c>
      <c r="R97" s="377" t="s">
        <v>1709</v>
      </c>
      <c r="S97" s="377">
        <v>2</v>
      </c>
      <c r="T97" s="377" t="s">
        <v>1701</v>
      </c>
      <c r="U97" s="377" t="s">
        <v>1767</v>
      </c>
      <c r="V97" s="377">
        <v>2</v>
      </c>
      <c r="W97" s="377" t="s">
        <v>1703</v>
      </c>
      <c r="X97" s="377" t="s">
        <v>1698</v>
      </c>
      <c r="Y97" s="377">
        <v>0</v>
      </c>
      <c r="Z97" s="376"/>
      <c r="AA97" s="376"/>
      <c r="AB97" s="376"/>
      <c r="AC97" s="377" t="s">
        <v>1699</v>
      </c>
      <c r="AD97" s="377" t="s">
        <v>1703</v>
      </c>
      <c r="AE97" s="377">
        <v>2</v>
      </c>
      <c r="AF97" s="323"/>
      <c r="AG97" s="516">
        <v>7.8394000000000004</v>
      </c>
      <c r="AH97" s="522">
        <v>113.1388</v>
      </c>
    </row>
    <row r="98" spans="2:34">
      <c r="B98" s="671"/>
      <c r="C98" s="672"/>
      <c r="D98" s="672"/>
      <c r="E98" s="672"/>
      <c r="F98" s="672"/>
      <c r="G98" s="672"/>
      <c r="H98" s="672"/>
      <c r="I98" s="672"/>
      <c r="J98" s="672"/>
      <c r="K98" s="672"/>
      <c r="L98" s="672"/>
      <c r="M98" s="672"/>
      <c r="N98" s="672"/>
      <c r="O98" s="672"/>
      <c r="P98" s="672"/>
      <c r="Q98" s="672"/>
      <c r="R98" s="672"/>
      <c r="S98" s="672"/>
      <c r="T98" s="672"/>
      <c r="U98" s="672"/>
      <c r="V98" s="672"/>
      <c r="W98" s="672"/>
      <c r="X98" s="672"/>
      <c r="Y98" s="672"/>
      <c r="Z98" s="672"/>
      <c r="AA98" s="672"/>
      <c r="AB98" s="672"/>
      <c r="AC98" s="672"/>
      <c r="AD98" s="672"/>
      <c r="AE98" s="672"/>
      <c r="AF98" s="672"/>
      <c r="AG98" s="672"/>
      <c r="AH98" s="673"/>
    </row>
    <row r="99" spans="2:34" ht="12.75" customHeight="1">
      <c r="B99" s="680" t="s">
        <v>2190</v>
      </c>
      <c r="C99" s="682">
        <v>13.5</v>
      </c>
      <c r="D99" s="680" t="s">
        <v>2916</v>
      </c>
      <c r="E99" s="376"/>
      <c r="F99" s="376">
        <v>72</v>
      </c>
      <c r="G99" s="377" t="s">
        <v>2917</v>
      </c>
      <c r="H99" s="376" t="s">
        <v>2920</v>
      </c>
      <c r="I99" s="338"/>
      <c r="J99" s="320">
        <v>2.6930000000000001</v>
      </c>
      <c r="K99" s="376" t="s">
        <v>1700</v>
      </c>
      <c r="L99" s="321">
        <v>7</v>
      </c>
      <c r="M99" s="321">
        <v>4.2</v>
      </c>
      <c r="N99" s="321">
        <v>7.5</v>
      </c>
      <c r="O99" s="376">
        <v>1</v>
      </c>
      <c r="P99" s="377" t="s">
        <v>1705</v>
      </c>
      <c r="Q99" s="377" t="s">
        <v>1701</v>
      </c>
      <c r="R99" s="377" t="s">
        <v>1709</v>
      </c>
      <c r="S99" s="377">
        <v>2</v>
      </c>
      <c r="T99" s="377" t="s">
        <v>1701</v>
      </c>
      <c r="U99" s="377" t="s">
        <v>1767</v>
      </c>
      <c r="V99" s="377">
        <v>2</v>
      </c>
      <c r="W99" s="377" t="s">
        <v>1699</v>
      </c>
      <c r="X99" s="377" t="s">
        <v>1698</v>
      </c>
      <c r="Y99" s="377">
        <v>1</v>
      </c>
      <c r="Z99" s="376"/>
      <c r="AA99" s="376"/>
      <c r="AB99" s="376"/>
      <c r="AC99" s="377" t="s">
        <v>1699</v>
      </c>
      <c r="AD99" s="377" t="s">
        <v>2446</v>
      </c>
      <c r="AE99" s="377">
        <v>2</v>
      </c>
      <c r="AF99" s="323"/>
      <c r="AG99" s="516">
        <v>7.7392000000000003</v>
      </c>
      <c r="AH99" s="522">
        <v>113.0698</v>
      </c>
    </row>
    <row r="100" spans="2:34">
      <c r="B100" s="684"/>
      <c r="C100" s="685"/>
      <c r="D100" s="684"/>
      <c r="E100" s="376"/>
      <c r="F100" s="376">
        <v>73</v>
      </c>
      <c r="G100" s="377" t="s">
        <v>2918</v>
      </c>
      <c r="H100" s="376" t="s">
        <v>2921</v>
      </c>
      <c r="I100" s="338"/>
      <c r="J100" s="320">
        <v>3.4990000000000001</v>
      </c>
      <c r="K100" s="376" t="s">
        <v>1700</v>
      </c>
      <c r="L100" s="321">
        <v>4</v>
      </c>
      <c r="M100" s="321">
        <v>4.2</v>
      </c>
      <c r="N100" s="321">
        <v>6.5</v>
      </c>
      <c r="O100" s="376">
        <v>1</v>
      </c>
      <c r="P100" s="377" t="s">
        <v>1705</v>
      </c>
      <c r="Q100" s="377" t="s">
        <v>1701</v>
      </c>
      <c r="R100" s="377" t="s">
        <v>1709</v>
      </c>
      <c r="S100" s="377">
        <v>2</v>
      </c>
      <c r="T100" s="377" t="s">
        <v>1701</v>
      </c>
      <c r="U100" s="377" t="s">
        <v>1767</v>
      </c>
      <c r="V100" s="377">
        <v>2</v>
      </c>
      <c r="W100" s="377" t="s">
        <v>1699</v>
      </c>
      <c r="X100" s="377" t="s">
        <v>1698</v>
      </c>
      <c r="Y100" s="377">
        <v>1</v>
      </c>
      <c r="Z100" s="376"/>
      <c r="AA100" s="376"/>
      <c r="AB100" s="376"/>
      <c r="AC100" s="377" t="s">
        <v>1699</v>
      </c>
      <c r="AD100" s="377" t="s">
        <v>2446</v>
      </c>
      <c r="AE100" s="377">
        <v>1</v>
      </c>
      <c r="AF100" s="323"/>
      <c r="AG100" s="516">
        <v>7.7454999999999998</v>
      </c>
      <c r="AH100" s="522">
        <v>113.0664</v>
      </c>
    </row>
    <row r="101" spans="2:34">
      <c r="B101" s="681"/>
      <c r="C101" s="683"/>
      <c r="D101" s="681"/>
      <c r="E101" s="376"/>
      <c r="F101" s="376">
        <v>74</v>
      </c>
      <c r="G101" s="377" t="s">
        <v>2919</v>
      </c>
      <c r="H101" s="376" t="s">
        <v>2922</v>
      </c>
      <c r="I101" s="338"/>
      <c r="J101" s="320">
        <v>4.21</v>
      </c>
      <c r="K101" s="376" t="s">
        <v>1700</v>
      </c>
      <c r="L101" s="321">
        <v>12.3</v>
      </c>
      <c r="M101" s="321">
        <v>4.0999999999999996</v>
      </c>
      <c r="N101" s="321">
        <v>4.7</v>
      </c>
      <c r="O101" s="376">
        <v>2</v>
      </c>
      <c r="P101" s="377" t="s">
        <v>1706</v>
      </c>
      <c r="Q101" s="377" t="s">
        <v>3234</v>
      </c>
      <c r="R101" s="377" t="s">
        <v>1709</v>
      </c>
      <c r="S101" s="377">
        <v>3</v>
      </c>
      <c r="T101" s="377" t="s">
        <v>1767</v>
      </c>
      <c r="U101" s="377" t="s">
        <v>1698</v>
      </c>
      <c r="V101" s="377">
        <v>2</v>
      </c>
      <c r="W101" s="377" t="s">
        <v>1703</v>
      </c>
      <c r="X101" s="377" t="s">
        <v>1702</v>
      </c>
      <c r="Y101" s="377">
        <v>2</v>
      </c>
      <c r="Z101" s="376"/>
      <c r="AA101" s="376"/>
      <c r="AB101" s="376"/>
      <c r="AC101" s="377" t="s">
        <v>1698</v>
      </c>
      <c r="AD101" s="377" t="s">
        <v>1698</v>
      </c>
      <c r="AE101" s="377" t="s">
        <v>1698</v>
      </c>
      <c r="AF101" s="323"/>
      <c r="AG101" s="516">
        <v>7.7503000000000002</v>
      </c>
      <c r="AH101" s="522">
        <v>113.0625</v>
      </c>
    </row>
    <row r="102" spans="2:34">
      <c r="B102" s="671"/>
      <c r="C102" s="672"/>
      <c r="D102" s="672"/>
      <c r="E102" s="672"/>
      <c r="F102" s="672"/>
      <c r="G102" s="672"/>
      <c r="H102" s="672"/>
      <c r="I102" s="672"/>
      <c r="J102" s="672"/>
      <c r="K102" s="672"/>
      <c r="L102" s="672"/>
      <c r="M102" s="672"/>
      <c r="N102" s="672"/>
      <c r="O102" s="672"/>
      <c r="P102" s="672"/>
      <c r="Q102" s="672"/>
      <c r="R102" s="672"/>
      <c r="S102" s="672"/>
      <c r="T102" s="672"/>
      <c r="U102" s="672"/>
      <c r="V102" s="672"/>
      <c r="W102" s="672"/>
      <c r="X102" s="672"/>
      <c r="Y102" s="672"/>
      <c r="Z102" s="672"/>
      <c r="AA102" s="672"/>
      <c r="AB102" s="672"/>
      <c r="AC102" s="672"/>
      <c r="AD102" s="672"/>
      <c r="AE102" s="672"/>
      <c r="AF102" s="672"/>
      <c r="AG102" s="672"/>
      <c r="AH102" s="673"/>
    </row>
    <row r="103" spans="2:34" ht="15" customHeight="1">
      <c r="B103" s="674" t="s">
        <v>2046</v>
      </c>
      <c r="C103" s="676">
        <v>7</v>
      </c>
      <c r="D103" s="678" t="s">
        <v>2751</v>
      </c>
      <c r="E103" s="376"/>
      <c r="F103" s="376">
        <v>75</v>
      </c>
      <c r="G103" s="450" t="s">
        <v>2752</v>
      </c>
      <c r="H103" s="376" t="s">
        <v>368</v>
      </c>
      <c r="I103" s="338"/>
      <c r="J103" s="320">
        <v>1.9319999999999999</v>
      </c>
      <c r="K103" s="376" t="s">
        <v>1700</v>
      </c>
      <c r="L103" s="321">
        <v>9.1999999999999993</v>
      </c>
      <c r="M103" s="321">
        <v>2.7</v>
      </c>
      <c r="N103" s="321">
        <v>5.92</v>
      </c>
      <c r="O103" s="376">
        <v>1</v>
      </c>
      <c r="P103" s="377" t="s">
        <v>1697</v>
      </c>
      <c r="Q103" s="377" t="s">
        <v>1701</v>
      </c>
      <c r="R103" s="377" t="s">
        <v>1709</v>
      </c>
      <c r="S103" s="377">
        <v>2</v>
      </c>
      <c r="T103" s="377" t="s">
        <v>1701</v>
      </c>
      <c r="U103" s="377" t="s">
        <v>1767</v>
      </c>
      <c r="V103" s="377">
        <v>2</v>
      </c>
      <c r="W103" s="377" t="s">
        <v>1701</v>
      </c>
      <c r="X103" s="377" t="s">
        <v>1707</v>
      </c>
      <c r="Y103" s="377">
        <v>1</v>
      </c>
      <c r="Z103" s="376"/>
      <c r="AA103" s="376"/>
      <c r="AB103" s="376"/>
      <c r="AC103" s="377" t="s">
        <v>1699</v>
      </c>
      <c r="AD103" s="377" t="s">
        <v>1703</v>
      </c>
      <c r="AE103" s="377">
        <v>1</v>
      </c>
      <c r="AF103" s="323"/>
      <c r="AG103" s="516">
        <v>7.8745000000000003</v>
      </c>
      <c r="AH103" s="522">
        <v>113.1999</v>
      </c>
    </row>
    <row r="104" spans="2:34" ht="25.5" customHeight="1">
      <c r="B104" s="675"/>
      <c r="C104" s="677"/>
      <c r="D104" s="679"/>
      <c r="E104" s="376"/>
      <c r="F104" s="376">
        <v>76</v>
      </c>
      <c r="G104" s="450" t="s">
        <v>2753</v>
      </c>
      <c r="H104" s="376" t="s">
        <v>2754</v>
      </c>
      <c r="I104" s="338"/>
      <c r="J104" s="320">
        <v>4.8380000000000001</v>
      </c>
      <c r="K104" s="376" t="s">
        <v>1700</v>
      </c>
      <c r="L104" s="321">
        <v>6.5</v>
      </c>
      <c r="M104" s="321">
        <v>3</v>
      </c>
      <c r="N104" s="321">
        <v>4.4000000000000004</v>
      </c>
      <c r="O104" s="376">
        <v>1</v>
      </c>
      <c r="P104" s="377" t="s">
        <v>1697</v>
      </c>
      <c r="Q104" s="377" t="s">
        <v>1701</v>
      </c>
      <c r="R104" s="377" t="s">
        <v>1709</v>
      </c>
      <c r="S104" s="377">
        <v>2</v>
      </c>
      <c r="T104" s="377" t="s">
        <v>1701</v>
      </c>
      <c r="U104" s="377" t="s">
        <v>1767</v>
      </c>
      <c r="V104" s="377">
        <v>2</v>
      </c>
      <c r="W104" s="377" t="s">
        <v>1701</v>
      </c>
      <c r="X104" s="377" t="s">
        <v>1707</v>
      </c>
      <c r="Y104" s="377">
        <v>1</v>
      </c>
      <c r="Z104" s="376"/>
      <c r="AA104" s="376"/>
      <c r="AB104" s="376"/>
      <c r="AC104" s="377" t="s">
        <v>1699</v>
      </c>
      <c r="AD104" s="377" t="s">
        <v>1703</v>
      </c>
      <c r="AE104" s="377">
        <v>1</v>
      </c>
      <c r="AF104" s="323"/>
      <c r="AG104" s="516">
        <v>7.8986000000000001</v>
      </c>
      <c r="AH104" s="522">
        <v>113.202</v>
      </c>
    </row>
    <row r="105" spans="2:34">
      <c r="B105" s="671" t="s">
        <v>2445</v>
      </c>
      <c r="C105" s="672"/>
      <c r="D105" s="672"/>
      <c r="E105" s="672"/>
      <c r="F105" s="672"/>
      <c r="G105" s="672"/>
      <c r="H105" s="672"/>
      <c r="I105" s="672"/>
      <c r="J105" s="672"/>
      <c r="K105" s="672"/>
      <c r="L105" s="672"/>
      <c r="M105" s="672"/>
      <c r="N105" s="672"/>
      <c r="O105" s="672"/>
      <c r="P105" s="672"/>
      <c r="Q105" s="672"/>
      <c r="R105" s="672"/>
      <c r="S105" s="672"/>
      <c r="T105" s="672"/>
      <c r="U105" s="672"/>
      <c r="V105" s="672"/>
      <c r="W105" s="672"/>
      <c r="X105" s="672"/>
      <c r="Y105" s="672"/>
      <c r="Z105" s="672"/>
      <c r="AA105" s="672"/>
      <c r="AB105" s="672"/>
      <c r="AC105" s="672"/>
      <c r="AD105" s="672"/>
      <c r="AE105" s="672"/>
      <c r="AF105" s="672"/>
      <c r="AG105" s="672"/>
      <c r="AH105" s="673"/>
    </row>
    <row r="106" spans="2:34" ht="15" customHeight="1">
      <c r="B106" s="674" t="s">
        <v>2198</v>
      </c>
      <c r="C106" s="676">
        <v>0.95</v>
      </c>
      <c r="D106" s="678" t="s">
        <v>2607</v>
      </c>
      <c r="E106" s="316"/>
      <c r="F106" s="316">
        <v>77</v>
      </c>
      <c r="G106" s="515" t="s">
        <v>2605</v>
      </c>
      <c r="H106" s="318" t="s">
        <v>2608</v>
      </c>
      <c r="I106" s="332"/>
      <c r="J106" s="320">
        <v>0.308</v>
      </c>
      <c r="K106" s="376" t="s">
        <v>1700</v>
      </c>
      <c r="L106" s="321">
        <v>34</v>
      </c>
      <c r="M106" s="321">
        <v>2.7</v>
      </c>
      <c r="N106" s="321">
        <v>3.5</v>
      </c>
      <c r="O106" s="376">
        <v>2</v>
      </c>
      <c r="P106" s="376" t="s">
        <v>1722</v>
      </c>
      <c r="Q106" s="376" t="s">
        <v>1699</v>
      </c>
      <c r="R106" s="376" t="s">
        <v>1709</v>
      </c>
      <c r="S106" s="377">
        <v>3</v>
      </c>
      <c r="T106" s="377" t="s">
        <v>1701</v>
      </c>
      <c r="U106" s="377" t="s">
        <v>1767</v>
      </c>
      <c r="V106" s="377">
        <v>2</v>
      </c>
      <c r="W106" s="377" t="s">
        <v>1698</v>
      </c>
      <c r="X106" s="377" t="s">
        <v>1698</v>
      </c>
      <c r="Y106" s="377" t="s">
        <v>1698</v>
      </c>
      <c r="Z106" s="376"/>
      <c r="AA106" s="376"/>
      <c r="AB106" s="376"/>
      <c r="AC106" s="377" t="s">
        <v>2064</v>
      </c>
      <c r="AD106" s="377" t="s">
        <v>1703</v>
      </c>
      <c r="AE106" s="377">
        <v>3</v>
      </c>
      <c r="AF106" s="323"/>
      <c r="AG106" s="516">
        <v>7.8108000000000004</v>
      </c>
      <c r="AH106" s="517">
        <v>113.3086</v>
      </c>
    </row>
    <row r="107" spans="2:34">
      <c r="B107" s="675"/>
      <c r="C107" s="677"/>
      <c r="D107" s="679"/>
      <c r="E107" s="493"/>
      <c r="F107" s="316">
        <v>78</v>
      </c>
      <c r="G107" s="317" t="s">
        <v>2606</v>
      </c>
      <c r="H107" s="318" t="s">
        <v>2609</v>
      </c>
      <c r="I107" s="518"/>
      <c r="J107" s="320">
        <v>0.51600000000000001</v>
      </c>
      <c r="K107" s="376" t="s">
        <v>1700</v>
      </c>
      <c r="L107" s="321">
        <v>26.88</v>
      </c>
      <c r="M107" s="321">
        <v>4.5</v>
      </c>
      <c r="N107" s="321">
        <v>5.5</v>
      </c>
      <c r="O107" s="376">
        <v>2</v>
      </c>
      <c r="P107" s="376" t="s">
        <v>3243</v>
      </c>
      <c r="Q107" s="376" t="s">
        <v>3244</v>
      </c>
      <c r="R107" s="376" t="s">
        <v>1709</v>
      </c>
      <c r="S107" s="377">
        <v>2</v>
      </c>
      <c r="T107" s="377" t="s">
        <v>1701</v>
      </c>
      <c r="U107" s="377" t="s">
        <v>1698</v>
      </c>
      <c r="V107" s="377">
        <v>2</v>
      </c>
      <c r="W107" s="377" t="s">
        <v>1701</v>
      </c>
      <c r="X107" s="377" t="s">
        <v>1707</v>
      </c>
      <c r="Y107" s="377">
        <v>1</v>
      </c>
      <c r="Z107" s="376"/>
      <c r="AA107" s="376"/>
      <c r="AB107" s="376"/>
      <c r="AC107" s="377" t="s">
        <v>2064</v>
      </c>
      <c r="AD107" s="377" t="s">
        <v>1703</v>
      </c>
      <c r="AE107" s="377">
        <v>1</v>
      </c>
      <c r="AF107" s="323"/>
      <c r="AG107" s="516">
        <v>7.8102</v>
      </c>
      <c r="AH107" s="517">
        <v>113.3065</v>
      </c>
    </row>
    <row r="108" spans="2:34">
      <c r="B108" s="671"/>
      <c r="C108" s="672"/>
      <c r="D108" s="672"/>
      <c r="E108" s="672"/>
      <c r="F108" s="672"/>
      <c r="G108" s="672"/>
      <c r="H108" s="672"/>
      <c r="I108" s="672"/>
      <c r="J108" s="672"/>
      <c r="K108" s="672"/>
      <c r="L108" s="672"/>
      <c r="M108" s="672"/>
      <c r="N108" s="672"/>
      <c r="O108" s="672"/>
      <c r="P108" s="672"/>
      <c r="Q108" s="672"/>
      <c r="R108" s="672"/>
      <c r="S108" s="672"/>
      <c r="T108" s="672"/>
      <c r="U108" s="672"/>
      <c r="V108" s="672"/>
      <c r="W108" s="672"/>
      <c r="X108" s="672"/>
      <c r="Y108" s="672"/>
      <c r="Z108" s="672"/>
      <c r="AA108" s="672"/>
      <c r="AB108" s="672"/>
      <c r="AC108" s="672"/>
      <c r="AD108" s="672"/>
      <c r="AE108" s="672"/>
      <c r="AF108" s="672"/>
      <c r="AG108" s="672"/>
      <c r="AH108" s="673"/>
    </row>
    <row r="109" spans="2:34" ht="15" customHeight="1">
      <c r="B109" s="674" t="s">
        <v>2047</v>
      </c>
      <c r="C109" s="676">
        <v>11.1</v>
      </c>
      <c r="D109" s="678" t="s">
        <v>2610</v>
      </c>
      <c r="E109" s="376"/>
      <c r="F109" s="376">
        <v>79</v>
      </c>
      <c r="G109" s="450" t="s">
        <v>2611</v>
      </c>
      <c r="H109" s="376" t="s">
        <v>2893</v>
      </c>
      <c r="I109" s="338"/>
      <c r="J109" s="320">
        <v>4.72</v>
      </c>
      <c r="K109" s="376" t="s">
        <v>1700</v>
      </c>
      <c r="L109" s="321">
        <v>8</v>
      </c>
      <c r="M109" s="321">
        <v>4.0999999999999996</v>
      </c>
      <c r="N109" s="321">
        <v>5.6</v>
      </c>
      <c r="O109" s="376">
        <v>1</v>
      </c>
      <c r="P109" s="377" t="s">
        <v>1703</v>
      </c>
      <c r="Q109" s="377" t="s">
        <v>1699</v>
      </c>
      <c r="R109" s="377" t="s">
        <v>1709</v>
      </c>
      <c r="S109" s="377">
        <v>3</v>
      </c>
      <c r="T109" s="377" t="s">
        <v>1701</v>
      </c>
      <c r="U109" s="377" t="s">
        <v>1767</v>
      </c>
      <c r="V109" s="377">
        <v>2</v>
      </c>
      <c r="W109" s="377" t="s">
        <v>1699</v>
      </c>
      <c r="X109" s="377" t="s">
        <v>1698</v>
      </c>
      <c r="Y109" s="377">
        <v>2</v>
      </c>
      <c r="Z109" s="376"/>
      <c r="AA109" s="376"/>
      <c r="AB109" s="376"/>
      <c r="AC109" s="377" t="s">
        <v>1699</v>
      </c>
      <c r="AD109" s="377" t="s">
        <v>1703</v>
      </c>
      <c r="AE109" s="377">
        <v>1</v>
      </c>
      <c r="AF109" s="323"/>
      <c r="AG109" s="421">
        <v>7.8122999999999996</v>
      </c>
      <c r="AH109" s="522">
        <v>113.24290000000001</v>
      </c>
    </row>
    <row r="110" spans="2:34">
      <c r="B110" s="686"/>
      <c r="C110" s="687"/>
      <c r="D110" s="688"/>
      <c r="E110" s="376"/>
      <c r="F110" s="376">
        <v>80</v>
      </c>
      <c r="G110" s="450" t="s">
        <v>2612</v>
      </c>
      <c r="H110" s="376" t="s">
        <v>2894</v>
      </c>
      <c r="I110" s="338"/>
      <c r="J110" s="320">
        <v>6.4240000000000004</v>
      </c>
      <c r="K110" s="376" t="s">
        <v>1700</v>
      </c>
      <c r="L110" s="321">
        <v>5.6</v>
      </c>
      <c r="M110" s="321">
        <v>6.6</v>
      </c>
      <c r="N110" s="321">
        <v>7.4</v>
      </c>
      <c r="O110" s="376">
        <v>1</v>
      </c>
      <c r="P110" s="377" t="s">
        <v>1703</v>
      </c>
      <c r="Q110" s="377" t="s">
        <v>1699</v>
      </c>
      <c r="R110" s="377" t="s">
        <v>1709</v>
      </c>
      <c r="S110" s="377">
        <v>2</v>
      </c>
      <c r="T110" s="377" t="s">
        <v>1701</v>
      </c>
      <c r="U110" s="377" t="s">
        <v>1767</v>
      </c>
      <c r="V110" s="377">
        <v>2</v>
      </c>
      <c r="W110" s="377" t="s">
        <v>1699</v>
      </c>
      <c r="X110" s="377" t="s">
        <v>1698</v>
      </c>
      <c r="Y110" s="377">
        <v>1</v>
      </c>
      <c r="Z110" s="376"/>
      <c r="AA110" s="376"/>
      <c r="AB110" s="376"/>
      <c r="AC110" s="377" t="s">
        <v>1699</v>
      </c>
      <c r="AD110" s="377" t="s">
        <v>1703</v>
      </c>
      <c r="AE110" s="377">
        <v>3</v>
      </c>
      <c r="AF110" s="323"/>
      <c r="AG110" s="516">
        <v>7.827</v>
      </c>
      <c r="AH110" s="522">
        <v>113.2431</v>
      </c>
    </row>
    <row r="111" spans="2:34">
      <c r="B111" s="686"/>
      <c r="C111" s="687"/>
      <c r="D111" s="688"/>
      <c r="E111" s="376"/>
      <c r="F111" s="376">
        <v>81</v>
      </c>
      <c r="G111" s="450" t="s">
        <v>2613</v>
      </c>
      <c r="H111" s="376" t="s">
        <v>2895</v>
      </c>
      <c r="I111" s="338"/>
      <c r="J111" s="320">
        <v>6.7370000000000001</v>
      </c>
      <c r="K111" s="376" t="s">
        <v>1700</v>
      </c>
      <c r="L111" s="321">
        <v>12.1</v>
      </c>
      <c r="M111" s="321">
        <v>4.8</v>
      </c>
      <c r="N111" s="321">
        <v>5.4</v>
      </c>
      <c r="O111" s="376">
        <v>1</v>
      </c>
      <c r="P111" s="377" t="s">
        <v>1703</v>
      </c>
      <c r="Q111" s="377" t="s">
        <v>1699</v>
      </c>
      <c r="R111" s="377" t="s">
        <v>1709</v>
      </c>
      <c r="S111" s="377">
        <v>3</v>
      </c>
      <c r="T111" s="377" t="s">
        <v>1701</v>
      </c>
      <c r="U111" s="377" t="s">
        <v>1767</v>
      </c>
      <c r="V111" s="377">
        <v>3</v>
      </c>
      <c r="W111" s="377" t="s">
        <v>1701</v>
      </c>
      <c r="X111" s="377" t="s">
        <v>1707</v>
      </c>
      <c r="Y111" s="377">
        <v>1</v>
      </c>
      <c r="Z111" s="376"/>
      <c r="AA111" s="376"/>
      <c r="AB111" s="376"/>
      <c r="AC111" s="377" t="s">
        <v>1699</v>
      </c>
      <c r="AD111" s="377" t="s">
        <v>1701</v>
      </c>
      <c r="AE111" s="377">
        <v>2</v>
      </c>
      <c r="AF111" s="323"/>
      <c r="AG111" s="516">
        <v>7.8296000000000001</v>
      </c>
      <c r="AH111" s="522">
        <v>113.244</v>
      </c>
    </row>
    <row r="112" spans="2:34">
      <c r="B112" s="686"/>
      <c r="C112" s="687"/>
      <c r="D112" s="688"/>
      <c r="E112" s="376"/>
      <c r="F112" s="376">
        <v>82</v>
      </c>
      <c r="G112" s="450" t="s">
        <v>2614</v>
      </c>
      <c r="H112" s="376" t="s">
        <v>2896</v>
      </c>
      <c r="I112" s="338"/>
      <c r="J112" s="320">
        <v>6.8410000000000002</v>
      </c>
      <c r="K112" s="376" t="s">
        <v>1700</v>
      </c>
      <c r="L112" s="321">
        <v>5</v>
      </c>
      <c r="M112" s="321">
        <v>3.8</v>
      </c>
      <c r="N112" s="321">
        <v>5</v>
      </c>
      <c r="O112" s="376">
        <v>1</v>
      </c>
      <c r="P112" s="377" t="s">
        <v>1705</v>
      </c>
      <c r="Q112" s="377" t="s">
        <v>1701</v>
      </c>
      <c r="R112" s="377" t="s">
        <v>1709</v>
      </c>
      <c r="S112" s="377">
        <v>2</v>
      </c>
      <c r="T112" s="377" t="s">
        <v>1701</v>
      </c>
      <c r="U112" s="377" t="s">
        <v>1767</v>
      </c>
      <c r="V112" s="377">
        <v>2</v>
      </c>
      <c r="W112" s="377" t="s">
        <v>1703</v>
      </c>
      <c r="X112" s="377" t="s">
        <v>1698</v>
      </c>
      <c r="Y112" s="377">
        <v>1</v>
      </c>
      <c r="Z112" s="376"/>
      <c r="AA112" s="376"/>
      <c r="AB112" s="376"/>
      <c r="AC112" s="377" t="s">
        <v>1699</v>
      </c>
      <c r="AD112" s="377" t="s">
        <v>1703</v>
      </c>
      <c r="AE112" s="377">
        <v>2</v>
      </c>
      <c r="AF112" s="323"/>
      <c r="AG112" s="516">
        <v>7.8305999999999996</v>
      </c>
      <c r="AH112" s="522">
        <v>113.2441</v>
      </c>
    </row>
    <row r="113" spans="2:34" ht="25.5">
      <c r="B113" s="686"/>
      <c r="C113" s="687"/>
      <c r="D113" s="688"/>
      <c r="E113" s="376"/>
      <c r="F113" s="376">
        <v>83</v>
      </c>
      <c r="G113" s="450" t="s">
        <v>2615</v>
      </c>
      <c r="H113" s="365" t="s">
        <v>2897</v>
      </c>
      <c r="I113" s="338"/>
      <c r="J113" s="320">
        <v>8.1859999999999999</v>
      </c>
      <c r="K113" s="376" t="s">
        <v>1700</v>
      </c>
      <c r="L113" s="321">
        <v>3.35</v>
      </c>
      <c r="M113" s="321">
        <v>5.4</v>
      </c>
      <c r="N113" s="321">
        <v>5.95</v>
      </c>
      <c r="O113" s="376">
        <v>1</v>
      </c>
      <c r="P113" s="377" t="s">
        <v>1703</v>
      </c>
      <c r="Q113" s="377" t="s">
        <v>1699</v>
      </c>
      <c r="R113" s="377" t="s">
        <v>1709</v>
      </c>
      <c r="S113" s="377">
        <v>3</v>
      </c>
      <c r="T113" s="377" t="s">
        <v>1701</v>
      </c>
      <c r="U113" s="377" t="s">
        <v>1767</v>
      </c>
      <c r="V113" s="377">
        <v>2</v>
      </c>
      <c r="W113" s="377" t="s">
        <v>1701</v>
      </c>
      <c r="X113" s="377" t="s">
        <v>1707</v>
      </c>
      <c r="Y113" s="377">
        <v>2</v>
      </c>
      <c r="Z113" s="376"/>
      <c r="AA113" s="376"/>
      <c r="AB113" s="376"/>
      <c r="AC113" s="377" t="s">
        <v>1699</v>
      </c>
      <c r="AD113" s="377" t="s">
        <v>1703</v>
      </c>
      <c r="AE113" s="377">
        <v>2</v>
      </c>
      <c r="AF113" s="323"/>
      <c r="AG113" s="516">
        <v>7.8414999999999999</v>
      </c>
      <c r="AH113" s="522">
        <v>113.2433</v>
      </c>
    </row>
    <row r="114" spans="2:34" ht="25.5">
      <c r="B114" s="675"/>
      <c r="C114" s="677"/>
      <c r="D114" s="679"/>
      <c r="E114" s="480"/>
      <c r="F114" s="331">
        <v>84</v>
      </c>
      <c r="G114" s="450" t="s">
        <v>2616</v>
      </c>
      <c r="H114" s="365" t="s">
        <v>2898</v>
      </c>
      <c r="I114" s="334"/>
      <c r="J114" s="484">
        <v>10.382999999999999</v>
      </c>
      <c r="K114" s="377" t="s">
        <v>1700</v>
      </c>
      <c r="L114" s="366">
        <v>9.4</v>
      </c>
      <c r="M114" s="366">
        <v>4.5999999999999996</v>
      </c>
      <c r="N114" s="366">
        <v>5.2</v>
      </c>
      <c r="O114" s="377">
        <v>1</v>
      </c>
      <c r="P114" s="376" t="s">
        <v>1697</v>
      </c>
      <c r="Q114" s="376" t="s">
        <v>1701</v>
      </c>
      <c r="R114" s="376" t="s">
        <v>1709</v>
      </c>
      <c r="S114" s="377">
        <v>3</v>
      </c>
      <c r="T114" s="376" t="s">
        <v>1701</v>
      </c>
      <c r="U114" s="376" t="s">
        <v>1767</v>
      </c>
      <c r="V114" s="376">
        <v>2</v>
      </c>
      <c r="W114" s="376" t="s">
        <v>1699</v>
      </c>
      <c r="X114" s="376" t="s">
        <v>1698</v>
      </c>
      <c r="Y114" s="376">
        <v>2</v>
      </c>
      <c r="Z114" s="376"/>
      <c r="AA114" s="376"/>
      <c r="AB114" s="376"/>
      <c r="AC114" s="376" t="s">
        <v>1699</v>
      </c>
      <c r="AD114" s="376" t="s">
        <v>1703</v>
      </c>
      <c r="AE114" s="376">
        <v>2</v>
      </c>
      <c r="AF114" s="376"/>
      <c r="AG114" s="527">
        <v>7.8598999999999997</v>
      </c>
      <c r="AH114" s="528">
        <v>113.24120000000001</v>
      </c>
    </row>
    <row r="115" spans="2:34">
      <c r="B115" s="671"/>
      <c r="C115" s="672"/>
      <c r="D115" s="672"/>
      <c r="E115" s="672"/>
      <c r="F115" s="672"/>
      <c r="G115" s="672"/>
      <c r="H115" s="672"/>
      <c r="I115" s="672"/>
      <c r="J115" s="672"/>
      <c r="K115" s="672"/>
      <c r="L115" s="672"/>
      <c r="M115" s="672"/>
      <c r="N115" s="672"/>
      <c r="O115" s="672"/>
      <c r="P115" s="672"/>
      <c r="Q115" s="672"/>
      <c r="R115" s="672"/>
      <c r="S115" s="672"/>
      <c r="T115" s="672"/>
      <c r="U115" s="672"/>
      <c r="V115" s="672"/>
      <c r="W115" s="672"/>
      <c r="X115" s="672"/>
      <c r="Y115" s="672"/>
      <c r="Z115" s="672"/>
      <c r="AA115" s="672"/>
      <c r="AB115" s="672"/>
      <c r="AC115" s="672"/>
      <c r="AD115" s="672"/>
      <c r="AE115" s="672"/>
      <c r="AF115" s="672"/>
      <c r="AG115" s="672"/>
      <c r="AH115" s="673"/>
    </row>
    <row r="116" spans="2:34" ht="15" customHeight="1">
      <c r="B116" s="674" t="s">
        <v>2049</v>
      </c>
      <c r="C116" s="676">
        <v>2.2000000000000002</v>
      </c>
      <c r="D116" s="678" t="s">
        <v>2899</v>
      </c>
      <c r="E116" s="316"/>
      <c r="F116" s="316">
        <v>85</v>
      </c>
      <c r="G116" s="515" t="s">
        <v>2900</v>
      </c>
      <c r="H116" s="318" t="s">
        <v>2902</v>
      </c>
      <c r="I116" s="332"/>
      <c r="J116" s="320">
        <v>1.147</v>
      </c>
      <c r="K116" s="376" t="s">
        <v>1700</v>
      </c>
      <c r="L116" s="321">
        <v>7.6</v>
      </c>
      <c r="M116" s="321">
        <v>3.7</v>
      </c>
      <c r="N116" s="321">
        <v>5.35</v>
      </c>
      <c r="O116" s="376">
        <v>1</v>
      </c>
      <c r="P116" s="376" t="s">
        <v>1706</v>
      </c>
      <c r="Q116" s="376" t="s">
        <v>1703</v>
      </c>
      <c r="R116" s="376" t="s">
        <v>1709</v>
      </c>
      <c r="S116" s="377">
        <v>3</v>
      </c>
      <c r="T116" s="377" t="s">
        <v>1767</v>
      </c>
      <c r="U116" s="377" t="s">
        <v>1698</v>
      </c>
      <c r="V116" s="377">
        <v>2</v>
      </c>
      <c r="W116" s="377" t="s">
        <v>1703</v>
      </c>
      <c r="X116" s="377" t="s">
        <v>1698</v>
      </c>
      <c r="Y116" s="377">
        <v>1</v>
      </c>
      <c r="Z116" s="376"/>
      <c r="AA116" s="376"/>
      <c r="AB116" s="376"/>
      <c r="AC116" s="377" t="s">
        <v>1698</v>
      </c>
      <c r="AD116" s="377" t="s">
        <v>1698</v>
      </c>
      <c r="AE116" s="377" t="s">
        <v>1698</v>
      </c>
      <c r="AF116" s="323"/>
      <c r="AG116" s="516">
        <v>7.8217999999999996</v>
      </c>
      <c r="AH116" s="517">
        <v>113.2333</v>
      </c>
    </row>
    <row r="117" spans="2:34">
      <c r="B117" s="675"/>
      <c r="C117" s="677"/>
      <c r="D117" s="679"/>
      <c r="E117" s="493"/>
      <c r="F117" s="316">
        <v>86</v>
      </c>
      <c r="G117" s="515" t="s">
        <v>2901</v>
      </c>
      <c r="H117" s="318" t="s">
        <v>2903</v>
      </c>
      <c r="I117" s="518"/>
      <c r="J117" s="320">
        <v>2.0510000000000002</v>
      </c>
      <c r="K117" s="376" t="s">
        <v>1700</v>
      </c>
      <c r="L117" s="321">
        <v>10.55</v>
      </c>
      <c r="M117" s="321">
        <v>3.35</v>
      </c>
      <c r="N117" s="321">
        <v>3.8</v>
      </c>
      <c r="O117" s="376">
        <v>1</v>
      </c>
      <c r="P117" s="376" t="s">
        <v>1703</v>
      </c>
      <c r="Q117" s="376" t="s">
        <v>1699</v>
      </c>
      <c r="R117" s="376" t="s">
        <v>1709</v>
      </c>
      <c r="S117" s="377">
        <v>2</v>
      </c>
      <c r="T117" s="377" t="s">
        <v>1701</v>
      </c>
      <c r="U117" s="377" t="s">
        <v>1767</v>
      </c>
      <c r="V117" s="377">
        <v>2</v>
      </c>
      <c r="W117" s="377" t="s">
        <v>1701</v>
      </c>
      <c r="X117" s="377" t="s">
        <v>1707</v>
      </c>
      <c r="Y117" s="377">
        <v>1</v>
      </c>
      <c r="Z117" s="376"/>
      <c r="AA117" s="376"/>
      <c r="AB117" s="376"/>
      <c r="AC117" s="377" t="s">
        <v>1699</v>
      </c>
      <c r="AD117" s="377" t="s">
        <v>1703</v>
      </c>
      <c r="AE117" s="377">
        <v>1</v>
      </c>
      <c r="AF117" s="323"/>
      <c r="AG117" s="516">
        <v>7.8215000000000003</v>
      </c>
      <c r="AH117" s="517">
        <v>113.2405</v>
      </c>
    </row>
    <row r="118" spans="2:34">
      <c r="B118" s="671"/>
      <c r="C118" s="672"/>
      <c r="D118" s="672"/>
      <c r="E118" s="672"/>
      <c r="F118" s="672"/>
      <c r="G118" s="672"/>
      <c r="H118" s="672"/>
      <c r="I118" s="672"/>
      <c r="J118" s="672"/>
      <c r="K118" s="672"/>
      <c r="L118" s="672"/>
      <c r="M118" s="672"/>
      <c r="N118" s="672"/>
      <c r="O118" s="672"/>
      <c r="P118" s="672"/>
      <c r="Q118" s="672"/>
      <c r="R118" s="672"/>
      <c r="S118" s="672"/>
      <c r="T118" s="672"/>
      <c r="U118" s="672"/>
      <c r="V118" s="672"/>
      <c r="W118" s="672"/>
      <c r="X118" s="672"/>
      <c r="Y118" s="672"/>
      <c r="Z118" s="672"/>
      <c r="AA118" s="672"/>
      <c r="AB118" s="672"/>
      <c r="AC118" s="672"/>
      <c r="AD118" s="672"/>
      <c r="AE118" s="672"/>
      <c r="AF118" s="672"/>
      <c r="AG118" s="672"/>
      <c r="AH118" s="673"/>
    </row>
    <row r="119" spans="2:34" ht="15" customHeight="1">
      <c r="B119" s="674" t="s">
        <v>2451</v>
      </c>
      <c r="C119" s="676">
        <v>3.4</v>
      </c>
      <c r="D119" s="678" t="s">
        <v>2762</v>
      </c>
      <c r="E119" s="316"/>
      <c r="F119" s="316">
        <v>87</v>
      </c>
      <c r="G119" s="515" t="s">
        <v>2763</v>
      </c>
      <c r="H119" s="318" t="s">
        <v>2765</v>
      </c>
      <c r="I119" s="332"/>
      <c r="J119" s="320">
        <v>0.77100000000000002</v>
      </c>
      <c r="K119" s="376" t="s">
        <v>1700</v>
      </c>
      <c r="L119" s="321">
        <v>6.5</v>
      </c>
      <c r="M119" s="321">
        <v>4</v>
      </c>
      <c r="N119" s="321">
        <v>6.4</v>
      </c>
      <c r="O119" s="376">
        <v>1</v>
      </c>
      <c r="P119" s="376" t="s">
        <v>1705</v>
      </c>
      <c r="Q119" s="376" t="s">
        <v>1701</v>
      </c>
      <c r="R119" s="376" t="s">
        <v>1709</v>
      </c>
      <c r="S119" s="377">
        <v>2</v>
      </c>
      <c r="T119" s="377" t="s">
        <v>1701</v>
      </c>
      <c r="U119" s="377" t="s">
        <v>1767</v>
      </c>
      <c r="V119" s="377">
        <v>2</v>
      </c>
      <c r="W119" s="377" t="s">
        <v>1703</v>
      </c>
      <c r="X119" s="377" t="s">
        <v>1702</v>
      </c>
      <c r="Y119" s="377">
        <v>1</v>
      </c>
      <c r="Z119" s="376"/>
      <c r="AA119" s="376"/>
      <c r="AB119" s="376"/>
      <c r="AC119" s="377" t="s">
        <v>1699</v>
      </c>
      <c r="AD119" s="377" t="s">
        <v>1703</v>
      </c>
      <c r="AE119" s="377">
        <v>1</v>
      </c>
      <c r="AF119" s="323"/>
      <c r="AG119" s="516">
        <v>7.7511999999999999</v>
      </c>
      <c r="AH119" s="517">
        <v>113.143</v>
      </c>
    </row>
    <row r="120" spans="2:34">
      <c r="B120" s="675"/>
      <c r="C120" s="677"/>
      <c r="D120" s="679"/>
      <c r="E120" s="493"/>
      <c r="F120" s="316">
        <v>88</v>
      </c>
      <c r="G120" s="515" t="s">
        <v>2764</v>
      </c>
      <c r="H120" s="318" t="s">
        <v>2766</v>
      </c>
      <c r="I120" s="518"/>
      <c r="J120" s="320">
        <v>2.5609999999999999</v>
      </c>
      <c r="K120" s="376" t="s">
        <v>1700</v>
      </c>
      <c r="L120" s="321">
        <v>12.1</v>
      </c>
      <c r="M120" s="321">
        <v>3.65</v>
      </c>
      <c r="N120" s="321">
        <v>5.8</v>
      </c>
      <c r="O120" s="376">
        <v>1</v>
      </c>
      <c r="P120" s="376" t="s">
        <v>1703</v>
      </c>
      <c r="Q120" s="376" t="s">
        <v>1699</v>
      </c>
      <c r="R120" s="376" t="s">
        <v>1709</v>
      </c>
      <c r="S120" s="377">
        <v>3</v>
      </c>
      <c r="T120" s="377" t="s">
        <v>1701</v>
      </c>
      <c r="U120" s="377" t="s">
        <v>1767</v>
      </c>
      <c r="V120" s="377">
        <v>2</v>
      </c>
      <c r="W120" s="377" t="s">
        <v>1701</v>
      </c>
      <c r="X120" s="377" t="s">
        <v>1707</v>
      </c>
      <c r="Y120" s="377">
        <v>2</v>
      </c>
      <c r="Z120" s="376"/>
      <c r="AA120" s="376"/>
      <c r="AB120" s="376"/>
      <c r="AC120" s="377" t="s">
        <v>1699</v>
      </c>
      <c r="AD120" s="377" t="s">
        <v>1703</v>
      </c>
      <c r="AE120" s="377">
        <v>3</v>
      </c>
      <c r="AF120" s="323"/>
      <c r="AG120" s="516">
        <v>7.7621000000000002</v>
      </c>
      <c r="AH120" s="517">
        <v>113.14700000000001</v>
      </c>
    </row>
    <row r="121" spans="2:34">
      <c r="B121" s="671"/>
      <c r="C121" s="672"/>
      <c r="D121" s="672"/>
      <c r="E121" s="672"/>
      <c r="F121" s="672"/>
      <c r="G121" s="672"/>
      <c r="H121" s="672"/>
      <c r="I121" s="672"/>
      <c r="J121" s="672"/>
      <c r="K121" s="672"/>
      <c r="L121" s="672"/>
      <c r="M121" s="672"/>
      <c r="N121" s="672"/>
      <c r="O121" s="672"/>
      <c r="P121" s="672"/>
      <c r="Q121" s="672"/>
      <c r="R121" s="672"/>
      <c r="S121" s="672"/>
      <c r="T121" s="672"/>
      <c r="U121" s="672"/>
      <c r="V121" s="672"/>
      <c r="W121" s="672"/>
      <c r="X121" s="672"/>
      <c r="Y121" s="672"/>
      <c r="Z121" s="672"/>
      <c r="AA121" s="672"/>
      <c r="AB121" s="672"/>
      <c r="AC121" s="672"/>
      <c r="AD121" s="672"/>
      <c r="AE121" s="672"/>
      <c r="AF121" s="672"/>
      <c r="AG121" s="672"/>
      <c r="AH121" s="672"/>
    </row>
    <row r="122" spans="2:34" ht="12.75" customHeight="1">
      <c r="B122" s="674" t="s">
        <v>2085</v>
      </c>
      <c r="C122" s="682">
        <v>7.7</v>
      </c>
      <c r="D122" s="680" t="s">
        <v>2693</v>
      </c>
      <c r="E122" s="331"/>
      <c r="F122" s="377">
        <v>89</v>
      </c>
      <c r="G122" s="333" t="s">
        <v>2694</v>
      </c>
      <c r="H122" s="377" t="s">
        <v>2696</v>
      </c>
      <c r="I122" s="334"/>
      <c r="J122" s="484">
        <v>2.9260000000000002</v>
      </c>
      <c r="K122" s="377" t="s">
        <v>1700</v>
      </c>
      <c r="L122" s="366">
        <v>3.1</v>
      </c>
      <c r="M122" s="366">
        <v>3.9</v>
      </c>
      <c r="N122" s="366">
        <v>5</v>
      </c>
      <c r="O122" s="377">
        <v>1</v>
      </c>
      <c r="P122" s="377" t="s">
        <v>3235</v>
      </c>
      <c r="Q122" s="377" t="s">
        <v>1701</v>
      </c>
      <c r="R122" s="377" t="s">
        <v>1709</v>
      </c>
      <c r="S122" s="377">
        <v>1</v>
      </c>
      <c r="T122" s="377" t="s">
        <v>1701</v>
      </c>
      <c r="U122" s="377" t="s">
        <v>1767</v>
      </c>
      <c r="V122" s="377">
        <v>2</v>
      </c>
      <c r="W122" s="377" t="s">
        <v>1703</v>
      </c>
      <c r="X122" s="377" t="s">
        <v>1702</v>
      </c>
      <c r="Y122" s="377">
        <v>1</v>
      </c>
      <c r="Z122" s="376"/>
      <c r="AA122" s="376"/>
      <c r="AB122" s="376"/>
      <c r="AC122" s="377" t="s">
        <v>1699</v>
      </c>
      <c r="AD122" s="377" t="s">
        <v>1703</v>
      </c>
      <c r="AE122" s="377">
        <v>1</v>
      </c>
      <c r="AF122" s="377"/>
      <c r="AG122" s="377">
        <v>7.7706</v>
      </c>
      <c r="AH122" s="520">
        <v>113.15779999999999</v>
      </c>
    </row>
    <row r="123" spans="2:34">
      <c r="B123" s="675"/>
      <c r="C123" s="683"/>
      <c r="D123" s="681"/>
      <c r="E123" s="331"/>
      <c r="F123" s="377">
        <v>90</v>
      </c>
      <c r="G123" s="333" t="s">
        <v>2695</v>
      </c>
      <c r="H123" s="377" t="s">
        <v>2697</v>
      </c>
      <c r="I123" s="334"/>
      <c r="J123" s="484">
        <v>3.4889999999999999</v>
      </c>
      <c r="K123" s="377" t="s">
        <v>1700</v>
      </c>
      <c r="L123" s="366">
        <v>2.35</v>
      </c>
      <c r="M123" s="366">
        <v>2.95</v>
      </c>
      <c r="N123" s="366">
        <v>4.5999999999999996</v>
      </c>
      <c r="O123" s="377">
        <v>1</v>
      </c>
      <c r="P123" s="377" t="s">
        <v>1705</v>
      </c>
      <c r="Q123" s="377" t="s">
        <v>1701</v>
      </c>
      <c r="R123" s="377" t="s">
        <v>1709</v>
      </c>
      <c r="S123" s="377">
        <v>2</v>
      </c>
      <c r="T123" s="377" t="s">
        <v>1701</v>
      </c>
      <c r="U123" s="377" t="s">
        <v>1767</v>
      </c>
      <c r="V123" s="377">
        <v>2</v>
      </c>
      <c r="W123" s="377" t="s">
        <v>1703</v>
      </c>
      <c r="X123" s="377" t="s">
        <v>1698</v>
      </c>
      <c r="Y123" s="377">
        <v>2</v>
      </c>
      <c r="Z123" s="376"/>
      <c r="AA123" s="376"/>
      <c r="AB123" s="376"/>
      <c r="AC123" s="377" t="s">
        <v>1699</v>
      </c>
      <c r="AD123" s="377" t="s">
        <v>1703</v>
      </c>
      <c r="AE123" s="377">
        <v>1</v>
      </c>
      <c r="AF123" s="377"/>
      <c r="AG123" s="377">
        <v>7.7721999999999998</v>
      </c>
      <c r="AH123" s="520">
        <v>113.1613</v>
      </c>
    </row>
    <row r="124" spans="2:34">
      <c r="B124" s="671"/>
      <c r="C124" s="672"/>
      <c r="D124" s="672"/>
      <c r="E124" s="672"/>
      <c r="F124" s="672"/>
      <c r="G124" s="672"/>
      <c r="H124" s="672"/>
      <c r="I124" s="672"/>
      <c r="J124" s="672"/>
      <c r="K124" s="672"/>
      <c r="L124" s="672"/>
      <c r="M124" s="672"/>
      <c r="N124" s="672"/>
      <c r="O124" s="672"/>
      <c r="P124" s="672"/>
      <c r="Q124" s="672"/>
      <c r="R124" s="672"/>
      <c r="S124" s="672"/>
      <c r="T124" s="672"/>
      <c r="U124" s="672"/>
      <c r="V124" s="672"/>
      <c r="W124" s="672"/>
      <c r="X124" s="672"/>
      <c r="Y124" s="672"/>
      <c r="Z124" s="672"/>
      <c r="AA124" s="672"/>
      <c r="AB124" s="672"/>
      <c r="AC124" s="672"/>
      <c r="AD124" s="672"/>
      <c r="AE124" s="672"/>
      <c r="AF124" s="672"/>
      <c r="AG124" s="672"/>
      <c r="AH124" s="673"/>
    </row>
    <row r="125" spans="2:34">
      <c r="B125" s="694" t="s">
        <v>2205</v>
      </c>
      <c r="C125" s="676">
        <v>8</v>
      </c>
      <c r="D125" s="695" t="s">
        <v>2779</v>
      </c>
      <c r="E125" s="376"/>
      <c r="F125" s="376">
        <v>91</v>
      </c>
      <c r="G125" s="377" t="s">
        <v>2780</v>
      </c>
      <c r="H125" s="376" t="s">
        <v>2786</v>
      </c>
      <c r="I125" s="338"/>
      <c r="J125" s="320">
        <v>0.432</v>
      </c>
      <c r="K125" s="376" t="s">
        <v>1700</v>
      </c>
      <c r="L125" s="321">
        <v>3.7</v>
      </c>
      <c r="M125" s="321">
        <v>3.6</v>
      </c>
      <c r="N125" s="321">
        <v>6.2</v>
      </c>
      <c r="O125" s="376">
        <v>1</v>
      </c>
      <c r="P125" s="376" t="s">
        <v>1705</v>
      </c>
      <c r="Q125" s="376" t="s">
        <v>1701</v>
      </c>
      <c r="R125" s="376" t="s">
        <v>1709</v>
      </c>
      <c r="S125" s="376">
        <v>2</v>
      </c>
      <c r="T125" s="376" t="s">
        <v>1701</v>
      </c>
      <c r="U125" s="376" t="s">
        <v>1767</v>
      </c>
      <c r="V125" s="376">
        <v>2</v>
      </c>
      <c r="W125" s="376" t="s">
        <v>1701</v>
      </c>
      <c r="X125" s="376" t="s">
        <v>1707</v>
      </c>
      <c r="Y125" s="376">
        <v>2</v>
      </c>
      <c r="Z125" s="376"/>
      <c r="AA125" s="376"/>
      <c r="AB125" s="376"/>
      <c r="AC125" s="376" t="s">
        <v>1699</v>
      </c>
      <c r="AD125" s="376" t="s">
        <v>1703</v>
      </c>
      <c r="AE125" s="376">
        <v>2</v>
      </c>
      <c r="AF125" s="339"/>
      <c r="AG125" s="525">
        <v>7.8564999999999996</v>
      </c>
      <c r="AH125" s="525">
        <v>113.0915</v>
      </c>
    </row>
    <row r="126" spans="2:34">
      <c r="B126" s="694"/>
      <c r="C126" s="687"/>
      <c r="D126" s="696"/>
      <c r="E126" s="376"/>
      <c r="F126" s="376">
        <v>92</v>
      </c>
      <c r="G126" s="377" t="s">
        <v>2781</v>
      </c>
      <c r="H126" s="376" t="s">
        <v>2787</v>
      </c>
      <c r="I126" s="338"/>
      <c r="J126" s="320">
        <v>0.45800000000000002</v>
      </c>
      <c r="K126" s="376" t="s">
        <v>1700</v>
      </c>
      <c r="L126" s="321">
        <v>3.55</v>
      </c>
      <c r="M126" s="321">
        <v>3.5</v>
      </c>
      <c r="N126" s="321">
        <v>6.6</v>
      </c>
      <c r="O126" s="376">
        <v>1</v>
      </c>
      <c r="P126" s="376" t="s">
        <v>1705</v>
      </c>
      <c r="Q126" s="376" t="s">
        <v>1701</v>
      </c>
      <c r="R126" s="376" t="s">
        <v>1709</v>
      </c>
      <c r="S126" s="376">
        <v>2</v>
      </c>
      <c r="T126" s="376" t="s">
        <v>1701</v>
      </c>
      <c r="U126" s="376" t="s">
        <v>1767</v>
      </c>
      <c r="V126" s="376">
        <v>2</v>
      </c>
      <c r="W126" s="376" t="s">
        <v>1701</v>
      </c>
      <c r="X126" s="376" t="s">
        <v>1707</v>
      </c>
      <c r="Y126" s="376">
        <v>1</v>
      </c>
      <c r="Z126" s="376"/>
      <c r="AA126" s="376"/>
      <c r="AB126" s="376"/>
      <c r="AC126" s="376" t="s">
        <v>1699</v>
      </c>
      <c r="AD126" s="376" t="s">
        <v>1703</v>
      </c>
      <c r="AE126" s="376">
        <v>2</v>
      </c>
      <c r="AF126" s="339"/>
      <c r="AG126" s="525">
        <v>7.8693</v>
      </c>
      <c r="AH126" s="525">
        <v>113.0669</v>
      </c>
    </row>
    <row r="127" spans="2:34">
      <c r="B127" s="694"/>
      <c r="C127" s="687"/>
      <c r="D127" s="696"/>
      <c r="E127" s="376"/>
      <c r="F127" s="376">
        <v>93</v>
      </c>
      <c r="G127" s="377" t="s">
        <v>2782</v>
      </c>
      <c r="H127" s="376" t="s">
        <v>2788</v>
      </c>
      <c r="I127" s="338"/>
      <c r="J127" s="320">
        <v>1.38</v>
      </c>
      <c r="K127" s="376" t="s">
        <v>1700</v>
      </c>
      <c r="L127" s="321">
        <v>4.13</v>
      </c>
      <c r="M127" s="321">
        <v>4</v>
      </c>
      <c r="N127" s="321">
        <v>6.3</v>
      </c>
      <c r="O127" s="376">
        <v>1</v>
      </c>
      <c r="P127" s="376" t="s">
        <v>1705</v>
      </c>
      <c r="Q127" s="376" t="s">
        <v>1701</v>
      </c>
      <c r="R127" s="376" t="s">
        <v>1709</v>
      </c>
      <c r="S127" s="376">
        <v>3</v>
      </c>
      <c r="T127" s="376" t="s">
        <v>1701</v>
      </c>
      <c r="U127" s="376" t="s">
        <v>1767</v>
      </c>
      <c r="V127" s="376">
        <v>2</v>
      </c>
      <c r="W127" s="376" t="s">
        <v>1703</v>
      </c>
      <c r="X127" s="376" t="s">
        <v>1702</v>
      </c>
      <c r="Y127" s="376">
        <v>1</v>
      </c>
      <c r="Z127" s="376"/>
      <c r="AA127" s="376"/>
      <c r="AB127" s="376"/>
      <c r="AC127" s="376" t="s">
        <v>1699</v>
      </c>
      <c r="AD127" s="376" t="s">
        <v>1703</v>
      </c>
      <c r="AE127" s="376">
        <v>2</v>
      </c>
      <c r="AF127" s="339"/>
      <c r="AG127" s="525">
        <v>7.8535000000000004</v>
      </c>
      <c r="AH127" s="525">
        <v>113.086</v>
      </c>
    </row>
    <row r="128" spans="2:34">
      <c r="B128" s="694"/>
      <c r="C128" s="687"/>
      <c r="D128" s="696"/>
      <c r="E128" s="376"/>
      <c r="F128" s="376">
        <v>94</v>
      </c>
      <c r="G128" s="377" t="s">
        <v>2783</v>
      </c>
      <c r="H128" s="376" t="s">
        <v>2789</v>
      </c>
      <c r="I128" s="338"/>
      <c r="J128" s="320">
        <v>2.5539999999999998</v>
      </c>
      <c r="K128" s="376" t="s">
        <v>1700</v>
      </c>
      <c r="L128" s="321">
        <v>4.3499999999999996</v>
      </c>
      <c r="M128" s="321">
        <v>3.4</v>
      </c>
      <c r="N128" s="321">
        <v>6.1</v>
      </c>
      <c r="O128" s="376">
        <v>1</v>
      </c>
      <c r="P128" s="376" t="s">
        <v>1705</v>
      </c>
      <c r="Q128" s="376" t="s">
        <v>1701</v>
      </c>
      <c r="R128" s="376" t="s">
        <v>1709</v>
      </c>
      <c r="S128" s="376">
        <v>3</v>
      </c>
      <c r="T128" s="376" t="s">
        <v>1701</v>
      </c>
      <c r="U128" s="376" t="s">
        <v>1767</v>
      </c>
      <c r="V128" s="376">
        <v>2</v>
      </c>
      <c r="W128" s="376" t="s">
        <v>1703</v>
      </c>
      <c r="X128" s="376" t="s">
        <v>1702</v>
      </c>
      <c r="Y128" s="376">
        <v>1</v>
      </c>
      <c r="Z128" s="376"/>
      <c r="AA128" s="376"/>
      <c r="AB128" s="376"/>
      <c r="AC128" s="376" t="s">
        <v>1699</v>
      </c>
      <c r="AD128" s="376" t="s">
        <v>1703</v>
      </c>
      <c r="AE128" s="376">
        <v>3</v>
      </c>
      <c r="AF128" s="339"/>
      <c r="AG128" s="525">
        <v>7.8493000000000004</v>
      </c>
      <c r="AH128" s="525">
        <v>113.0797</v>
      </c>
    </row>
    <row r="129" spans="2:34">
      <c r="B129" s="694"/>
      <c r="C129" s="687"/>
      <c r="D129" s="696"/>
      <c r="E129" s="376"/>
      <c r="F129" s="376">
        <v>95</v>
      </c>
      <c r="G129" s="377" t="s">
        <v>2784</v>
      </c>
      <c r="H129" s="376" t="s">
        <v>2790</v>
      </c>
      <c r="I129" s="338"/>
      <c r="J129" s="320">
        <v>3.177</v>
      </c>
      <c r="K129" s="376" t="s">
        <v>1700</v>
      </c>
      <c r="L129" s="321">
        <v>4.1500000000000004</v>
      </c>
      <c r="M129" s="321">
        <v>3.6</v>
      </c>
      <c r="N129" s="321">
        <v>6.2</v>
      </c>
      <c r="O129" s="376">
        <v>1</v>
      </c>
      <c r="P129" s="376" t="s">
        <v>1705</v>
      </c>
      <c r="Q129" s="376" t="s">
        <v>1701</v>
      </c>
      <c r="R129" s="376" t="s">
        <v>1709</v>
      </c>
      <c r="S129" s="376">
        <v>3</v>
      </c>
      <c r="T129" s="376" t="s">
        <v>1701</v>
      </c>
      <c r="U129" s="376" t="s">
        <v>1767</v>
      </c>
      <c r="V129" s="376">
        <v>2</v>
      </c>
      <c r="W129" s="376" t="s">
        <v>1703</v>
      </c>
      <c r="X129" s="376" t="s">
        <v>1702</v>
      </c>
      <c r="Y129" s="376">
        <v>2</v>
      </c>
      <c r="Z129" s="376"/>
      <c r="AA129" s="376"/>
      <c r="AB129" s="376"/>
      <c r="AC129" s="376" t="s">
        <v>1699</v>
      </c>
      <c r="AD129" s="376" t="s">
        <v>1703</v>
      </c>
      <c r="AE129" s="376">
        <v>2</v>
      </c>
      <c r="AF129" s="339"/>
      <c r="AG129" s="525">
        <v>7.8456000000000001</v>
      </c>
      <c r="AH129" s="525">
        <v>113.0758</v>
      </c>
    </row>
    <row r="130" spans="2:34">
      <c r="B130" s="694"/>
      <c r="C130" s="687"/>
      <c r="D130" s="696"/>
      <c r="E130" s="376"/>
      <c r="F130" s="376">
        <v>96</v>
      </c>
      <c r="G130" s="377" t="s">
        <v>2785</v>
      </c>
      <c r="H130" s="376" t="s">
        <v>2791</v>
      </c>
      <c r="I130" s="338"/>
      <c r="J130" s="320">
        <v>4.8369999999999997</v>
      </c>
      <c r="K130" s="376" t="s">
        <v>1700</v>
      </c>
      <c r="L130" s="321">
        <v>5.35</v>
      </c>
      <c r="M130" s="321">
        <v>3.6</v>
      </c>
      <c r="N130" s="321">
        <v>5.5</v>
      </c>
      <c r="O130" s="376">
        <v>1</v>
      </c>
      <c r="P130" s="376" t="s">
        <v>1705</v>
      </c>
      <c r="Q130" s="376" t="s">
        <v>1701</v>
      </c>
      <c r="R130" s="376" t="s">
        <v>1709</v>
      </c>
      <c r="S130" s="376">
        <v>2</v>
      </c>
      <c r="T130" s="376" t="s">
        <v>1701</v>
      </c>
      <c r="U130" s="376" t="s">
        <v>1767</v>
      </c>
      <c r="V130" s="376">
        <v>2</v>
      </c>
      <c r="W130" s="376" t="s">
        <v>1703</v>
      </c>
      <c r="X130" s="376" t="s">
        <v>1698</v>
      </c>
      <c r="Y130" s="376">
        <v>1</v>
      </c>
      <c r="Z130" s="376"/>
      <c r="AA130" s="376"/>
      <c r="AB130" s="376"/>
      <c r="AC130" s="376" t="s">
        <v>1699</v>
      </c>
      <c r="AD130" s="376" t="s">
        <v>1703</v>
      </c>
      <c r="AE130" s="376">
        <v>1</v>
      </c>
      <c r="AF130" s="339"/>
      <c r="AG130" s="525">
        <v>7.8356000000000003</v>
      </c>
      <c r="AH130" s="525">
        <v>113.0697</v>
      </c>
    </row>
    <row r="131" spans="2:34">
      <c r="B131" s="694"/>
      <c r="C131" s="677"/>
      <c r="D131" s="697"/>
      <c r="E131" s="376"/>
      <c r="F131" s="376">
        <v>97</v>
      </c>
      <c r="G131" s="377" t="s">
        <v>3236</v>
      </c>
      <c r="H131" s="376" t="s">
        <v>3256</v>
      </c>
      <c r="I131" s="338"/>
      <c r="J131" s="320">
        <v>5.7370000000000001</v>
      </c>
      <c r="K131" s="376" t="s">
        <v>1700</v>
      </c>
      <c r="L131" s="321">
        <v>6.2</v>
      </c>
      <c r="M131" s="321">
        <v>3.8</v>
      </c>
      <c r="N131" s="321">
        <v>5.5</v>
      </c>
      <c r="O131" s="376">
        <v>1</v>
      </c>
      <c r="P131" s="376" t="s">
        <v>1705</v>
      </c>
      <c r="Q131" s="376" t="s">
        <v>1701</v>
      </c>
      <c r="R131" s="376" t="s">
        <v>1709</v>
      </c>
      <c r="S131" s="376">
        <v>2</v>
      </c>
      <c r="T131" s="376" t="s">
        <v>1701</v>
      </c>
      <c r="U131" s="376" t="s">
        <v>1767</v>
      </c>
      <c r="V131" s="376">
        <v>2</v>
      </c>
      <c r="W131" s="376" t="s">
        <v>1703</v>
      </c>
      <c r="X131" s="376" t="s">
        <v>1702</v>
      </c>
      <c r="Y131" s="376">
        <v>1</v>
      </c>
      <c r="Z131" s="376"/>
      <c r="AA131" s="376"/>
      <c r="AB131" s="376"/>
      <c r="AC131" s="376" t="s">
        <v>1699</v>
      </c>
      <c r="AD131" s="376" t="s">
        <v>1703</v>
      </c>
      <c r="AE131" s="376">
        <v>1</v>
      </c>
      <c r="AF131" s="339"/>
      <c r="AG131" s="525">
        <v>7.8293537300000002</v>
      </c>
      <c r="AH131" s="525">
        <v>113.06569349999999</v>
      </c>
    </row>
    <row r="132" spans="2:34">
      <c r="B132" s="671"/>
      <c r="C132" s="672"/>
      <c r="D132" s="672"/>
      <c r="E132" s="672"/>
      <c r="F132" s="672"/>
      <c r="G132" s="672"/>
      <c r="H132" s="672"/>
      <c r="I132" s="672"/>
      <c r="J132" s="672"/>
      <c r="K132" s="672"/>
      <c r="L132" s="672"/>
      <c r="M132" s="672"/>
      <c r="N132" s="672"/>
      <c r="O132" s="672"/>
      <c r="P132" s="672"/>
      <c r="Q132" s="672"/>
      <c r="R132" s="672"/>
      <c r="S132" s="672"/>
      <c r="T132" s="672"/>
      <c r="U132" s="672"/>
      <c r="V132" s="672"/>
      <c r="W132" s="672"/>
      <c r="X132" s="672"/>
      <c r="Y132" s="672"/>
      <c r="Z132" s="672"/>
      <c r="AA132" s="672"/>
      <c r="AB132" s="672"/>
      <c r="AC132" s="672"/>
      <c r="AD132" s="672"/>
      <c r="AE132" s="672"/>
      <c r="AF132" s="672"/>
      <c r="AG132" s="672"/>
      <c r="AH132" s="673"/>
    </row>
    <row r="133" spans="2:34">
      <c r="B133" s="482" t="s">
        <v>2217</v>
      </c>
      <c r="C133" s="475">
        <v>2.6</v>
      </c>
      <c r="D133" s="480" t="s">
        <v>2603</v>
      </c>
      <c r="E133" s="498"/>
      <c r="F133" s="481">
        <v>98</v>
      </c>
      <c r="G133" s="515" t="s">
        <v>2853</v>
      </c>
      <c r="H133" s="481" t="s">
        <v>2604</v>
      </c>
      <c r="I133" s="379"/>
      <c r="J133" s="380">
        <v>7.2999999999999995E-2</v>
      </c>
      <c r="K133" s="481" t="s">
        <v>1700</v>
      </c>
      <c r="L133" s="381">
        <v>12.07</v>
      </c>
      <c r="M133" s="381">
        <v>4.5999999999999996</v>
      </c>
      <c r="N133" s="381">
        <v>7.8</v>
      </c>
      <c r="O133" s="481">
        <v>1</v>
      </c>
      <c r="P133" s="481" t="s">
        <v>1767</v>
      </c>
      <c r="Q133" s="481" t="s">
        <v>1703</v>
      </c>
      <c r="R133" s="481" t="s">
        <v>1709</v>
      </c>
      <c r="S133" s="481">
        <v>2</v>
      </c>
      <c r="T133" s="376" t="s">
        <v>1767</v>
      </c>
      <c r="U133" s="376" t="s">
        <v>1698</v>
      </c>
      <c r="V133" s="376">
        <v>2</v>
      </c>
      <c r="W133" s="376" t="s">
        <v>1703</v>
      </c>
      <c r="X133" s="376" t="s">
        <v>1702</v>
      </c>
      <c r="Y133" s="376">
        <v>1</v>
      </c>
      <c r="Z133" s="376"/>
      <c r="AA133" s="376"/>
      <c r="AB133" s="376"/>
      <c r="AC133" s="317" t="s">
        <v>1698</v>
      </c>
      <c r="AD133" s="317" t="s">
        <v>1698</v>
      </c>
      <c r="AE133" s="376" t="s">
        <v>1698</v>
      </c>
      <c r="AF133" s="381"/>
      <c r="AG133" s="317">
        <v>7.8156999999999996</v>
      </c>
      <c r="AH133" s="382">
        <v>113.3193</v>
      </c>
    </row>
    <row r="134" spans="2:34">
      <c r="B134" s="671"/>
      <c r="C134" s="672"/>
      <c r="D134" s="672"/>
      <c r="E134" s="672"/>
      <c r="F134" s="672"/>
      <c r="G134" s="672"/>
      <c r="H134" s="672"/>
      <c r="I134" s="672"/>
      <c r="J134" s="672"/>
      <c r="K134" s="672"/>
      <c r="L134" s="672"/>
      <c r="M134" s="672"/>
      <c r="N134" s="672"/>
      <c r="O134" s="672"/>
      <c r="P134" s="672"/>
      <c r="Q134" s="672"/>
      <c r="R134" s="672"/>
      <c r="S134" s="672"/>
      <c r="T134" s="672"/>
      <c r="U134" s="672"/>
      <c r="V134" s="672"/>
      <c r="W134" s="672"/>
      <c r="X134" s="672"/>
      <c r="Y134" s="672"/>
      <c r="Z134" s="672"/>
      <c r="AA134" s="672"/>
      <c r="AB134" s="672"/>
      <c r="AC134" s="672"/>
      <c r="AD134" s="672"/>
      <c r="AE134" s="672"/>
      <c r="AF134" s="672"/>
      <c r="AG134" s="672"/>
      <c r="AH134" s="673"/>
    </row>
    <row r="135" spans="2:34" ht="25.5" customHeight="1">
      <c r="B135" s="680" t="s">
        <v>2057</v>
      </c>
      <c r="C135" s="676">
        <v>4.0999999999999996</v>
      </c>
      <c r="D135" s="678" t="s">
        <v>2852</v>
      </c>
      <c r="E135" s="376"/>
      <c r="F135" s="376">
        <v>99</v>
      </c>
      <c r="G135" s="377" t="s">
        <v>2854</v>
      </c>
      <c r="H135" s="376" t="s">
        <v>2857</v>
      </c>
      <c r="I135" s="338"/>
      <c r="J135" s="320">
        <v>1E-3</v>
      </c>
      <c r="K135" s="376" t="s">
        <v>1700</v>
      </c>
      <c r="L135" s="321">
        <v>2</v>
      </c>
      <c r="M135" s="321">
        <v>6</v>
      </c>
      <c r="N135" s="321">
        <v>8.25</v>
      </c>
      <c r="O135" s="376">
        <v>1</v>
      </c>
      <c r="P135" s="376" t="s">
        <v>1699</v>
      </c>
      <c r="Q135" s="376" t="s">
        <v>1703</v>
      </c>
      <c r="R135" s="376" t="s">
        <v>1709</v>
      </c>
      <c r="S135" s="376">
        <v>3</v>
      </c>
      <c r="T135" s="376" t="s">
        <v>1701</v>
      </c>
      <c r="U135" s="376" t="s">
        <v>1767</v>
      </c>
      <c r="V135" s="376">
        <v>2</v>
      </c>
      <c r="W135" s="376" t="s">
        <v>1701</v>
      </c>
      <c r="X135" s="376" t="s">
        <v>1707</v>
      </c>
      <c r="Y135" s="376">
        <v>1</v>
      </c>
      <c r="Z135" s="376"/>
      <c r="AA135" s="376"/>
      <c r="AB135" s="376"/>
      <c r="AC135" s="317" t="s">
        <v>1698</v>
      </c>
      <c r="AD135" s="317" t="s">
        <v>1698</v>
      </c>
      <c r="AE135" s="376" t="s">
        <v>1698</v>
      </c>
      <c r="AF135" s="339"/>
      <c r="AG135" s="525">
        <v>7.8365</v>
      </c>
      <c r="AH135" s="525">
        <v>113.3266</v>
      </c>
    </row>
    <row r="136" spans="2:34">
      <c r="B136" s="684"/>
      <c r="C136" s="687"/>
      <c r="D136" s="688"/>
      <c r="E136" s="376"/>
      <c r="F136" s="376">
        <v>100</v>
      </c>
      <c r="G136" s="377" t="s">
        <v>2855</v>
      </c>
      <c r="H136" s="376" t="s">
        <v>2858</v>
      </c>
      <c r="I136" s="338"/>
      <c r="J136" s="320">
        <v>1.2649999999999999</v>
      </c>
      <c r="K136" s="376" t="s">
        <v>1700</v>
      </c>
      <c r="L136" s="321">
        <v>14</v>
      </c>
      <c r="M136" s="321">
        <v>4.47</v>
      </c>
      <c r="N136" s="321">
        <v>6.96</v>
      </c>
      <c r="O136" s="376">
        <v>1</v>
      </c>
      <c r="P136" s="376" t="s">
        <v>1706</v>
      </c>
      <c r="Q136" s="376" t="s">
        <v>1703</v>
      </c>
      <c r="R136" s="376" t="s">
        <v>1709</v>
      </c>
      <c r="S136" s="376">
        <v>2</v>
      </c>
      <c r="T136" s="376" t="s">
        <v>1767</v>
      </c>
      <c r="U136" s="376" t="s">
        <v>1698</v>
      </c>
      <c r="V136" s="376">
        <v>2</v>
      </c>
      <c r="W136" s="376" t="s">
        <v>1703</v>
      </c>
      <c r="X136" s="376" t="s">
        <v>1702</v>
      </c>
      <c r="Y136" s="376">
        <v>1</v>
      </c>
      <c r="Z136" s="376"/>
      <c r="AA136" s="376"/>
      <c r="AB136" s="376"/>
      <c r="AC136" s="317" t="s">
        <v>1698</v>
      </c>
      <c r="AD136" s="317" t="s">
        <v>1698</v>
      </c>
      <c r="AE136" s="376" t="s">
        <v>1698</v>
      </c>
      <c r="AF136" s="339"/>
      <c r="AG136" s="525">
        <v>7.8407</v>
      </c>
      <c r="AH136" s="525">
        <v>113.337</v>
      </c>
    </row>
    <row r="137" spans="2:34">
      <c r="B137" s="681"/>
      <c r="C137" s="677"/>
      <c r="D137" s="679"/>
      <c r="E137" s="376"/>
      <c r="F137" s="376">
        <v>101</v>
      </c>
      <c r="G137" s="377" t="s">
        <v>2856</v>
      </c>
      <c r="H137" s="376" t="s">
        <v>2859</v>
      </c>
      <c r="I137" s="338"/>
      <c r="J137" s="320">
        <v>1.843</v>
      </c>
      <c r="K137" s="376" t="s">
        <v>1700</v>
      </c>
      <c r="L137" s="321">
        <v>17</v>
      </c>
      <c r="M137" s="321">
        <v>4.5999999999999996</v>
      </c>
      <c r="N137" s="321">
        <v>7.07</v>
      </c>
      <c r="O137" s="376">
        <v>1</v>
      </c>
      <c r="P137" s="376" t="s">
        <v>1706</v>
      </c>
      <c r="Q137" s="376" t="s">
        <v>1703</v>
      </c>
      <c r="R137" s="376" t="s">
        <v>1709</v>
      </c>
      <c r="S137" s="376">
        <v>2</v>
      </c>
      <c r="T137" s="376" t="s">
        <v>1767</v>
      </c>
      <c r="U137" s="376" t="s">
        <v>1698</v>
      </c>
      <c r="V137" s="376">
        <v>2</v>
      </c>
      <c r="W137" s="376" t="s">
        <v>1703</v>
      </c>
      <c r="X137" s="376" t="s">
        <v>1702</v>
      </c>
      <c r="Y137" s="376">
        <v>1</v>
      </c>
      <c r="Z137" s="376"/>
      <c r="AA137" s="376"/>
      <c r="AB137" s="376"/>
      <c r="AC137" s="317" t="s">
        <v>1698</v>
      </c>
      <c r="AD137" s="317" t="s">
        <v>1698</v>
      </c>
      <c r="AE137" s="376" t="s">
        <v>1698</v>
      </c>
      <c r="AF137" s="339"/>
      <c r="AG137" s="525">
        <v>7.8411</v>
      </c>
      <c r="AH137" s="525">
        <v>113.3415</v>
      </c>
    </row>
    <row r="138" spans="2:34">
      <c r="B138" s="671"/>
      <c r="C138" s="672"/>
      <c r="D138" s="672"/>
      <c r="E138" s="672"/>
      <c r="F138" s="672"/>
      <c r="G138" s="672"/>
      <c r="H138" s="672"/>
      <c r="I138" s="672"/>
      <c r="J138" s="672"/>
      <c r="K138" s="672"/>
      <c r="L138" s="672"/>
      <c r="M138" s="672"/>
      <c r="N138" s="672"/>
      <c r="O138" s="672"/>
      <c r="P138" s="672"/>
      <c r="Q138" s="672"/>
      <c r="R138" s="672"/>
      <c r="S138" s="672"/>
      <c r="T138" s="672"/>
      <c r="U138" s="672"/>
      <c r="V138" s="672"/>
      <c r="W138" s="672"/>
      <c r="X138" s="672"/>
      <c r="Y138" s="672"/>
      <c r="Z138" s="672"/>
      <c r="AA138" s="672"/>
      <c r="AB138" s="672"/>
      <c r="AC138" s="672"/>
      <c r="AD138" s="672"/>
      <c r="AE138" s="672"/>
      <c r="AF138" s="672"/>
      <c r="AG138" s="672"/>
      <c r="AH138" s="673"/>
    </row>
    <row r="139" spans="2:34" ht="15" customHeight="1">
      <c r="B139" s="674" t="s">
        <v>2221</v>
      </c>
      <c r="C139" s="676">
        <v>7.4</v>
      </c>
      <c r="D139" s="678" t="s">
        <v>2872</v>
      </c>
      <c r="E139" s="376"/>
      <c r="F139" s="376">
        <v>102</v>
      </c>
      <c r="G139" s="377" t="s">
        <v>2873</v>
      </c>
      <c r="H139" s="376" t="s">
        <v>2877</v>
      </c>
      <c r="I139" s="338"/>
      <c r="J139" s="320">
        <v>1.9E-2</v>
      </c>
      <c r="K139" s="376" t="s">
        <v>1700</v>
      </c>
      <c r="L139" s="321">
        <v>2.5</v>
      </c>
      <c r="M139" s="321">
        <v>5</v>
      </c>
      <c r="N139" s="321">
        <v>13.1</v>
      </c>
      <c r="O139" s="376">
        <v>1</v>
      </c>
      <c r="P139" s="376" t="s">
        <v>1705</v>
      </c>
      <c r="Q139" s="376" t="s">
        <v>1701</v>
      </c>
      <c r="R139" s="376" t="s">
        <v>1709</v>
      </c>
      <c r="S139" s="376">
        <v>2</v>
      </c>
      <c r="T139" s="376" t="s">
        <v>1701</v>
      </c>
      <c r="U139" s="376" t="s">
        <v>1767</v>
      </c>
      <c r="V139" s="376">
        <v>2</v>
      </c>
      <c r="W139" s="376" t="s">
        <v>1703</v>
      </c>
      <c r="X139" s="376" t="s">
        <v>1702</v>
      </c>
      <c r="Y139" s="376">
        <v>1</v>
      </c>
      <c r="Z139" s="376"/>
      <c r="AA139" s="376"/>
      <c r="AB139" s="376"/>
      <c r="AC139" s="376" t="s">
        <v>1699</v>
      </c>
      <c r="AD139" s="376" t="s">
        <v>1703</v>
      </c>
      <c r="AE139" s="376">
        <v>1</v>
      </c>
      <c r="AF139" s="339"/>
      <c r="AG139" s="525">
        <v>7.7843999999999998</v>
      </c>
      <c r="AH139" s="525">
        <v>113.3473</v>
      </c>
    </row>
    <row r="140" spans="2:34">
      <c r="B140" s="686"/>
      <c r="C140" s="687"/>
      <c r="D140" s="688"/>
      <c r="E140" s="376"/>
      <c r="F140" s="376">
        <v>103</v>
      </c>
      <c r="G140" s="377" t="s">
        <v>2874</v>
      </c>
      <c r="H140" s="376" t="s">
        <v>2878</v>
      </c>
      <c r="I140" s="338"/>
      <c r="J140" s="320">
        <v>0.32200000000000001</v>
      </c>
      <c r="K140" s="376" t="s">
        <v>1700</v>
      </c>
      <c r="L140" s="321">
        <v>5.3</v>
      </c>
      <c r="M140" s="321">
        <v>4.7</v>
      </c>
      <c r="N140" s="321">
        <v>7.6</v>
      </c>
      <c r="O140" s="376">
        <v>1</v>
      </c>
      <c r="P140" s="376" t="s">
        <v>1703</v>
      </c>
      <c r="Q140" s="376" t="s">
        <v>1699</v>
      </c>
      <c r="R140" s="376" t="s">
        <v>1709</v>
      </c>
      <c r="S140" s="376">
        <v>3</v>
      </c>
      <c r="T140" s="376" t="s">
        <v>1701</v>
      </c>
      <c r="U140" s="376" t="s">
        <v>1767</v>
      </c>
      <c r="V140" s="376">
        <v>2</v>
      </c>
      <c r="W140" s="376" t="s">
        <v>1699</v>
      </c>
      <c r="X140" s="376" t="s">
        <v>1698</v>
      </c>
      <c r="Y140" s="376">
        <v>2</v>
      </c>
      <c r="Z140" s="376"/>
      <c r="AA140" s="376"/>
      <c r="AB140" s="376"/>
      <c r="AC140" s="376" t="s">
        <v>1699</v>
      </c>
      <c r="AD140" s="376" t="s">
        <v>1703</v>
      </c>
      <c r="AE140" s="376">
        <v>2</v>
      </c>
      <c r="AF140" s="339"/>
      <c r="AG140" s="525">
        <v>7.7870999999999997</v>
      </c>
      <c r="AH140" s="525">
        <v>113.34739999999999</v>
      </c>
    </row>
    <row r="141" spans="2:34">
      <c r="B141" s="686"/>
      <c r="C141" s="687"/>
      <c r="D141" s="688"/>
      <c r="E141" s="376"/>
      <c r="F141" s="376">
        <v>104</v>
      </c>
      <c r="G141" s="377" t="s">
        <v>2875</v>
      </c>
      <c r="H141" s="376" t="s">
        <v>2879</v>
      </c>
      <c r="I141" s="338"/>
      <c r="J141" s="320">
        <v>1.9179999999999999</v>
      </c>
      <c r="K141" s="376" t="s">
        <v>1700</v>
      </c>
      <c r="L141" s="321">
        <v>5.3</v>
      </c>
      <c r="M141" s="321">
        <v>4.7</v>
      </c>
      <c r="N141" s="321">
        <v>7.3</v>
      </c>
      <c r="O141" s="376">
        <v>1</v>
      </c>
      <c r="P141" s="376" t="s">
        <v>3255</v>
      </c>
      <c r="Q141" s="376" t="s">
        <v>3251</v>
      </c>
      <c r="R141" s="376" t="s">
        <v>1709</v>
      </c>
      <c r="S141" s="376">
        <v>2</v>
      </c>
      <c r="T141" s="376" t="s">
        <v>1701</v>
      </c>
      <c r="U141" s="376" t="s">
        <v>1767</v>
      </c>
      <c r="V141" s="376">
        <v>2</v>
      </c>
      <c r="W141" s="376" t="s">
        <v>1703</v>
      </c>
      <c r="X141" s="376" t="s">
        <v>1702</v>
      </c>
      <c r="Y141" s="376">
        <v>1</v>
      </c>
      <c r="Z141" s="376"/>
      <c r="AA141" s="376"/>
      <c r="AB141" s="376"/>
      <c r="AC141" s="376" t="s">
        <v>1699</v>
      </c>
      <c r="AD141" s="376" t="s">
        <v>1703</v>
      </c>
      <c r="AE141" s="376">
        <v>1</v>
      </c>
      <c r="AF141" s="339"/>
      <c r="AG141" s="525">
        <v>7.8010999999999999</v>
      </c>
      <c r="AH141" s="525">
        <v>113.3489</v>
      </c>
    </row>
    <row r="142" spans="2:34">
      <c r="B142" s="675"/>
      <c r="C142" s="677"/>
      <c r="D142" s="679"/>
      <c r="E142" s="376"/>
      <c r="F142" s="376">
        <v>105</v>
      </c>
      <c r="G142" s="377" t="s">
        <v>2876</v>
      </c>
      <c r="H142" s="376" t="s">
        <v>2880</v>
      </c>
      <c r="I142" s="338"/>
      <c r="J142" s="320">
        <v>3.18</v>
      </c>
      <c r="K142" s="376" t="s">
        <v>1700</v>
      </c>
      <c r="L142" s="321">
        <v>4.7</v>
      </c>
      <c r="M142" s="321">
        <v>4.5</v>
      </c>
      <c r="N142" s="321">
        <v>8.1999999999999993</v>
      </c>
      <c r="O142" s="376">
        <v>1</v>
      </c>
      <c r="P142" s="376" t="s">
        <v>1706</v>
      </c>
      <c r="Q142" s="376" t="s">
        <v>1703</v>
      </c>
      <c r="R142" s="376" t="s">
        <v>1709</v>
      </c>
      <c r="S142" s="376">
        <v>2</v>
      </c>
      <c r="T142" s="376" t="s">
        <v>1767</v>
      </c>
      <c r="U142" s="376" t="s">
        <v>1698</v>
      </c>
      <c r="V142" s="376">
        <v>2</v>
      </c>
      <c r="W142" s="376" t="s">
        <v>1703</v>
      </c>
      <c r="X142" s="376" t="s">
        <v>1702</v>
      </c>
      <c r="Y142" s="376">
        <v>1</v>
      </c>
      <c r="Z142" s="376"/>
      <c r="AA142" s="376"/>
      <c r="AB142" s="376"/>
      <c r="AC142" s="376" t="s">
        <v>1698</v>
      </c>
      <c r="AD142" s="376" t="s">
        <v>1698</v>
      </c>
      <c r="AE142" s="376" t="s">
        <v>1698</v>
      </c>
      <c r="AF142" s="339"/>
      <c r="AG142" s="525">
        <v>7.8117000000000001</v>
      </c>
      <c r="AH142" s="525">
        <v>113.3518</v>
      </c>
    </row>
    <row r="143" spans="2:34">
      <c r="B143" s="671"/>
      <c r="C143" s="672"/>
      <c r="D143" s="672"/>
      <c r="E143" s="672"/>
      <c r="F143" s="672"/>
      <c r="G143" s="672"/>
      <c r="H143" s="672"/>
      <c r="I143" s="672"/>
      <c r="J143" s="672"/>
      <c r="K143" s="672"/>
      <c r="L143" s="672"/>
      <c r="M143" s="672"/>
      <c r="N143" s="672"/>
      <c r="O143" s="672"/>
      <c r="P143" s="672"/>
      <c r="Q143" s="672"/>
      <c r="R143" s="672"/>
      <c r="S143" s="672"/>
      <c r="T143" s="672"/>
      <c r="U143" s="672"/>
      <c r="V143" s="672"/>
      <c r="W143" s="672"/>
      <c r="X143" s="672"/>
      <c r="Y143" s="672"/>
      <c r="Z143" s="672"/>
      <c r="AA143" s="672"/>
      <c r="AB143" s="672"/>
      <c r="AC143" s="672"/>
      <c r="AD143" s="672"/>
      <c r="AE143" s="672"/>
      <c r="AF143" s="672"/>
      <c r="AG143" s="672"/>
      <c r="AH143" s="673"/>
    </row>
    <row r="144" spans="2:34" ht="12.75" customHeight="1">
      <c r="B144" s="674" t="s">
        <v>2227</v>
      </c>
      <c r="C144" s="682">
        <v>9</v>
      </c>
      <c r="D144" s="680" t="s">
        <v>2723</v>
      </c>
      <c r="E144" s="376"/>
      <c r="F144" s="376">
        <v>106</v>
      </c>
      <c r="G144" s="377" t="s">
        <v>2724</v>
      </c>
      <c r="H144" s="376" t="s">
        <v>2732</v>
      </c>
      <c r="I144" s="338"/>
      <c r="J144" s="320">
        <v>2.9000000000000001E-2</v>
      </c>
      <c r="K144" s="376" t="s">
        <v>1700</v>
      </c>
      <c r="L144" s="321">
        <v>6.2</v>
      </c>
      <c r="M144" s="321">
        <v>5.05</v>
      </c>
      <c r="N144" s="321">
        <v>5.45</v>
      </c>
      <c r="O144" s="376">
        <v>1</v>
      </c>
      <c r="P144" s="377" t="s">
        <v>3233</v>
      </c>
      <c r="Q144" s="377" t="s">
        <v>2083</v>
      </c>
      <c r="R144" s="377" t="s">
        <v>1709</v>
      </c>
      <c r="S144" s="377">
        <v>3</v>
      </c>
      <c r="T144" s="377" t="s">
        <v>1701</v>
      </c>
      <c r="U144" s="377" t="s">
        <v>1767</v>
      </c>
      <c r="V144" s="377">
        <v>2</v>
      </c>
      <c r="W144" s="377" t="s">
        <v>1701</v>
      </c>
      <c r="X144" s="377" t="s">
        <v>1707</v>
      </c>
      <c r="Y144" s="377">
        <v>2</v>
      </c>
      <c r="Z144" s="376"/>
      <c r="AA144" s="376"/>
      <c r="AB144" s="376"/>
      <c r="AC144" s="377" t="s">
        <v>1699</v>
      </c>
      <c r="AD144" s="377" t="s">
        <v>1703</v>
      </c>
      <c r="AE144" s="377">
        <v>2</v>
      </c>
      <c r="AF144" s="323"/>
      <c r="AG144" s="516">
        <v>7.8738000000000001</v>
      </c>
      <c r="AH144" s="522">
        <v>113.25279999999999</v>
      </c>
    </row>
    <row r="145" spans="2:34" ht="25.5" customHeight="1">
      <c r="B145" s="686"/>
      <c r="C145" s="685"/>
      <c r="D145" s="684"/>
      <c r="E145" s="376"/>
      <c r="F145" s="376">
        <v>107</v>
      </c>
      <c r="G145" s="377" t="s">
        <v>2725</v>
      </c>
      <c r="H145" s="376" t="s">
        <v>2738</v>
      </c>
      <c r="I145" s="338"/>
      <c r="J145" s="320">
        <v>2.1040000000000001</v>
      </c>
      <c r="K145" s="376" t="s">
        <v>1700</v>
      </c>
      <c r="L145" s="321">
        <v>32.4</v>
      </c>
      <c r="M145" s="321">
        <v>4.1500000000000004</v>
      </c>
      <c r="N145" s="321">
        <v>4.8</v>
      </c>
      <c r="O145" s="376">
        <v>1</v>
      </c>
      <c r="P145" s="377" t="s">
        <v>1703</v>
      </c>
      <c r="Q145" s="377" t="s">
        <v>1699</v>
      </c>
      <c r="R145" s="377" t="s">
        <v>1709</v>
      </c>
      <c r="S145" s="377">
        <v>2</v>
      </c>
      <c r="T145" s="377" t="s">
        <v>1701</v>
      </c>
      <c r="U145" s="377" t="s">
        <v>1767</v>
      </c>
      <c r="V145" s="377">
        <v>2</v>
      </c>
      <c r="W145" s="377" t="s">
        <v>1699</v>
      </c>
      <c r="X145" s="377" t="s">
        <v>1698</v>
      </c>
      <c r="Y145" s="377">
        <v>2</v>
      </c>
      <c r="Z145" s="376"/>
      <c r="AA145" s="376"/>
      <c r="AB145" s="376"/>
      <c r="AC145" s="377" t="s">
        <v>1714</v>
      </c>
      <c r="AD145" s="377" t="s">
        <v>1703</v>
      </c>
      <c r="AE145" s="377">
        <v>2</v>
      </c>
      <c r="AF145" s="323"/>
      <c r="AG145" s="516">
        <v>7.8673000000000002</v>
      </c>
      <c r="AH145" s="522">
        <v>113.2679</v>
      </c>
    </row>
    <row r="146" spans="2:34">
      <c r="B146" s="686"/>
      <c r="C146" s="685"/>
      <c r="D146" s="684"/>
      <c r="E146" s="376"/>
      <c r="F146" s="376">
        <v>108</v>
      </c>
      <c r="G146" s="377" t="s">
        <v>2726</v>
      </c>
      <c r="H146" s="376" t="s">
        <v>2739</v>
      </c>
      <c r="I146" s="338"/>
      <c r="J146" s="320">
        <v>2.77</v>
      </c>
      <c r="K146" s="376" t="s">
        <v>1700</v>
      </c>
      <c r="L146" s="321">
        <v>4.3</v>
      </c>
      <c r="M146" s="321">
        <v>5</v>
      </c>
      <c r="N146" s="321">
        <v>9.1999999999999993</v>
      </c>
      <c r="O146" s="376">
        <v>1</v>
      </c>
      <c r="P146" s="377" t="s">
        <v>1699</v>
      </c>
      <c r="Q146" s="377" t="s">
        <v>1701</v>
      </c>
      <c r="R146" s="377" t="s">
        <v>1709</v>
      </c>
      <c r="S146" s="377">
        <v>2</v>
      </c>
      <c r="T146" s="377" t="s">
        <v>1701</v>
      </c>
      <c r="U146" s="377" t="s">
        <v>1767</v>
      </c>
      <c r="V146" s="377">
        <v>2</v>
      </c>
      <c r="W146" s="377" t="s">
        <v>1703</v>
      </c>
      <c r="X146" s="377" t="s">
        <v>1702</v>
      </c>
      <c r="Y146" s="377">
        <v>1</v>
      </c>
      <c r="Z146" s="376"/>
      <c r="AA146" s="376"/>
      <c r="AB146" s="376"/>
      <c r="AC146" s="377" t="s">
        <v>1698</v>
      </c>
      <c r="AD146" s="377" t="s">
        <v>1698</v>
      </c>
      <c r="AE146" s="377" t="s">
        <v>1698</v>
      </c>
      <c r="AF146" s="323"/>
      <c r="AG146" s="516">
        <v>7.8639000000000001</v>
      </c>
      <c r="AH146" s="522">
        <v>113.2726</v>
      </c>
    </row>
    <row r="147" spans="2:34">
      <c r="B147" s="686"/>
      <c r="C147" s="685"/>
      <c r="D147" s="684"/>
      <c r="E147" s="376"/>
      <c r="F147" s="376">
        <v>109</v>
      </c>
      <c r="G147" s="377" t="s">
        <v>2727</v>
      </c>
      <c r="H147" s="376" t="s">
        <v>2733</v>
      </c>
      <c r="I147" s="338"/>
      <c r="J147" s="320">
        <v>4.484</v>
      </c>
      <c r="K147" s="376" t="s">
        <v>1700</v>
      </c>
      <c r="L147" s="321">
        <v>40.200000000000003</v>
      </c>
      <c r="M147" s="321">
        <v>4.3</v>
      </c>
      <c r="N147" s="321">
        <v>4.7</v>
      </c>
      <c r="O147" s="376">
        <v>3</v>
      </c>
      <c r="P147" s="377" t="s">
        <v>1703</v>
      </c>
      <c r="Q147" s="377" t="s">
        <v>1699</v>
      </c>
      <c r="R147" s="377" t="s">
        <v>1709</v>
      </c>
      <c r="S147" s="377">
        <v>2</v>
      </c>
      <c r="T147" s="377" t="s">
        <v>1701</v>
      </c>
      <c r="U147" s="377" t="s">
        <v>1767</v>
      </c>
      <c r="V147" s="377">
        <v>2</v>
      </c>
      <c r="W147" s="377" t="s">
        <v>1699</v>
      </c>
      <c r="X147" s="377" t="s">
        <v>1698</v>
      </c>
      <c r="Y147" s="377">
        <v>2</v>
      </c>
      <c r="Z147" s="376"/>
      <c r="AA147" s="376"/>
      <c r="AB147" s="376"/>
      <c r="AC147" s="377" t="s">
        <v>3227</v>
      </c>
      <c r="AD147" s="377" t="s">
        <v>1703</v>
      </c>
      <c r="AE147" s="377">
        <v>3</v>
      </c>
      <c r="AF147" s="323"/>
      <c r="AG147" s="516">
        <v>7.8632999999999997</v>
      </c>
      <c r="AH147" s="522">
        <v>113.2876</v>
      </c>
    </row>
    <row r="148" spans="2:34">
      <c r="B148" s="686"/>
      <c r="C148" s="685"/>
      <c r="D148" s="684"/>
      <c r="E148" s="376"/>
      <c r="F148" s="376">
        <v>110</v>
      </c>
      <c r="G148" s="377" t="s">
        <v>2728</v>
      </c>
      <c r="H148" s="376" t="s">
        <v>2734</v>
      </c>
      <c r="I148" s="338"/>
      <c r="J148" s="320">
        <v>5.6559999999999997</v>
      </c>
      <c r="K148" s="376" t="s">
        <v>1700</v>
      </c>
      <c r="L148" s="321">
        <v>29.9</v>
      </c>
      <c r="M148" s="321">
        <v>6.1</v>
      </c>
      <c r="N148" s="321">
        <v>7</v>
      </c>
      <c r="O148" s="376">
        <v>1</v>
      </c>
      <c r="P148" s="377" t="s">
        <v>1703</v>
      </c>
      <c r="Q148" s="377" t="s">
        <v>1699</v>
      </c>
      <c r="R148" s="377" t="s">
        <v>1709</v>
      </c>
      <c r="S148" s="377">
        <v>3</v>
      </c>
      <c r="T148" s="377" t="s">
        <v>1701</v>
      </c>
      <c r="U148" s="377" t="s">
        <v>1767</v>
      </c>
      <c r="V148" s="377">
        <v>3</v>
      </c>
      <c r="W148" s="377" t="s">
        <v>1699</v>
      </c>
      <c r="X148" s="377" t="s">
        <v>1698</v>
      </c>
      <c r="Y148" s="377">
        <v>2</v>
      </c>
      <c r="Z148" s="376"/>
      <c r="AA148" s="376"/>
      <c r="AB148" s="376"/>
      <c r="AC148" s="377" t="s">
        <v>3227</v>
      </c>
      <c r="AD148" s="377" t="s">
        <v>1703</v>
      </c>
      <c r="AE148" s="377">
        <v>2</v>
      </c>
      <c r="AF148" s="323"/>
      <c r="AG148" s="516">
        <v>7.8601000000000001</v>
      </c>
      <c r="AH148" s="522">
        <v>113.2976</v>
      </c>
    </row>
    <row r="149" spans="2:34">
      <c r="B149" s="686"/>
      <c r="C149" s="685"/>
      <c r="D149" s="684"/>
      <c r="E149" s="376"/>
      <c r="F149" s="376">
        <v>111</v>
      </c>
      <c r="G149" s="377" t="s">
        <v>2729</v>
      </c>
      <c r="H149" s="376" t="s">
        <v>2735</v>
      </c>
      <c r="I149" s="338"/>
      <c r="J149" s="320">
        <v>6.3879999999999999</v>
      </c>
      <c r="K149" s="376" t="s">
        <v>1700</v>
      </c>
      <c r="L149" s="321">
        <v>23.3</v>
      </c>
      <c r="M149" s="321">
        <v>6.75</v>
      </c>
      <c r="N149" s="321">
        <v>6.75</v>
      </c>
      <c r="O149" s="376">
        <v>1</v>
      </c>
      <c r="P149" s="377" t="s">
        <v>1703</v>
      </c>
      <c r="Q149" s="377" t="s">
        <v>1699</v>
      </c>
      <c r="R149" s="377" t="s">
        <v>1709</v>
      </c>
      <c r="S149" s="377">
        <v>2</v>
      </c>
      <c r="T149" s="377" t="s">
        <v>1701</v>
      </c>
      <c r="U149" s="377" t="s">
        <v>1767</v>
      </c>
      <c r="V149" s="377">
        <v>2</v>
      </c>
      <c r="W149" s="377" t="s">
        <v>1701</v>
      </c>
      <c r="X149" s="377" t="s">
        <v>1707</v>
      </c>
      <c r="Y149" s="377">
        <v>2</v>
      </c>
      <c r="Z149" s="376"/>
      <c r="AA149" s="376"/>
      <c r="AB149" s="376"/>
      <c r="AC149" s="377" t="s">
        <v>1699</v>
      </c>
      <c r="AD149" s="377" t="s">
        <v>1703</v>
      </c>
      <c r="AE149" s="377">
        <v>1</v>
      </c>
      <c r="AF149" s="323"/>
      <c r="AG149" s="516">
        <v>7.8587999999999996</v>
      </c>
      <c r="AH149" s="522">
        <v>113.30410000000001</v>
      </c>
    </row>
    <row r="150" spans="2:34">
      <c r="B150" s="686"/>
      <c r="C150" s="685"/>
      <c r="D150" s="684"/>
      <c r="E150" s="376"/>
      <c r="F150" s="376">
        <v>112</v>
      </c>
      <c r="G150" s="377" t="s">
        <v>2730</v>
      </c>
      <c r="H150" s="376" t="s">
        <v>2736</v>
      </c>
      <c r="I150" s="338"/>
      <c r="J150" s="320">
        <v>8.27</v>
      </c>
      <c r="K150" s="376" t="s">
        <v>1700</v>
      </c>
      <c r="L150" s="321">
        <v>6.2</v>
      </c>
      <c r="M150" s="321">
        <v>4.8</v>
      </c>
      <c r="N150" s="321">
        <v>11.4</v>
      </c>
      <c r="O150" s="376">
        <v>1</v>
      </c>
      <c r="P150" s="377" t="s">
        <v>1706</v>
      </c>
      <c r="Q150" s="377" t="s">
        <v>1703</v>
      </c>
      <c r="R150" s="377" t="s">
        <v>1709</v>
      </c>
      <c r="S150" s="377">
        <v>3</v>
      </c>
      <c r="T150" s="377" t="s">
        <v>1767</v>
      </c>
      <c r="U150" s="377" t="s">
        <v>1698</v>
      </c>
      <c r="V150" s="377">
        <v>2</v>
      </c>
      <c r="W150" s="377" t="s">
        <v>1703</v>
      </c>
      <c r="X150" s="377" t="s">
        <v>1698</v>
      </c>
      <c r="Y150" s="377">
        <v>2</v>
      </c>
      <c r="Z150" s="376"/>
      <c r="AA150" s="376"/>
      <c r="AB150" s="376"/>
      <c r="AC150" s="377" t="s">
        <v>1698</v>
      </c>
      <c r="AD150" s="377" t="s">
        <v>1698</v>
      </c>
      <c r="AE150" s="377" t="s">
        <v>1698</v>
      </c>
      <c r="AF150" s="323"/>
      <c r="AG150" s="516">
        <v>7.8556999999999997</v>
      </c>
      <c r="AH150" s="522">
        <v>113.32040000000001</v>
      </c>
    </row>
    <row r="151" spans="2:34">
      <c r="B151" s="675"/>
      <c r="C151" s="683"/>
      <c r="D151" s="681"/>
      <c r="E151" s="376"/>
      <c r="F151" s="376">
        <v>113</v>
      </c>
      <c r="G151" s="377" t="s">
        <v>2731</v>
      </c>
      <c r="H151" s="376" t="s">
        <v>2737</v>
      </c>
      <c r="I151" s="338"/>
      <c r="J151" s="320">
        <v>8.9719999999999995</v>
      </c>
      <c r="K151" s="376" t="s">
        <v>1700</v>
      </c>
      <c r="L151" s="321">
        <v>43.2</v>
      </c>
      <c r="M151" s="321">
        <v>4</v>
      </c>
      <c r="N151" s="321">
        <v>4.5999999999999996</v>
      </c>
      <c r="O151" s="376">
        <v>5</v>
      </c>
      <c r="P151" s="377" t="s">
        <v>1703</v>
      </c>
      <c r="Q151" s="377" t="s">
        <v>1699</v>
      </c>
      <c r="R151" s="377" t="s">
        <v>1709</v>
      </c>
      <c r="S151" s="377">
        <v>3</v>
      </c>
      <c r="T151" s="377" t="s">
        <v>1701</v>
      </c>
      <c r="U151" s="377" t="s">
        <v>1767</v>
      </c>
      <c r="V151" s="377">
        <v>3</v>
      </c>
      <c r="W151" s="377" t="s">
        <v>1701</v>
      </c>
      <c r="X151" s="377" t="s">
        <v>1707</v>
      </c>
      <c r="Y151" s="377">
        <v>1</v>
      </c>
      <c r="Z151" s="376"/>
      <c r="AA151" s="376"/>
      <c r="AB151" s="376"/>
      <c r="AC151" s="377" t="s">
        <v>3227</v>
      </c>
      <c r="AD151" s="377" t="s">
        <v>1703</v>
      </c>
      <c r="AE151" s="377">
        <v>2</v>
      </c>
      <c r="AF151" s="323"/>
      <c r="AG151" s="516">
        <v>7.8564999999999996</v>
      </c>
      <c r="AH151" s="522">
        <v>113.3266</v>
      </c>
    </row>
    <row r="152" spans="2:34" ht="9.75" customHeight="1">
      <c r="B152" s="671"/>
      <c r="C152" s="672"/>
      <c r="D152" s="672"/>
      <c r="E152" s="672"/>
      <c r="F152" s="672"/>
      <c r="G152" s="672"/>
      <c r="H152" s="672"/>
      <c r="I152" s="672"/>
      <c r="J152" s="672"/>
      <c r="K152" s="672"/>
      <c r="L152" s="672"/>
      <c r="M152" s="672"/>
      <c r="N152" s="672"/>
      <c r="O152" s="672"/>
      <c r="P152" s="672"/>
      <c r="Q152" s="672"/>
      <c r="R152" s="672"/>
      <c r="S152" s="672"/>
      <c r="T152" s="672"/>
      <c r="U152" s="672"/>
      <c r="V152" s="672"/>
      <c r="W152" s="672"/>
      <c r="X152" s="672"/>
      <c r="Y152" s="672"/>
      <c r="Z152" s="672"/>
      <c r="AA152" s="672"/>
      <c r="AB152" s="672"/>
      <c r="AC152" s="672"/>
      <c r="AD152" s="672"/>
      <c r="AE152" s="672"/>
      <c r="AF152" s="672"/>
      <c r="AG152" s="672"/>
      <c r="AH152" s="673"/>
    </row>
    <row r="153" spans="2:34" ht="18" customHeight="1">
      <c r="B153" s="674" t="s">
        <v>2051</v>
      </c>
      <c r="C153" s="676">
        <v>8.6999999999999993</v>
      </c>
      <c r="D153" s="678" t="s">
        <v>2712</v>
      </c>
      <c r="E153" s="376"/>
      <c r="F153" s="376">
        <v>114</v>
      </c>
      <c r="G153" s="333" t="s">
        <v>2713</v>
      </c>
      <c r="H153" s="377" t="s">
        <v>2718</v>
      </c>
      <c r="I153" s="334"/>
      <c r="J153" s="320">
        <v>1.0960000000000001</v>
      </c>
      <c r="K153" s="376" t="s">
        <v>1700</v>
      </c>
      <c r="L153" s="321">
        <v>7.3</v>
      </c>
      <c r="M153" s="321">
        <v>3.8</v>
      </c>
      <c r="N153" s="321">
        <v>6.3</v>
      </c>
      <c r="O153" s="376">
        <v>1</v>
      </c>
      <c r="P153" s="335" t="s">
        <v>1703</v>
      </c>
      <c r="Q153" s="335" t="s">
        <v>1699</v>
      </c>
      <c r="R153" s="335" t="s">
        <v>1709</v>
      </c>
      <c r="S153" s="376">
        <v>3</v>
      </c>
      <c r="T153" s="376" t="s">
        <v>1701</v>
      </c>
      <c r="U153" s="376" t="s">
        <v>1767</v>
      </c>
      <c r="V153" s="376">
        <v>3</v>
      </c>
      <c r="W153" s="377" t="s">
        <v>1703</v>
      </c>
      <c r="X153" s="377" t="s">
        <v>1702</v>
      </c>
      <c r="Y153" s="376">
        <v>1</v>
      </c>
      <c r="Z153" s="376"/>
      <c r="AA153" s="376"/>
      <c r="AB153" s="376"/>
      <c r="AC153" s="377" t="s">
        <v>1699</v>
      </c>
      <c r="AD153" s="377" t="s">
        <v>1703</v>
      </c>
      <c r="AE153" s="377">
        <v>2</v>
      </c>
      <c r="AF153" s="377"/>
      <c r="AG153" s="516">
        <v>7.8019999999999996</v>
      </c>
      <c r="AH153" s="517">
        <v>113.30540000000001</v>
      </c>
    </row>
    <row r="154" spans="2:34">
      <c r="B154" s="686"/>
      <c r="C154" s="687"/>
      <c r="D154" s="688"/>
      <c r="E154" s="376"/>
      <c r="F154" s="376">
        <v>115</v>
      </c>
      <c r="G154" s="333" t="s">
        <v>2714</v>
      </c>
      <c r="H154" s="377" t="s">
        <v>2719</v>
      </c>
      <c r="I154" s="334"/>
      <c r="J154" s="320">
        <v>1.5469999999999999</v>
      </c>
      <c r="K154" s="376" t="s">
        <v>1700</v>
      </c>
      <c r="L154" s="321">
        <v>7.8</v>
      </c>
      <c r="M154" s="321">
        <v>3.6</v>
      </c>
      <c r="N154" s="321">
        <v>4</v>
      </c>
      <c r="O154" s="376">
        <v>1</v>
      </c>
      <c r="P154" s="335" t="s">
        <v>1703</v>
      </c>
      <c r="Q154" s="335" t="s">
        <v>1699</v>
      </c>
      <c r="R154" s="335" t="s">
        <v>1709</v>
      </c>
      <c r="S154" s="376">
        <v>4</v>
      </c>
      <c r="T154" s="376" t="s">
        <v>1701</v>
      </c>
      <c r="U154" s="376" t="s">
        <v>1767</v>
      </c>
      <c r="V154" s="376">
        <v>4</v>
      </c>
      <c r="W154" s="376" t="s">
        <v>1701</v>
      </c>
      <c r="X154" s="376" t="s">
        <v>1707</v>
      </c>
      <c r="Y154" s="376">
        <v>2</v>
      </c>
      <c r="Z154" s="376"/>
      <c r="AA154" s="376"/>
      <c r="AB154" s="376"/>
      <c r="AC154" s="377" t="s">
        <v>1699</v>
      </c>
      <c r="AD154" s="377" t="s">
        <v>1703</v>
      </c>
      <c r="AE154" s="377">
        <v>2</v>
      </c>
      <c r="AF154" s="377"/>
      <c r="AG154" s="516">
        <v>7.8059000000000003</v>
      </c>
      <c r="AH154" s="521">
        <v>113.30410000000001</v>
      </c>
    </row>
    <row r="155" spans="2:34">
      <c r="B155" s="686"/>
      <c r="C155" s="687"/>
      <c r="D155" s="688"/>
      <c r="E155" s="376"/>
      <c r="F155" s="376">
        <v>116</v>
      </c>
      <c r="G155" s="333" t="s">
        <v>2715</v>
      </c>
      <c r="H155" s="377" t="s">
        <v>2720</v>
      </c>
      <c r="I155" s="334"/>
      <c r="J155" s="320">
        <v>2.8540000000000001</v>
      </c>
      <c r="K155" s="376" t="s">
        <v>1700</v>
      </c>
      <c r="L155" s="321">
        <v>26.63</v>
      </c>
      <c r="M155" s="321">
        <v>5</v>
      </c>
      <c r="N155" s="321">
        <v>5.97</v>
      </c>
      <c r="O155" s="376">
        <v>2</v>
      </c>
      <c r="P155" s="335" t="s">
        <v>1703</v>
      </c>
      <c r="Q155" s="335" t="s">
        <v>1699</v>
      </c>
      <c r="R155" s="335" t="s">
        <v>1709</v>
      </c>
      <c r="S155" s="376">
        <v>3</v>
      </c>
      <c r="T155" s="376" t="s">
        <v>1701</v>
      </c>
      <c r="U155" s="376" t="s">
        <v>1767</v>
      </c>
      <c r="V155" s="376">
        <v>2</v>
      </c>
      <c r="W155" s="376" t="s">
        <v>1701</v>
      </c>
      <c r="X155" s="377" t="s">
        <v>1707</v>
      </c>
      <c r="Y155" s="376">
        <v>1</v>
      </c>
      <c r="Z155" s="376"/>
      <c r="AA155" s="376"/>
      <c r="AB155" s="376"/>
      <c r="AC155" s="377" t="s">
        <v>2064</v>
      </c>
      <c r="AD155" s="377" t="s">
        <v>1703</v>
      </c>
      <c r="AE155" s="377">
        <v>1</v>
      </c>
      <c r="AF155" s="377"/>
      <c r="AG155" s="516">
        <v>7.8169000000000004</v>
      </c>
      <c r="AH155" s="521">
        <v>113.3001</v>
      </c>
    </row>
    <row r="156" spans="2:34">
      <c r="B156" s="686"/>
      <c r="C156" s="687"/>
      <c r="D156" s="688"/>
      <c r="E156" s="376"/>
      <c r="F156" s="376">
        <v>117</v>
      </c>
      <c r="G156" s="333" t="s">
        <v>2716</v>
      </c>
      <c r="H156" s="377" t="s">
        <v>2721</v>
      </c>
      <c r="I156" s="334"/>
      <c r="J156" s="320">
        <v>3.3359999999999999</v>
      </c>
      <c r="K156" s="376" t="s">
        <v>1700</v>
      </c>
      <c r="L156" s="321">
        <v>9.75</v>
      </c>
      <c r="M156" s="321">
        <v>3.32</v>
      </c>
      <c r="N156" s="321">
        <v>4.03</v>
      </c>
      <c r="O156" s="376">
        <v>1</v>
      </c>
      <c r="P156" s="335" t="s">
        <v>1703</v>
      </c>
      <c r="Q156" s="335" t="s">
        <v>1699</v>
      </c>
      <c r="R156" s="335" t="s">
        <v>1709</v>
      </c>
      <c r="S156" s="376">
        <v>3</v>
      </c>
      <c r="T156" s="376" t="s">
        <v>1701</v>
      </c>
      <c r="U156" s="376" t="s">
        <v>1767</v>
      </c>
      <c r="V156" s="376">
        <v>2</v>
      </c>
      <c r="W156" s="376" t="s">
        <v>1701</v>
      </c>
      <c r="X156" s="376" t="s">
        <v>1707</v>
      </c>
      <c r="Y156" s="376">
        <v>2</v>
      </c>
      <c r="Z156" s="376"/>
      <c r="AA156" s="376"/>
      <c r="AB156" s="376"/>
      <c r="AC156" s="377" t="s">
        <v>1699</v>
      </c>
      <c r="AD156" s="377" t="s">
        <v>1703</v>
      </c>
      <c r="AE156" s="377">
        <v>2</v>
      </c>
      <c r="AF156" s="377"/>
      <c r="AG156" s="516">
        <v>7.8208000000000002</v>
      </c>
      <c r="AH156" s="521">
        <v>113.298</v>
      </c>
    </row>
    <row r="157" spans="2:34">
      <c r="B157" s="675"/>
      <c r="C157" s="677"/>
      <c r="D157" s="679"/>
      <c r="E157" s="376"/>
      <c r="F157" s="376">
        <v>118</v>
      </c>
      <c r="G157" s="333" t="s">
        <v>2717</v>
      </c>
      <c r="H157" s="377" t="s">
        <v>2722</v>
      </c>
      <c r="I157" s="334"/>
      <c r="J157" s="320">
        <v>4.4809999999999999</v>
      </c>
      <c r="K157" s="376" t="s">
        <v>1700</v>
      </c>
      <c r="L157" s="321">
        <v>2.5</v>
      </c>
      <c r="M157" s="321">
        <v>3.5</v>
      </c>
      <c r="N157" s="321">
        <v>5</v>
      </c>
      <c r="O157" s="376">
        <v>1</v>
      </c>
      <c r="P157" s="335" t="s">
        <v>1703</v>
      </c>
      <c r="Q157" s="335" t="s">
        <v>1699</v>
      </c>
      <c r="R157" s="335" t="s">
        <v>1709</v>
      </c>
      <c r="S157" s="376">
        <v>3</v>
      </c>
      <c r="T157" s="376" t="s">
        <v>1701</v>
      </c>
      <c r="U157" s="376" t="s">
        <v>1767</v>
      </c>
      <c r="V157" s="376">
        <v>2</v>
      </c>
      <c r="W157" s="376" t="s">
        <v>1701</v>
      </c>
      <c r="X157" s="376" t="s">
        <v>1707</v>
      </c>
      <c r="Y157" s="376">
        <v>2</v>
      </c>
      <c r="Z157" s="376"/>
      <c r="AA157" s="376"/>
      <c r="AB157" s="376"/>
      <c r="AC157" s="377" t="s">
        <v>1699</v>
      </c>
      <c r="AD157" s="377" t="s">
        <v>1703</v>
      </c>
      <c r="AE157" s="377">
        <v>1</v>
      </c>
      <c r="AF157" s="377"/>
      <c r="AG157" s="516">
        <v>7.8270999999999997</v>
      </c>
      <c r="AH157" s="521">
        <v>113.292</v>
      </c>
    </row>
    <row r="158" spans="2:34">
      <c r="B158" s="671"/>
      <c r="C158" s="672"/>
      <c r="D158" s="672"/>
      <c r="E158" s="672"/>
      <c r="F158" s="672"/>
      <c r="G158" s="672"/>
      <c r="H158" s="672"/>
      <c r="I158" s="672"/>
      <c r="J158" s="672"/>
      <c r="K158" s="672"/>
      <c r="L158" s="672"/>
      <c r="M158" s="672"/>
      <c r="N158" s="672"/>
      <c r="O158" s="672"/>
      <c r="P158" s="672"/>
      <c r="Q158" s="672"/>
      <c r="R158" s="672"/>
      <c r="S158" s="672"/>
      <c r="T158" s="672"/>
      <c r="U158" s="672"/>
      <c r="V158" s="672"/>
      <c r="W158" s="672"/>
      <c r="X158" s="672"/>
      <c r="Y158" s="672"/>
      <c r="Z158" s="672"/>
      <c r="AA158" s="672"/>
      <c r="AB158" s="672"/>
      <c r="AC158" s="672"/>
      <c r="AD158" s="672"/>
      <c r="AE158" s="672"/>
      <c r="AF158" s="672"/>
      <c r="AG158" s="672"/>
      <c r="AH158" s="673"/>
    </row>
    <row r="159" spans="2:34" ht="23.25" customHeight="1">
      <c r="B159" s="674" t="s">
        <v>2238</v>
      </c>
      <c r="C159" s="676">
        <v>8</v>
      </c>
      <c r="D159" s="678" t="s">
        <v>2904</v>
      </c>
      <c r="E159" s="376"/>
      <c r="F159" s="376">
        <v>119</v>
      </c>
      <c r="G159" s="377" t="s">
        <v>2905</v>
      </c>
      <c r="H159" s="376" t="s">
        <v>2909</v>
      </c>
      <c r="I159" s="338"/>
      <c r="J159" s="320">
        <v>0.153</v>
      </c>
      <c r="K159" s="376" t="s">
        <v>1700</v>
      </c>
      <c r="L159" s="321">
        <v>3.1</v>
      </c>
      <c r="M159" s="321">
        <v>3.65</v>
      </c>
      <c r="N159" s="321">
        <v>7.4</v>
      </c>
      <c r="O159" s="376">
        <v>1</v>
      </c>
      <c r="P159" s="377" t="s">
        <v>1705</v>
      </c>
      <c r="Q159" s="377" t="s">
        <v>1701</v>
      </c>
      <c r="R159" s="377" t="s">
        <v>1709</v>
      </c>
      <c r="S159" s="377">
        <v>3</v>
      </c>
      <c r="T159" s="377" t="s">
        <v>1701</v>
      </c>
      <c r="U159" s="377" t="s">
        <v>1767</v>
      </c>
      <c r="V159" s="377">
        <v>2</v>
      </c>
      <c r="W159" s="377" t="s">
        <v>1701</v>
      </c>
      <c r="X159" s="377" t="s">
        <v>1707</v>
      </c>
      <c r="Y159" s="377">
        <v>2</v>
      </c>
      <c r="Z159" s="376"/>
      <c r="AA159" s="376"/>
      <c r="AB159" s="376"/>
      <c r="AC159" s="377" t="s">
        <v>1699</v>
      </c>
      <c r="AD159" s="377" t="s">
        <v>1703</v>
      </c>
      <c r="AE159" s="377">
        <v>1</v>
      </c>
      <c r="AF159" s="323"/>
      <c r="AG159" s="516">
        <v>7.8064</v>
      </c>
      <c r="AH159" s="522">
        <v>113.2461</v>
      </c>
    </row>
    <row r="160" spans="2:34" ht="25.5" customHeight="1">
      <c r="B160" s="686"/>
      <c r="C160" s="687"/>
      <c r="D160" s="688"/>
      <c r="E160" s="376"/>
      <c r="F160" s="376">
        <v>120</v>
      </c>
      <c r="G160" s="377" t="s">
        <v>2906</v>
      </c>
      <c r="H160" s="376" t="s">
        <v>2910</v>
      </c>
      <c r="I160" s="338"/>
      <c r="J160" s="320">
        <v>2.1019999999999999</v>
      </c>
      <c r="K160" s="376" t="s">
        <v>1700</v>
      </c>
      <c r="L160" s="321">
        <v>4</v>
      </c>
      <c r="M160" s="321">
        <v>3.84</v>
      </c>
      <c r="N160" s="321">
        <v>7.03</v>
      </c>
      <c r="O160" s="376">
        <v>1</v>
      </c>
      <c r="P160" s="377" t="s">
        <v>1705</v>
      </c>
      <c r="Q160" s="377" t="s">
        <v>1701</v>
      </c>
      <c r="R160" s="377" t="s">
        <v>1709</v>
      </c>
      <c r="S160" s="377">
        <v>2</v>
      </c>
      <c r="T160" s="377" t="s">
        <v>1701</v>
      </c>
      <c r="U160" s="377" t="s">
        <v>1767</v>
      </c>
      <c r="V160" s="377">
        <v>2</v>
      </c>
      <c r="W160" s="377" t="s">
        <v>1703</v>
      </c>
      <c r="X160" s="377" t="s">
        <v>1702</v>
      </c>
      <c r="Y160" s="377">
        <v>1</v>
      </c>
      <c r="Z160" s="376"/>
      <c r="AA160" s="376"/>
      <c r="AB160" s="376"/>
      <c r="AC160" s="377" t="s">
        <v>1699</v>
      </c>
      <c r="AD160" s="377" t="s">
        <v>1703</v>
      </c>
      <c r="AE160" s="377">
        <v>2</v>
      </c>
      <c r="AF160" s="323"/>
      <c r="AG160" s="516">
        <v>7.8109999999999999</v>
      </c>
      <c r="AH160" s="522">
        <v>113.2629</v>
      </c>
    </row>
    <row r="161" spans="2:34">
      <c r="B161" s="686"/>
      <c r="C161" s="687"/>
      <c r="D161" s="688"/>
      <c r="E161" s="376"/>
      <c r="F161" s="376">
        <v>121</v>
      </c>
      <c r="G161" s="377" t="s">
        <v>2907</v>
      </c>
      <c r="H161" s="376" t="s">
        <v>2911</v>
      </c>
      <c r="I161" s="338"/>
      <c r="J161" s="320">
        <v>3.1240000000000001</v>
      </c>
      <c r="K161" s="376" t="s">
        <v>1700</v>
      </c>
      <c r="L161" s="321">
        <v>15</v>
      </c>
      <c r="M161" s="321">
        <v>5.17</v>
      </c>
      <c r="N161" s="321">
        <v>6.6</v>
      </c>
      <c r="O161" s="376">
        <v>1</v>
      </c>
      <c r="P161" s="377" t="s">
        <v>1697</v>
      </c>
      <c r="Q161" s="377" t="s">
        <v>1701</v>
      </c>
      <c r="R161" s="377" t="s">
        <v>1709</v>
      </c>
      <c r="S161" s="377">
        <v>2</v>
      </c>
      <c r="T161" s="377" t="s">
        <v>1701</v>
      </c>
      <c r="U161" s="377" t="s">
        <v>1767</v>
      </c>
      <c r="V161" s="377">
        <v>2</v>
      </c>
      <c r="W161" s="377" t="s">
        <v>1701</v>
      </c>
      <c r="X161" s="377" t="s">
        <v>1707</v>
      </c>
      <c r="Y161" s="377">
        <v>1</v>
      </c>
      <c r="Z161" s="376"/>
      <c r="AA161" s="376"/>
      <c r="AB161" s="376"/>
      <c r="AC161" s="377" t="s">
        <v>1699</v>
      </c>
      <c r="AD161" s="377" t="s">
        <v>1703</v>
      </c>
      <c r="AE161" s="377">
        <v>2</v>
      </c>
      <c r="AF161" s="323"/>
      <c r="AG161" s="516">
        <v>7.8122999999999996</v>
      </c>
      <c r="AH161" s="522">
        <v>113.27200000000001</v>
      </c>
    </row>
    <row r="162" spans="2:34">
      <c r="B162" s="675"/>
      <c r="C162" s="677"/>
      <c r="D162" s="679"/>
      <c r="E162" s="376"/>
      <c r="F162" s="376">
        <v>122</v>
      </c>
      <c r="G162" s="377" t="s">
        <v>2908</v>
      </c>
      <c r="H162" s="376" t="s">
        <v>2912</v>
      </c>
      <c r="I162" s="338"/>
      <c r="J162" s="320">
        <v>4.9779999999999998</v>
      </c>
      <c r="K162" s="376" t="s">
        <v>1700</v>
      </c>
      <c r="L162" s="321">
        <v>18</v>
      </c>
      <c r="M162" s="321">
        <v>3.1</v>
      </c>
      <c r="N162" s="321">
        <v>4.5999999999999996</v>
      </c>
      <c r="O162" s="376">
        <v>1</v>
      </c>
      <c r="P162" s="377" t="s">
        <v>1697</v>
      </c>
      <c r="Q162" s="377" t="s">
        <v>1701</v>
      </c>
      <c r="R162" s="377" t="s">
        <v>1709</v>
      </c>
      <c r="S162" s="377">
        <v>2</v>
      </c>
      <c r="T162" s="377" t="s">
        <v>1701</v>
      </c>
      <c r="U162" s="377" t="s">
        <v>1767</v>
      </c>
      <c r="V162" s="377">
        <v>2</v>
      </c>
      <c r="W162" s="377" t="s">
        <v>1701</v>
      </c>
      <c r="X162" s="377" t="s">
        <v>1707</v>
      </c>
      <c r="Y162" s="377">
        <v>1</v>
      </c>
      <c r="Z162" s="376"/>
      <c r="AA162" s="376"/>
      <c r="AB162" s="376"/>
      <c r="AC162" s="377" t="s">
        <v>1699</v>
      </c>
      <c r="AD162" s="377" t="s">
        <v>1703</v>
      </c>
      <c r="AE162" s="377">
        <v>1</v>
      </c>
      <c r="AF162" s="323"/>
      <c r="AG162" s="516">
        <v>7.8169000000000004</v>
      </c>
      <c r="AH162" s="522">
        <v>113.28319999999999</v>
      </c>
    </row>
    <row r="163" spans="2:34">
      <c r="B163" s="342"/>
      <c r="C163" s="343"/>
      <c r="D163" s="343"/>
      <c r="E163" s="343"/>
      <c r="F163" s="343"/>
      <c r="G163" s="343"/>
      <c r="H163" s="473"/>
      <c r="I163" s="343"/>
      <c r="J163" s="343"/>
      <c r="K163" s="343"/>
      <c r="L163" s="343"/>
      <c r="M163" s="343"/>
      <c r="N163" s="343"/>
      <c r="O163" s="343"/>
      <c r="P163" s="343"/>
      <c r="Q163" s="343"/>
      <c r="R163" s="343"/>
      <c r="S163" s="343"/>
      <c r="T163" s="343"/>
      <c r="U163" s="343"/>
      <c r="V163" s="343"/>
      <c r="W163" s="343"/>
      <c r="X163" s="343"/>
      <c r="Y163" s="343"/>
      <c r="Z163" s="343"/>
      <c r="AA163" s="343"/>
      <c r="AB163" s="343"/>
      <c r="AC163" s="343"/>
      <c r="AD163" s="343"/>
      <c r="AE163" s="343"/>
      <c r="AF163" s="343"/>
      <c r="AG163" s="473"/>
      <c r="AH163" s="500"/>
    </row>
    <row r="164" spans="2:34" ht="23.25" customHeight="1">
      <c r="B164" s="674" t="s">
        <v>2240</v>
      </c>
      <c r="C164" s="676">
        <v>3</v>
      </c>
      <c r="D164" s="678" t="s">
        <v>2641</v>
      </c>
      <c r="E164" s="480"/>
      <c r="F164" s="376">
        <v>123</v>
      </c>
      <c r="G164" s="377" t="s">
        <v>2642</v>
      </c>
      <c r="H164" s="376" t="s">
        <v>2645</v>
      </c>
      <c r="I164" s="338"/>
      <c r="J164" s="320">
        <v>0.54100000000000004</v>
      </c>
      <c r="K164" s="376" t="s">
        <v>1700</v>
      </c>
      <c r="L164" s="321">
        <v>6.1</v>
      </c>
      <c r="M164" s="321">
        <v>3.35</v>
      </c>
      <c r="N164" s="321">
        <v>3.7</v>
      </c>
      <c r="O164" s="376">
        <v>1</v>
      </c>
      <c r="P164" s="376" t="s">
        <v>1703</v>
      </c>
      <c r="Q164" s="376" t="s">
        <v>1699</v>
      </c>
      <c r="R164" s="376" t="s">
        <v>1709</v>
      </c>
      <c r="S164" s="376">
        <v>3</v>
      </c>
      <c r="T164" s="376" t="s">
        <v>1701</v>
      </c>
      <c r="U164" s="376" t="s">
        <v>1767</v>
      </c>
      <c r="V164" s="376">
        <v>2</v>
      </c>
      <c r="W164" s="376" t="s">
        <v>1699</v>
      </c>
      <c r="X164" s="376" t="s">
        <v>1698</v>
      </c>
      <c r="Y164" s="376">
        <v>2</v>
      </c>
      <c r="Z164" s="376"/>
      <c r="AA164" s="376"/>
      <c r="AB164" s="376"/>
      <c r="AC164" s="317" t="s">
        <v>1699</v>
      </c>
      <c r="AD164" s="317" t="s">
        <v>1703</v>
      </c>
      <c r="AE164" s="317">
        <v>3</v>
      </c>
      <c r="AF164" s="317"/>
      <c r="AG164" s="516">
        <v>7.8274999999999997</v>
      </c>
      <c r="AH164" s="517">
        <v>113.248</v>
      </c>
    </row>
    <row r="165" spans="2:34">
      <c r="B165" s="686"/>
      <c r="C165" s="687"/>
      <c r="D165" s="688"/>
      <c r="E165" s="480"/>
      <c r="F165" s="376">
        <v>124</v>
      </c>
      <c r="G165" s="377" t="s">
        <v>2643</v>
      </c>
      <c r="H165" s="376" t="s">
        <v>2646</v>
      </c>
      <c r="I165" s="338"/>
      <c r="J165" s="320">
        <v>1.262</v>
      </c>
      <c r="K165" s="376" t="s">
        <v>1700</v>
      </c>
      <c r="L165" s="321">
        <v>5.7</v>
      </c>
      <c r="M165" s="321">
        <v>3.7</v>
      </c>
      <c r="N165" s="321">
        <v>7</v>
      </c>
      <c r="O165" s="376">
        <v>1</v>
      </c>
      <c r="P165" s="376" t="s">
        <v>1706</v>
      </c>
      <c r="Q165" s="376" t="s">
        <v>1703</v>
      </c>
      <c r="R165" s="376" t="s">
        <v>1709</v>
      </c>
      <c r="S165" s="376">
        <v>2</v>
      </c>
      <c r="T165" s="376" t="s">
        <v>1767</v>
      </c>
      <c r="U165" s="376" t="s">
        <v>1698</v>
      </c>
      <c r="V165" s="376">
        <v>2</v>
      </c>
      <c r="W165" s="376" t="s">
        <v>1703</v>
      </c>
      <c r="X165" s="376" t="s">
        <v>1702</v>
      </c>
      <c r="Y165" s="376">
        <v>1</v>
      </c>
      <c r="Z165" s="376"/>
      <c r="AA165" s="376"/>
      <c r="AB165" s="376"/>
      <c r="AC165" s="376" t="s">
        <v>1698</v>
      </c>
      <c r="AD165" s="376" t="s">
        <v>1698</v>
      </c>
      <c r="AE165" s="376" t="s">
        <v>1698</v>
      </c>
      <c r="AF165" s="317"/>
      <c r="AG165" s="516">
        <v>7.8249000000000004</v>
      </c>
      <c r="AH165" s="521">
        <v>113.23220000000001</v>
      </c>
    </row>
    <row r="166" spans="2:34">
      <c r="B166" s="675"/>
      <c r="C166" s="677"/>
      <c r="D166" s="679"/>
      <c r="E166" s="376"/>
      <c r="F166" s="377">
        <v>125</v>
      </c>
      <c r="G166" s="377" t="s">
        <v>2644</v>
      </c>
      <c r="H166" s="377" t="s">
        <v>2647</v>
      </c>
      <c r="I166" s="334"/>
      <c r="J166" s="484">
        <v>2.0630000000000002</v>
      </c>
      <c r="K166" s="377" t="s">
        <v>1700</v>
      </c>
      <c r="L166" s="366">
        <v>10.4</v>
      </c>
      <c r="M166" s="366">
        <v>5</v>
      </c>
      <c r="N166" s="366">
        <v>6.4</v>
      </c>
      <c r="O166" s="529">
        <v>1</v>
      </c>
      <c r="P166" s="377" t="s">
        <v>1697</v>
      </c>
      <c r="Q166" s="377" t="s">
        <v>1701</v>
      </c>
      <c r="R166" s="377" t="s">
        <v>1709</v>
      </c>
      <c r="S166" s="377">
        <v>2</v>
      </c>
      <c r="T166" s="376" t="s">
        <v>1701</v>
      </c>
      <c r="U166" s="376" t="s">
        <v>1767</v>
      </c>
      <c r="V166" s="376">
        <v>2</v>
      </c>
      <c r="W166" s="376" t="s">
        <v>1701</v>
      </c>
      <c r="X166" s="376" t="s">
        <v>1707</v>
      </c>
      <c r="Y166" s="376">
        <v>1</v>
      </c>
      <c r="Z166" s="376"/>
      <c r="AA166" s="376"/>
      <c r="AB166" s="376"/>
      <c r="AC166" s="376" t="s">
        <v>1699</v>
      </c>
      <c r="AD166" s="376" t="s">
        <v>1703</v>
      </c>
      <c r="AE166" s="376">
        <v>2</v>
      </c>
      <c r="AF166" s="323"/>
      <c r="AG166" s="377">
        <v>7.8360000000000003</v>
      </c>
      <c r="AH166" s="517">
        <v>113.25449999999999</v>
      </c>
    </row>
    <row r="167" spans="2:34">
      <c r="B167" s="671"/>
      <c r="C167" s="672"/>
      <c r="D167" s="672"/>
      <c r="E167" s="672"/>
      <c r="F167" s="672"/>
      <c r="G167" s="672"/>
      <c r="H167" s="672"/>
      <c r="I167" s="672"/>
      <c r="J167" s="672"/>
      <c r="K167" s="672"/>
      <c r="L167" s="672"/>
      <c r="M167" s="672"/>
      <c r="N167" s="672"/>
      <c r="O167" s="672"/>
      <c r="P167" s="672"/>
      <c r="Q167" s="672"/>
      <c r="R167" s="672"/>
      <c r="S167" s="672"/>
      <c r="T167" s="672"/>
      <c r="U167" s="672"/>
      <c r="V167" s="672"/>
      <c r="W167" s="672"/>
      <c r="X167" s="672"/>
      <c r="Y167" s="672"/>
      <c r="Z167" s="672"/>
      <c r="AA167" s="672"/>
      <c r="AB167" s="672"/>
      <c r="AC167" s="672"/>
      <c r="AD167" s="672"/>
      <c r="AE167" s="672"/>
      <c r="AF167" s="672"/>
      <c r="AG167" s="672"/>
      <c r="AH167" s="673"/>
    </row>
    <row r="168" spans="2:34">
      <c r="B168" s="472" t="s">
        <v>2242</v>
      </c>
      <c r="C168" s="467">
        <v>6</v>
      </c>
      <c r="D168" s="376" t="s">
        <v>2629</v>
      </c>
      <c r="E168" s="337"/>
      <c r="F168" s="359">
        <v>126</v>
      </c>
      <c r="G168" s="377" t="s">
        <v>2630</v>
      </c>
      <c r="H168" s="359" t="s">
        <v>2631</v>
      </c>
      <c r="I168" s="530"/>
      <c r="J168" s="377">
        <v>2.2130000000000001</v>
      </c>
      <c r="K168" s="376" t="s">
        <v>1700</v>
      </c>
      <c r="L168" s="366">
        <v>20.9</v>
      </c>
      <c r="M168" s="366">
        <v>3.9</v>
      </c>
      <c r="N168" s="366">
        <v>3.9</v>
      </c>
      <c r="O168" s="377">
        <v>2</v>
      </c>
      <c r="P168" s="377" t="s">
        <v>1697</v>
      </c>
      <c r="Q168" s="377" t="s">
        <v>1701</v>
      </c>
      <c r="R168" s="377" t="s">
        <v>1709</v>
      </c>
      <c r="S168" s="377">
        <v>2</v>
      </c>
      <c r="T168" s="377" t="s">
        <v>1701</v>
      </c>
      <c r="U168" s="377" t="s">
        <v>1767</v>
      </c>
      <c r="V168" s="377">
        <v>2</v>
      </c>
      <c r="W168" s="377" t="s">
        <v>1701</v>
      </c>
      <c r="X168" s="377" t="s">
        <v>1707</v>
      </c>
      <c r="Y168" s="377">
        <v>2</v>
      </c>
      <c r="Z168" s="376"/>
      <c r="AA168" s="376"/>
      <c r="AB168" s="376"/>
      <c r="AC168" s="377" t="s">
        <v>2064</v>
      </c>
      <c r="AD168" s="377" t="s">
        <v>1703</v>
      </c>
      <c r="AE168" s="377">
        <v>2</v>
      </c>
      <c r="AF168" s="377"/>
      <c r="AG168" s="377">
        <v>7.8909000000000002</v>
      </c>
      <c r="AH168" s="378">
        <v>113.2654</v>
      </c>
    </row>
    <row r="169" spans="2:34">
      <c r="B169" s="342"/>
      <c r="C169" s="343"/>
      <c r="D169" s="343"/>
      <c r="E169" s="343"/>
      <c r="F169" s="343"/>
      <c r="G169" s="343"/>
      <c r="H169" s="473"/>
      <c r="I169" s="343"/>
      <c r="J169" s="343"/>
      <c r="K169" s="343"/>
      <c r="L169" s="343"/>
      <c r="M169" s="343"/>
      <c r="N169" s="343"/>
      <c r="O169" s="343"/>
      <c r="P169" s="343"/>
      <c r="Q169" s="343"/>
      <c r="R169" s="343"/>
      <c r="S169" s="343"/>
      <c r="T169" s="343"/>
      <c r="U169" s="343"/>
      <c r="V169" s="343"/>
      <c r="W169" s="343"/>
      <c r="X169" s="343"/>
      <c r="Y169" s="343"/>
      <c r="Z169" s="343"/>
      <c r="AA169" s="343"/>
      <c r="AB169" s="343"/>
      <c r="AC169" s="343"/>
      <c r="AD169" s="343"/>
      <c r="AE169" s="343"/>
      <c r="AF169" s="343"/>
      <c r="AG169" s="473"/>
      <c r="AH169" s="500"/>
    </row>
    <row r="170" spans="2:34" ht="12.75" customHeight="1">
      <c r="B170" s="674" t="s">
        <v>2244</v>
      </c>
      <c r="C170" s="682">
        <v>3.9</v>
      </c>
      <c r="D170" s="678" t="s">
        <v>2865</v>
      </c>
      <c r="E170" s="337"/>
      <c r="F170" s="337">
        <v>127</v>
      </c>
      <c r="G170" s="377" t="s">
        <v>2866</v>
      </c>
      <c r="H170" s="376" t="s">
        <v>2891</v>
      </c>
      <c r="I170" s="338"/>
      <c r="J170" s="320">
        <v>1.0209999999999999</v>
      </c>
      <c r="K170" s="376" t="s">
        <v>1700</v>
      </c>
      <c r="L170" s="321">
        <v>3</v>
      </c>
      <c r="M170" s="321">
        <v>4</v>
      </c>
      <c r="N170" s="321">
        <v>6.45</v>
      </c>
      <c r="O170" s="376">
        <v>1</v>
      </c>
      <c r="P170" s="376" t="s">
        <v>1706</v>
      </c>
      <c r="Q170" s="376" t="s">
        <v>1701</v>
      </c>
      <c r="R170" s="376" t="s">
        <v>1709</v>
      </c>
      <c r="S170" s="376">
        <v>2</v>
      </c>
      <c r="T170" s="376" t="s">
        <v>1767</v>
      </c>
      <c r="U170" s="376" t="s">
        <v>1698</v>
      </c>
      <c r="V170" s="377">
        <v>2</v>
      </c>
      <c r="W170" s="377" t="s">
        <v>1703</v>
      </c>
      <c r="X170" s="377" t="s">
        <v>1702</v>
      </c>
      <c r="Y170" s="377">
        <v>1</v>
      </c>
      <c r="Z170" s="376"/>
      <c r="AA170" s="376"/>
      <c r="AB170" s="376"/>
      <c r="AC170" s="377" t="s">
        <v>1698</v>
      </c>
      <c r="AD170" s="377" t="s">
        <v>1698</v>
      </c>
      <c r="AE170" s="377" t="s">
        <v>1698</v>
      </c>
      <c r="AF170" s="434"/>
      <c r="AG170" s="377">
        <v>7.8594999999999997</v>
      </c>
      <c r="AH170" s="517">
        <v>113.3385</v>
      </c>
    </row>
    <row r="171" spans="2:34">
      <c r="B171" s="675"/>
      <c r="C171" s="683"/>
      <c r="D171" s="679"/>
      <c r="E171" s="337"/>
      <c r="F171" s="337">
        <v>128</v>
      </c>
      <c r="G171" s="377" t="s">
        <v>2867</v>
      </c>
      <c r="H171" s="376" t="s">
        <v>2892</v>
      </c>
      <c r="I171" s="338"/>
      <c r="J171" s="320">
        <v>2.9729999999999999</v>
      </c>
      <c r="K171" s="376" t="s">
        <v>1700</v>
      </c>
      <c r="L171" s="321">
        <v>2.2999999999999998</v>
      </c>
      <c r="M171" s="321">
        <v>4.4000000000000004</v>
      </c>
      <c r="N171" s="321">
        <v>6.9</v>
      </c>
      <c r="O171" s="376">
        <v>1</v>
      </c>
      <c r="P171" s="377" t="s">
        <v>1706</v>
      </c>
      <c r="Q171" s="377" t="s">
        <v>1703</v>
      </c>
      <c r="R171" s="377" t="s">
        <v>1709</v>
      </c>
      <c r="S171" s="376">
        <v>3</v>
      </c>
      <c r="T171" s="376" t="s">
        <v>1767</v>
      </c>
      <c r="U171" s="376" t="s">
        <v>1698</v>
      </c>
      <c r="V171" s="377">
        <v>2</v>
      </c>
      <c r="W171" s="377" t="s">
        <v>1703</v>
      </c>
      <c r="X171" s="377" t="s">
        <v>1702</v>
      </c>
      <c r="Y171" s="377">
        <v>1</v>
      </c>
      <c r="Z171" s="376"/>
      <c r="AA171" s="376"/>
      <c r="AB171" s="376"/>
      <c r="AC171" s="377" t="s">
        <v>1698</v>
      </c>
      <c r="AD171" s="377" t="s">
        <v>1698</v>
      </c>
      <c r="AE171" s="377" t="s">
        <v>1698</v>
      </c>
      <c r="AF171" s="434"/>
      <c r="AG171" s="377">
        <v>7.8631000000000002</v>
      </c>
      <c r="AH171" s="517">
        <v>113.35550000000001</v>
      </c>
    </row>
    <row r="172" spans="2:34">
      <c r="B172" s="671"/>
      <c r="C172" s="672"/>
      <c r="D172" s="672"/>
      <c r="E172" s="672"/>
      <c r="F172" s="672"/>
      <c r="G172" s="672"/>
      <c r="H172" s="672"/>
      <c r="I172" s="672"/>
      <c r="J172" s="672"/>
      <c r="K172" s="672"/>
      <c r="L172" s="672"/>
      <c r="M172" s="672"/>
      <c r="N172" s="672"/>
      <c r="O172" s="672"/>
      <c r="P172" s="672"/>
      <c r="Q172" s="672"/>
      <c r="R172" s="672"/>
      <c r="S172" s="672"/>
      <c r="T172" s="672"/>
      <c r="U172" s="672"/>
      <c r="V172" s="672"/>
      <c r="W172" s="672"/>
      <c r="X172" s="672"/>
      <c r="Y172" s="672"/>
      <c r="Z172" s="672"/>
      <c r="AA172" s="672"/>
      <c r="AB172" s="672"/>
      <c r="AC172" s="672"/>
      <c r="AD172" s="672"/>
      <c r="AE172" s="672"/>
      <c r="AF172" s="672"/>
      <c r="AG172" s="672"/>
      <c r="AH172" s="673"/>
    </row>
    <row r="173" spans="2:34">
      <c r="B173" s="674" t="s">
        <v>2250</v>
      </c>
      <c r="C173" s="676">
        <v>2</v>
      </c>
      <c r="D173" s="678" t="s">
        <v>2941</v>
      </c>
      <c r="E173" s="480"/>
      <c r="F173" s="376">
        <v>129</v>
      </c>
      <c r="G173" s="377" t="s">
        <v>3257</v>
      </c>
      <c r="H173" s="376" t="s">
        <v>3200</v>
      </c>
      <c r="I173" s="338"/>
      <c r="J173" s="320">
        <v>0.25700000000000001</v>
      </c>
      <c r="K173" s="376" t="s">
        <v>1700</v>
      </c>
      <c r="L173" s="321">
        <v>3.6</v>
      </c>
      <c r="M173" s="321">
        <v>4.2</v>
      </c>
      <c r="N173" s="321">
        <v>8.9</v>
      </c>
      <c r="O173" s="376">
        <v>1</v>
      </c>
      <c r="P173" s="335" t="s">
        <v>1767</v>
      </c>
      <c r="Q173" s="335" t="s">
        <v>1703</v>
      </c>
      <c r="R173" s="335" t="s">
        <v>1709</v>
      </c>
      <c r="S173" s="335">
        <v>2</v>
      </c>
      <c r="T173" s="383" t="s">
        <v>1767</v>
      </c>
      <c r="U173" s="383" t="s">
        <v>1698</v>
      </c>
      <c r="V173" s="383">
        <v>2</v>
      </c>
      <c r="W173" s="383" t="s">
        <v>1703</v>
      </c>
      <c r="X173" s="383" t="s">
        <v>1702</v>
      </c>
      <c r="Y173" s="383">
        <v>1</v>
      </c>
      <c r="Z173" s="376"/>
      <c r="AA173" s="376"/>
      <c r="AB173" s="376"/>
      <c r="AC173" s="377" t="s">
        <v>1698</v>
      </c>
      <c r="AD173" s="377" t="s">
        <v>1698</v>
      </c>
      <c r="AE173" s="377" t="s">
        <v>1698</v>
      </c>
      <c r="AF173" s="317"/>
      <c r="AG173" s="516">
        <v>7.8642116666666002</v>
      </c>
      <c r="AH173" s="517">
        <v>113.36392833332999</v>
      </c>
    </row>
    <row r="174" spans="2:34">
      <c r="B174" s="686"/>
      <c r="C174" s="687"/>
      <c r="D174" s="688"/>
      <c r="E174" s="480"/>
      <c r="F174" s="376">
        <v>130</v>
      </c>
      <c r="G174" s="377" t="s">
        <v>3258</v>
      </c>
      <c r="H174" s="376" t="s">
        <v>3259</v>
      </c>
      <c r="I174" s="338"/>
      <c r="J174" s="320">
        <v>0.48899999999999999</v>
      </c>
      <c r="K174" s="376" t="s">
        <v>1700</v>
      </c>
      <c r="L174" s="321">
        <v>3.8</v>
      </c>
      <c r="M174" s="321">
        <v>4.2</v>
      </c>
      <c r="N174" s="321">
        <v>7.1</v>
      </c>
      <c r="O174" s="376">
        <v>1</v>
      </c>
      <c r="P174" s="335" t="s">
        <v>1706</v>
      </c>
      <c r="Q174" s="335" t="s">
        <v>1703</v>
      </c>
      <c r="R174" s="335" t="s">
        <v>1709</v>
      </c>
      <c r="S174" s="335">
        <v>2</v>
      </c>
      <c r="T174" s="383" t="s">
        <v>1767</v>
      </c>
      <c r="U174" s="383" t="s">
        <v>1698</v>
      </c>
      <c r="V174" s="383">
        <v>2</v>
      </c>
      <c r="W174" s="383" t="s">
        <v>1703</v>
      </c>
      <c r="X174" s="383" t="s">
        <v>1702</v>
      </c>
      <c r="Y174" s="383">
        <v>2</v>
      </c>
      <c r="Z174" s="376"/>
      <c r="AA174" s="376"/>
      <c r="AB174" s="376"/>
      <c r="AC174" s="377" t="s">
        <v>1698</v>
      </c>
      <c r="AD174" s="377" t="s">
        <v>1698</v>
      </c>
      <c r="AE174" s="377" t="s">
        <v>1698</v>
      </c>
      <c r="AF174" s="317"/>
      <c r="AG174" s="516">
        <v>7.8653033333332996</v>
      </c>
      <c r="AH174" s="521">
        <v>113.36563333333</v>
      </c>
    </row>
    <row r="175" spans="2:34">
      <c r="B175" s="675"/>
      <c r="C175" s="677"/>
      <c r="D175" s="679"/>
      <c r="E175" s="480"/>
      <c r="F175" s="376">
        <v>131</v>
      </c>
      <c r="G175" s="377" t="s">
        <v>3260</v>
      </c>
      <c r="H175" s="376" t="s">
        <v>3201</v>
      </c>
      <c r="I175" s="338"/>
      <c r="J175" s="320">
        <v>0.93300000000000005</v>
      </c>
      <c r="K175" s="376" t="s">
        <v>1700</v>
      </c>
      <c r="L175" s="321">
        <v>37</v>
      </c>
      <c r="M175" s="321">
        <v>4.5</v>
      </c>
      <c r="N175" s="321">
        <v>12.35</v>
      </c>
      <c r="O175" s="376">
        <v>3</v>
      </c>
      <c r="P175" s="335" t="s">
        <v>1703</v>
      </c>
      <c r="Q175" s="335" t="s">
        <v>1699</v>
      </c>
      <c r="R175" s="335" t="s">
        <v>1709</v>
      </c>
      <c r="S175" s="335">
        <v>3</v>
      </c>
      <c r="T175" s="383" t="s">
        <v>1701</v>
      </c>
      <c r="U175" s="383" t="s">
        <v>1767</v>
      </c>
      <c r="V175" s="383">
        <v>3</v>
      </c>
      <c r="W175" s="383" t="s">
        <v>1699</v>
      </c>
      <c r="X175" s="383" t="s">
        <v>1698</v>
      </c>
      <c r="Y175" s="383">
        <v>2</v>
      </c>
      <c r="Z175" s="376"/>
      <c r="AA175" s="376"/>
      <c r="AB175" s="376"/>
      <c r="AC175" s="377" t="s">
        <v>2064</v>
      </c>
      <c r="AD175" s="377" t="s">
        <v>1703</v>
      </c>
      <c r="AE175" s="317">
        <v>3</v>
      </c>
      <c r="AF175" s="317"/>
      <c r="AG175" s="516">
        <v>7.8680049999998998</v>
      </c>
      <c r="AH175" s="521">
        <v>113.36706833333</v>
      </c>
    </row>
    <row r="176" spans="2:34">
      <c r="B176" s="671"/>
      <c r="C176" s="672"/>
      <c r="D176" s="672"/>
      <c r="E176" s="672"/>
      <c r="F176" s="672"/>
      <c r="G176" s="672"/>
      <c r="H176" s="672"/>
      <c r="I176" s="672"/>
      <c r="J176" s="672"/>
      <c r="K176" s="672"/>
      <c r="L176" s="672"/>
      <c r="M176" s="672"/>
      <c r="N176" s="672"/>
      <c r="O176" s="672"/>
      <c r="P176" s="672"/>
      <c r="Q176" s="672"/>
      <c r="R176" s="672"/>
      <c r="S176" s="672"/>
      <c r="T176" s="672"/>
      <c r="U176" s="672"/>
      <c r="V176" s="672"/>
      <c r="W176" s="672"/>
      <c r="X176" s="672"/>
      <c r="Y176" s="672"/>
      <c r="Z176" s="672"/>
      <c r="AA176" s="672"/>
      <c r="AB176" s="672"/>
      <c r="AC176" s="672"/>
      <c r="AD176" s="672"/>
      <c r="AE176" s="672"/>
      <c r="AF176" s="672"/>
      <c r="AG176" s="672"/>
      <c r="AH176" s="673"/>
    </row>
    <row r="177" spans="2:34" ht="12.75" customHeight="1">
      <c r="B177" s="674" t="s">
        <v>2253</v>
      </c>
      <c r="C177" s="682">
        <v>5.5</v>
      </c>
      <c r="D177" s="678" t="s">
        <v>2886</v>
      </c>
      <c r="E177" s="337"/>
      <c r="F177" s="337">
        <v>132</v>
      </c>
      <c r="G177" s="377" t="s">
        <v>2887</v>
      </c>
      <c r="H177" s="376" t="s">
        <v>2889</v>
      </c>
      <c r="I177" s="338"/>
      <c r="J177" s="320">
        <v>7.0000000000000001E-3</v>
      </c>
      <c r="K177" s="376" t="s">
        <v>1700</v>
      </c>
      <c r="L177" s="321">
        <v>4.3499999999999996</v>
      </c>
      <c r="M177" s="321">
        <v>4.3</v>
      </c>
      <c r="N177" s="321">
        <v>7</v>
      </c>
      <c r="O177" s="376">
        <v>1</v>
      </c>
      <c r="P177" s="376" t="s">
        <v>3245</v>
      </c>
      <c r="Q177" s="376" t="s">
        <v>2083</v>
      </c>
      <c r="R177" s="376" t="s">
        <v>1709</v>
      </c>
      <c r="S177" s="376">
        <v>3</v>
      </c>
      <c r="T177" s="377" t="s">
        <v>1701</v>
      </c>
      <c r="U177" s="377" t="s">
        <v>1767</v>
      </c>
      <c r="V177" s="377">
        <v>2</v>
      </c>
      <c r="W177" s="377" t="s">
        <v>1701</v>
      </c>
      <c r="X177" s="377" t="s">
        <v>1707</v>
      </c>
      <c r="Y177" s="377">
        <v>2</v>
      </c>
      <c r="Z177" s="376"/>
      <c r="AA177" s="376"/>
      <c r="AB177" s="376"/>
      <c r="AC177" s="377" t="s">
        <v>1699</v>
      </c>
      <c r="AD177" s="377" t="s">
        <v>1703</v>
      </c>
      <c r="AE177" s="377">
        <v>1</v>
      </c>
      <c r="AF177" s="434"/>
      <c r="AG177" s="377">
        <v>7.8567</v>
      </c>
      <c r="AH177" s="517">
        <v>113.33</v>
      </c>
    </row>
    <row r="178" spans="2:34">
      <c r="B178" s="675"/>
      <c r="C178" s="683"/>
      <c r="D178" s="679"/>
      <c r="E178" s="337"/>
      <c r="F178" s="337">
        <v>133</v>
      </c>
      <c r="G178" s="377" t="s">
        <v>2888</v>
      </c>
      <c r="H178" s="376" t="s">
        <v>2890</v>
      </c>
      <c r="I178" s="338"/>
      <c r="J178" s="320">
        <v>1.4790000000000001</v>
      </c>
      <c r="K178" s="376" t="s">
        <v>1700</v>
      </c>
      <c r="L178" s="321">
        <v>8.8000000000000007</v>
      </c>
      <c r="M178" s="321">
        <v>4</v>
      </c>
      <c r="N178" s="321">
        <v>4.55</v>
      </c>
      <c r="O178" s="376">
        <v>1</v>
      </c>
      <c r="P178" s="377" t="s">
        <v>1703</v>
      </c>
      <c r="Q178" s="377" t="s">
        <v>1699</v>
      </c>
      <c r="R178" s="377" t="s">
        <v>1709</v>
      </c>
      <c r="S178" s="376">
        <v>3</v>
      </c>
      <c r="T178" s="377" t="s">
        <v>1701</v>
      </c>
      <c r="U178" s="377" t="s">
        <v>1767</v>
      </c>
      <c r="V178" s="377">
        <v>2</v>
      </c>
      <c r="W178" s="377" t="s">
        <v>1699</v>
      </c>
      <c r="X178" s="377" t="s">
        <v>1698</v>
      </c>
      <c r="Y178" s="377">
        <v>2</v>
      </c>
      <c r="Z178" s="376"/>
      <c r="AA178" s="376"/>
      <c r="AB178" s="376"/>
      <c r="AC178" s="377" t="s">
        <v>1714</v>
      </c>
      <c r="AD178" s="377" t="s">
        <v>1703</v>
      </c>
      <c r="AE178" s="377">
        <v>2</v>
      </c>
      <c r="AF178" s="434"/>
      <c r="AG178" s="377">
        <v>7.8696000000000002</v>
      </c>
      <c r="AH178" s="517">
        <v>113.3329</v>
      </c>
    </row>
    <row r="179" spans="2:34">
      <c r="B179" s="671"/>
      <c r="C179" s="672"/>
      <c r="D179" s="672"/>
      <c r="E179" s="672"/>
      <c r="F179" s="672"/>
      <c r="G179" s="672"/>
      <c r="H179" s="672"/>
      <c r="I179" s="672"/>
      <c r="J179" s="672"/>
      <c r="K179" s="672"/>
      <c r="L179" s="672"/>
      <c r="M179" s="672"/>
      <c r="N179" s="672"/>
      <c r="O179" s="672"/>
      <c r="P179" s="672"/>
      <c r="Q179" s="672"/>
      <c r="R179" s="672"/>
      <c r="S179" s="672"/>
      <c r="T179" s="672"/>
      <c r="U179" s="672"/>
      <c r="V179" s="672"/>
      <c r="W179" s="672"/>
      <c r="X179" s="672"/>
      <c r="Y179" s="672"/>
      <c r="Z179" s="672"/>
      <c r="AA179" s="672"/>
      <c r="AB179" s="672"/>
      <c r="AC179" s="672"/>
      <c r="AD179" s="672"/>
      <c r="AE179" s="672"/>
      <c r="AF179" s="672"/>
      <c r="AG179" s="672"/>
      <c r="AH179" s="673"/>
    </row>
    <row r="180" spans="2:34">
      <c r="B180" s="472" t="s">
        <v>2255</v>
      </c>
      <c r="C180" s="467">
        <v>13.7</v>
      </c>
      <c r="D180" s="376" t="s">
        <v>2942</v>
      </c>
      <c r="E180" s="376"/>
      <c r="F180" s="376">
        <v>134</v>
      </c>
      <c r="G180" s="377" t="s">
        <v>3261</v>
      </c>
      <c r="H180" s="376" t="s">
        <v>3262</v>
      </c>
      <c r="I180" s="338"/>
      <c r="J180" s="320">
        <v>2.6469999999999998</v>
      </c>
      <c r="K180" s="376" t="s">
        <v>1700</v>
      </c>
      <c r="L180" s="321">
        <v>4.0999999999999996</v>
      </c>
      <c r="M180" s="321">
        <v>5.3</v>
      </c>
      <c r="N180" s="321">
        <v>5.3</v>
      </c>
      <c r="O180" s="376">
        <v>1</v>
      </c>
      <c r="P180" s="335" t="s">
        <v>1697</v>
      </c>
      <c r="Q180" s="335" t="s">
        <v>1701</v>
      </c>
      <c r="R180" s="335" t="s">
        <v>1709</v>
      </c>
      <c r="S180" s="376">
        <v>2</v>
      </c>
      <c r="T180" s="383" t="s">
        <v>1701</v>
      </c>
      <c r="U180" s="383" t="s">
        <v>1767</v>
      </c>
      <c r="V180" s="383">
        <v>2</v>
      </c>
      <c r="W180" s="383" t="s">
        <v>1701</v>
      </c>
      <c r="X180" s="383" t="s">
        <v>1707</v>
      </c>
      <c r="Y180" s="383">
        <v>2</v>
      </c>
      <c r="Z180" s="376"/>
      <c r="AA180" s="376"/>
      <c r="AB180" s="376"/>
      <c r="AC180" s="317" t="s">
        <v>1699</v>
      </c>
      <c r="AD180" s="317" t="s">
        <v>1703</v>
      </c>
      <c r="AE180" s="317">
        <v>2</v>
      </c>
      <c r="AF180" s="317"/>
      <c r="AG180" s="516">
        <v>7.9202683333332997</v>
      </c>
      <c r="AH180" s="517">
        <v>113.349555</v>
      </c>
    </row>
    <row r="181" spans="2:34">
      <c r="B181" s="671"/>
      <c r="C181" s="672"/>
      <c r="D181" s="672"/>
      <c r="E181" s="672"/>
      <c r="F181" s="672"/>
      <c r="G181" s="672"/>
      <c r="H181" s="672"/>
      <c r="I181" s="672"/>
      <c r="J181" s="672"/>
      <c r="K181" s="672"/>
      <c r="L181" s="672"/>
      <c r="M181" s="672"/>
      <c r="N181" s="672"/>
      <c r="O181" s="672"/>
      <c r="P181" s="672"/>
      <c r="Q181" s="672"/>
      <c r="R181" s="672"/>
      <c r="S181" s="672"/>
      <c r="T181" s="672"/>
      <c r="U181" s="672"/>
      <c r="V181" s="672"/>
      <c r="W181" s="672"/>
      <c r="X181" s="672"/>
      <c r="Y181" s="672"/>
      <c r="Z181" s="672"/>
      <c r="AA181" s="672"/>
      <c r="AB181" s="672"/>
      <c r="AC181" s="672"/>
      <c r="AD181" s="672"/>
      <c r="AE181" s="672"/>
      <c r="AF181" s="672"/>
      <c r="AG181" s="672"/>
      <c r="AH181" s="673"/>
    </row>
    <row r="182" spans="2:34" ht="25.5">
      <c r="B182" s="674" t="s">
        <v>2259</v>
      </c>
      <c r="C182" s="682">
        <v>11</v>
      </c>
      <c r="D182" s="678" t="s">
        <v>2881</v>
      </c>
      <c r="E182" s="337"/>
      <c r="F182" s="337">
        <v>135</v>
      </c>
      <c r="G182" s="377" t="s">
        <v>2882</v>
      </c>
      <c r="H182" s="376" t="s">
        <v>2884</v>
      </c>
      <c r="I182" s="338"/>
      <c r="J182" s="320">
        <v>8.6959999999999997</v>
      </c>
      <c r="K182" s="376" t="s">
        <v>1700</v>
      </c>
      <c r="L182" s="321">
        <v>50.1</v>
      </c>
      <c r="M182" s="321">
        <v>6</v>
      </c>
      <c r="N182" s="321">
        <v>7</v>
      </c>
      <c r="O182" s="376">
        <v>1</v>
      </c>
      <c r="P182" s="376" t="s">
        <v>1722</v>
      </c>
      <c r="Q182" s="376" t="s">
        <v>1699</v>
      </c>
      <c r="R182" s="376" t="s">
        <v>1709</v>
      </c>
      <c r="S182" s="376">
        <v>1</v>
      </c>
      <c r="T182" s="377" t="s">
        <v>1701</v>
      </c>
      <c r="U182" s="377" t="s">
        <v>1767</v>
      </c>
      <c r="V182" s="377">
        <v>0</v>
      </c>
      <c r="W182" s="377" t="s">
        <v>1707</v>
      </c>
      <c r="X182" s="377" t="s">
        <v>1698</v>
      </c>
      <c r="Y182" s="377">
        <v>1</v>
      </c>
      <c r="Z182" s="376"/>
      <c r="AA182" s="376"/>
      <c r="AB182" s="376"/>
      <c r="AC182" s="377" t="s">
        <v>1699</v>
      </c>
      <c r="AD182" s="377" t="s">
        <v>1703</v>
      </c>
      <c r="AE182" s="377">
        <v>2</v>
      </c>
      <c r="AF182" s="434"/>
      <c r="AG182" s="377">
        <v>7.8372000000000002</v>
      </c>
      <c r="AH182" s="517">
        <v>113.3737</v>
      </c>
    </row>
    <row r="183" spans="2:34">
      <c r="B183" s="675"/>
      <c r="C183" s="683"/>
      <c r="D183" s="679"/>
      <c r="E183" s="337"/>
      <c r="F183" s="337">
        <v>136</v>
      </c>
      <c r="G183" s="377" t="s">
        <v>2883</v>
      </c>
      <c r="H183" s="376" t="s">
        <v>2885</v>
      </c>
      <c r="I183" s="338"/>
      <c r="J183" s="320">
        <v>10.919</v>
      </c>
      <c r="K183" s="376" t="s">
        <v>1700</v>
      </c>
      <c r="L183" s="321">
        <v>2.7</v>
      </c>
      <c r="M183" s="321">
        <v>4.2</v>
      </c>
      <c r="N183" s="321">
        <v>7</v>
      </c>
      <c r="O183" s="376">
        <v>1</v>
      </c>
      <c r="P183" s="377" t="s">
        <v>1706</v>
      </c>
      <c r="Q183" s="377" t="s">
        <v>1703</v>
      </c>
      <c r="R183" s="377" t="s">
        <v>1709</v>
      </c>
      <c r="S183" s="376">
        <v>2</v>
      </c>
      <c r="T183" s="376" t="s">
        <v>1767</v>
      </c>
      <c r="U183" s="376" t="s">
        <v>1698</v>
      </c>
      <c r="V183" s="377">
        <v>2</v>
      </c>
      <c r="W183" s="377" t="s">
        <v>1703</v>
      </c>
      <c r="X183" s="377" t="s">
        <v>1702</v>
      </c>
      <c r="Y183" s="377">
        <v>1</v>
      </c>
      <c r="Z183" s="376"/>
      <c r="AA183" s="376"/>
      <c r="AB183" s="376"/>
      <c r="AC183" s="377" t="s">
        <v>1698</v>
      </c>
      <c r="AD183" s="377" t="s">
        <v>1698</v>
      </c>
      <c r="AE183" s="377" t="s">
        <v>1698</v>
      </c>
      <c r="AF183" s="434"/>
      <c r="AG183" s="377">
        <v>7.8567</v>
      </c>
      <c r="AH183" s="517">
        <v>113.3732</v>
      </c>
    </row>
    <row r="184" spans="2:34">
      <c r="B184" s="671"/>
      <c r="C184" s="672"/>
      <c r="D184" s="672"/>
      <c r="E184" s="672"/>
      <c r="F184" s="672"/>
      <c r="G184" s="672"/>
      <c r="H184" s="672"/>
      <c r="I184" s="672"/>
      <c r="J184" s="672"/>
      <c r="K184" s="672"/>
      <c r="L184" s="672"/>
      <c r="M184" s="672"/>
      <c r="N184" s="672"/>
      <c r="O184" s="672"/>
      <c r="P184" s="672"/>
      <c r="Q184" s="672"/>
      <c r="R184" s="672"/>
      <c r="S184" s="672"/>
      <c r="T184" s="672"/>
      <c r="U184" s="672"/>
      <c r="V184" s="672"/>
      <c r="W184" s="672"/>
      <c r="X184" s="672"/>
      <c r="Y184" s="672"/>
      <c r="Z184" s="672"/>
      <c r="AA184" s="672"/>
      <c r="AB184" s="672"/>
      <c r="AC184" s="672"/>
      <c r="AD184" s="672"/>
      <c r="AE184" s="672"/>
      <c r="AF184" s="672"/>
      <c r="AG184" s="672"/>
      <c r="AH184" s="673"/>
    </row>
    <row r="185" spans="2:34">
      <c r="B185" s="472" t="s">
        <v>2062</v>
      </c>
      <c r="C185" s="484">
        <v>10.8</v>
      </c>
      <c r="D185" s="376" t="s">
        <v>2943</v>
      </c>
      <c r="E185" s="376"/>
      <c r="F185" s="377">
        <v>137</v>
      </c>
      <c r="G185" s="333" t="s">
        <v>2982</v>
      </c>
      <c r="H185" s="377" t="s">
        <v>3106</v>
      </c>
      <c r="I185" s="334"/>
      <c r="J185" s="484">
        <v>3.6680000000000001</v>
      </c>
      <c r="K185" s="377" t="s">
        <v>1700</v>
      </c>
      <c r="L185" s="377">
        <v>12.45</v>
      </c>
      <c r="M185" s="366">
        <v>6.8</v>
      </c>
      <c r="N185" s="377">
        <v>8</v>
      </c>
      <c r="O185" s="377">
        <v>1</v>
      </c>
      <c r="P185" s="468" t="s">
        <v>1697</v>
      </c>
      <c r="Q185" s="468" t="s">
        <v>1701</v>
      </c>
      <c r="R185" s="468" t="s">
        <v>1709</v>
      </c>
      <c r="S185" s="377">
        <v>1</v>
      </c>
      <c r="T185" s="468" t="s">
        <v>1701</v>
      </c>
      <c r="U185" s="468" t="s">
        <v>1767</v>
      </c>
      <c r="V185" s="468">
        <v>1</v>
      </c>
      <c r="W185" s="468" t="s">
        <v>1701</v>
      </c>
      <c r="X185" s="468" t="s">
        <v>1707</v>
      </c>
      <c r="Y185" s="468">
        <v>1</v>
      </c>
      <c r="Z185" s="322"/>
      <c r="AA185" s="322"/>
      <c r="AB185" s="322"/>
      <c r="AC185" s="468" t="s">
        <v>1699</v>
      </c>
      <c r="AD185" s="468" t="s">
        <v>1703</v>
      </c>
      <c r="AE185" s="468">
        <v>2</v>
      </c>
      <c r="AF185" s="377"/>
      <c r="AG185" s="377">
        <v>7.8822000000000001</v>
      </c>
      <c r="AH185" s="378">
        <v>113.4003</v>
      </c>
    </row>
    <row r="186" spans="2:34">
      <c r="B186" s="671"/>
      <c r="C186" s="672"/>
      <c r="D186" s="672"/>
      <c r="E186" s="672"/>
      <c r="F186" s="672"/>
      <c r="G186" s="672"/>
      <c r="H186" s="672"/>
      <c r="I186" s="672"/>
      <c r="J186" s="672"/>
      <c r="K186" s="672"/>
      <c r="L186" s="672"/>
      <c r="M186" s="672"/>
      <c r="N186" s="672"/>
      <c r="O186" s="672"/>
      <c r="P186" s="672"/>
      <c r="Q186" s="672"/>
      <c r="R186" s="672"/>
      <c r="S186" s="672"/>
      <c r="T186" s="672"/>
      <c r="U186" s="672"/>
      <c r="V186" s="672"/>
      <c r="W186" s="672"/>
      <c r="X186" s="672"/>
      <c r="Y186" s="672"/>
      <c r="Z186" s="672"/>
      <c r="AA186" s="672"/>
      <c r="AB186" s="672"/>
      <c r="AC186" s="672"/>
      <c r="AD186" s="672"/>
      <c r="AE186" s="672"/>
      <c r="AF186" s="672"/>
      <c r="AG186" s="672"/>
      <c r="AH186" s="673"/>
    </row>
    <row r="187" spans="2:34" ht="15" customHeight="1">
      <c r="B187" s="482" t="s">
        <v>2273</v>
      </c>
      <c r="C187" s="475">
        <v>5.6</v>
      </c>
      <c r="D187" s="480" t="s">
        <v>2944</v>
      </c>
      <c r="E187" s="480"/>
      <c r="F187" s="335">
        <v>138</v>
      </c>
      <c r="G187" s="333" t="s">
        <v>2983</v>
      </c>
      <c r="H187" s="377" t="s">
        <v>3107</v>
      </c>
      <c r="I187" s="334"/>
      <c r="J187" s="391">
        <v>1.2290000000000001</v>
      </c>
      <c r="K187" s="376" t="s">
        <v>1700</v>
      </c>
      <c r="L187" s="392">
        <v>17.2</v>
      </c>
      <c r="M187" s="392">
        <v>4.5</v>
      </c>
      <c r="N187" s="392">
        <v>6.5</v>
      </c>
      <c r="O187" s="335">
        <v>2</v>
      </c>
      <c r="P187" s="335" t="s">
        <v>1703</v>
      </c>
      <c r="Q187" s="335" t="s">
        <v>1699</v>
      </c>
      <c r="R187" s="335" t="s">
        <v>1709</v>
      </c>
      <c r="S187" s="335">
        <v>3</v>
      </c>
      <c r="T187" s="383" t="s">
        <v>1701</v>
      </c>
      <c r="U187" s="383" t="s">
        <v>1767</v>
      </c>
      <c r="V187" s="383">
        <v>1</v>
      </c>
      <c r="W187" s="383" t="s">
        <v>1701</v>
      </c>
      <c r="X187" s="383" t="s">
        <v>1707</v>
      </c>
      <c r="Y187" s="383">
        <v>3</v>
      </c>
      <c r="Z187" s="322"/>
      <c r="AA187" s="322"/>
      <c r="AB187" s="322"/>
      <c r="AC187" s="317" t="s">
        <v>2064</v>
      </c>
      <c r="AD187" s="317" t="s">
        <v>3234</v>
      </c>
      <c r="AE187" s="317">
        <v>2</v>
      </c>
      <c r="AF187" s="317"/>
      <c r="AG187" s="393">
        <v>7.9298999999999999</v>
      </c>
      <c r="AH187" s="394">
        <v>113.44</v>
      </c>
    </row>
    <row r="188" spans="2:34">
      <c r="B188" s="671"/>
      <c r="C188" s="672"/>
      <c r="D188" s="672"/>
      <c r="E188" s="672"/>
      <c r="F188" s="672"/>
      <c r="G188" s="672"/>
      <c r="H188" s="672"/>
      <c r="I188" s="672"/>
      <c r="J188" s="672"/>
      <c r="K188" s="672"/>
      <c r="L188" s="672"/>
      <c r="M188" s="672"/>
      <c r="N188" s="672"/>
      <c r="O188" s="672"/>
      <c r="P188" s="672"/>
      <c r="Q188" s="672"/>
      <c r="R188" s="672"/>
      <c r="S188" s="672"/>
      <c r="T188" s="672"/>
      <c r="U188" s="672"/>
      <c r="V188" s="672"/>
      <c r="W188" s="672"/>
      <c r="X188" s="672"/>
      <c r="Y188" s="672"/>
      <c r="Z188" s="672"/>
      <c r="AA188" s="672"/>
      <c r="AB188" s="672"/>
      <c r="AC188" s="672"/>
      <c r="AD188" s="672"/>
      <c r="AE188" s="672"/>
      <c r="AF188" s="672"/>
      <c r="AG188" s="672"/>
      <c r="AH188" s="673"/>
    </row>
    <row r="189" spans="2:34">
      <c r="B189" s="674" t="s">
        <v>2086</v>
      </c>
      <c r="C189" s="676">
        <v>3.4</v>
      </c>
      <c r="D189" s="678" t="s">
        <v>2945</v>
      </c>
      <c r="E189" s="480"/>
      <c r="F189" s="335">
        <v>139</v>
      </c>
      <c r="G189" s="333" t="s">
        <v>2984</v>
      </c>
      <c r="H189" s="377" t="s">
        <v>3109</v>
      </c>
      <c r="I189" s="334"/>
      <c r="J189" s="391">
        <v>1.8129999999999999</v>
      </c>
      <c r="K189" s="376" t="s">
        <v>1700</v>
      </c>
      <c r="L189" s="392">
        <v>9.1999999999999993</v>
      </c>
      <c r="M189" s="392">
        <v>4.2</v>
      </c>
      <c r="N189" s="392">
        <v>4.5</v>
      </c>
      <c r="O189" s="335">
        <v>1</v>
      </c>
      <c r="P189" s="335" t="s">
        <v>1703</v>
      </c>
      <c r="Q189" s="335" t="s">
        <v>1699</v>
      </c>
      <c r="R189" s="335" t="s">
        <v>1709</v>
      </c>
      <c r="S189" s="335">
        <v>1</v>
      </c>
      <c r="T189" s="383" t="s">
        <v>1701</v>
      </c>
      <c r="U189" s="383" t="s">
        <v>1711</v>
      </c>
      <c r="V189" s="383">
        <v>1</v>
      </c>
      <c r="W189" s="383" t="s">
        <v>1701</v>
      </c>
      <c r="X189" s="383" t="s">
        <v>1707</v>
      </c>
      <c r="Y189" s="383">
        <v>1</v>
      </c>
      <c r="Z189" s="322"/>
      <c r="AA189" s="322"/>
      <c r="AB189" s="322"/>
      <c r="AC189" s="317" t="s">
        <v>1714</v>
      </c>
      <c r="AD189" s="317" t="s">
        <v>1703</v>
      </c>
      <c r="AE189" s="317">
        <v>1</v>
      </c>
      <c r="AF189" s="317"/>
      <c r="AG189" s="393">
        <v>7.9462000000000002</v>
      </c>
      <c r="AH189" s="394">
        <v>113.45310000000001</v>
      </c>
    </row>
    <row r="190" spans="2:34">
      <c r="B190" s="675"/>
      <c r="C190" s="677"/>
      <c r="D190" s="679"/>
      <c r="E190" s="480"/>
      <c r="F190" s="335">
        <v>140</v>
      </c>
      <c r="G190" s="333" t="s">
        <v>2985</v>
      </c>
      <c r="H190" s="377" t="s">
        <v>3108</v>
      </c>
      <c r="I190" s="334"/>
      <c r="J190" s="391">
        <v>4.4649999999999999</v>
      </c>
      <c r="K190" s="376" t="s">
        <v>1700</v>
      </c>
      <c r="L190" s="392">
        <v>4.6500000000000004</v>
      </c>
      <c r="M190" s="392">
        <v>3</v>
      </c>
      <c r="N190" s="392">
        <v>4</v>
      </c>
      <c r="O190" s="335">
        <v>1</v>
      </c>
      <c r="P190" s="335" t="s">
        <v>1697</v>
      </c>
      <c r="Q190" s="335" t="s">
        <v>1701</v>
      </c>
      <c r="R190" s="335" t="s">
        <v>1709</v>
      </c>
      <c r="S190" s="335">
        <v>1</v>
      </c>
      <c r="T190" s="383" t="s">
        <v>1701</v>
      </c>
      <c r="U190" s="383" t="s">
        <v>1767</v>
      </c>
      <c r="V190" s="383">
        <v>2</v>
      </c>
      <c r="W190" s="383" t="s">
        <v>1701</v>
      </c>
      <c r="X190" s="383" t="s">
        <v>1707</v>
      </c>
      <c r="Y190" s="383">
        <v>3</v>
      </c>
      <c r="Z190" s="322"/>
      <c r="AA190" s="322"/>
      <c r="AB190" s="322"/>
      <c r="AC190" s="317" t="s">
        <v>1699</v>
      </c>
      <c r="AD190" s="317" t="s">
        <v>1703</v>
      </c>
      <c r="AE190" s="317">
        <v>2</v>
      </c>
      <c r="AF190" s="317"/>
      <c r="AG190" s="393">
        <v>7.9309000000000003</v>
      </c>
      <c r="AH190" s="509">
        <v>113.4409</v>
      </c>
    </row>
    <row r="191" spans="2:34">
      <c r="B191" s="671"/>
      <c r="C191" s="672"/>
      <c r="D191" s="672"/>
      <c r="E191" s="672"/>
      <c r="F191" s="672"/>
      <c r="G191" s="672"/>
      <c r="H191" s="672"/>
      <c r="I191" s="672"/>
      <c r="J191" s="672"/>
      <c r="K191" s="672"/>
      <c r="L191" s="672"/>
      <c r="M191" s="672"/>
      <c r="N191" s="672"/>
      <c r="O191" s="672"/>
      <c r="P191" s="672"/>
      <c r="Q191" s="672"/>
      <c r="R191" s="672"/>
      <c r="S191" s="672"/>
      <c r="T191" s="672"/>
      <c r="U191" s="672"/>
      <c r="V191" s="672"/>
      <c r="W191" s="672"/>
      <c r="X191" s="672"/>
      <c r="Y191" s="672"/>
      <c r="Z191" s="672"/>
      <c r="AA191" s="672"/>
      <c r="AB191" s="672"/>
      <c r="AC191" s="672"/>
      <c r="AD191" s="672"/>
      <c r="AE191" s="672"/>
      <c r="AF191" s="672"/>
      <c r="AG191" s="672"/>
      <c r="AH191" s="673"/>
    </row>
    <row r="192" spans="2:34">
      <c r="B192" s="674" t="s">
        <v>2088</v>
      </c>
      <c r="C192" s="682">
        <v>7.75</v>
      </c>
      <c r="D192" s="680" t="s">
        <v>2946</v>
      </c>
      <c r="E192" s="377"/>
      <c r="F192" s="377">
        <v>141</v>
      </c>
      <c r="G192" s="333" t="s">
        <v>2986</v>
      </c>
      <c r="H192" s="377" t="s">
        <v>3110</v>
      </c>
      <c r="I192" s="334"/>
      <c r="J192" s="377">
        <v>0.11700000000000001</v>
      </c>
      <c r="K192" s="377" t="s">
        <v>1700</v>
      </c>
      <c r="L192" s="366">
        <v>4.3</v>
      </c>
      <c r="M192" s="366">
        <v>4.0999999999999996</v>
      </c>
      <c r="N192" s="366">
        <v>7.4</v>
      </c>
      <c r="O192" s="377">
        <v>1</v>
      </c>
      <c r="P192" s="377" t="s">
        <v>1706</v>
      </c>
      <c r="Q192" s="377" t="s">
        <v>1703</v>
      </c>
      <c r="R192" s="377" t="s">
        <v>1709</v>
      </c>
      <c r="S192" s="377">
        <v>2</v>
      </c>
      <c r="T192" s="377" t="s">
        <v>1767</v>
      </c>
      <c r="U192" s="377" t="s">
        <v>1698</v>
      </c>
      <c r="V192" s="377">
        <v>2</v>
      </c>
      <c r="W192" s="377" t="s">
        <v>1703</v>
      </c>
      <c r="X192" s="377" t="s">
        <v>1702</v>
      </c>
      <c r="Y192" s="377">
        <v>1</v>
      </c>
      <c r="Z192" s="322"/>
      <c r="AA192" s="322"/>
      <c r="AB192" s="322"/>
      <c r="AC192" s="377" t="s">
        <v>1698</v>
      </c>
      <c r="AD192" s="377" t="s">
        <v>1698</v>
      </c>
      <c r="AE192" s="377" t="s">
        <v>1698</v>
      </c>
      <c r="AF192" s="377"/>
      <c r="AG192" s="377">
        <v>7.8441000000000001</v>
      </c>
      <c r="AH192" s="378">
        <v>113.43451</v>
      </c>
    </row>
    <row r="193" spans="2:34">
      <c r="B193" s="686"/>
      <c r="C193" s="685"/>
      <c r="D193" s="684"/>
      <c r="E193" s="377"/>
      <c r="F193" s="377">
        <v>142</v>
      </c>
      <c r="G193" s="333" t="s">
        <v>2987</v>
      </c>
      <c r="H193" s="377" t="s">
        <v>3111</v>
      </c>
      <c r="I193" s="334"/>
      <c r="J193" s="377">
        <v>0.29699999999999999</v>
      </c>
      <c r="K193" s="377" t="s">
        <v>1700</v>
      </c>
      <c r="L193" s="366">
        <v>7.4</v>
      </c>
      <c r="M193" s="366">
        <v>4.0999999999999996</v>
      </c>
      <c r="N193" s="366">
        <v>5.5</v>
      </c>
      <c r="O193" s="377">
        <v>1</v>
      </c>
      <c r="P193" s="377" t="s">
        <v>3245</v>
      </c>
      <c r="Q193" s="377" t="s">
        <v>2083</v>
      </c>
      <c r="R193" s="377" t="s">
        <v>1709</v>
      </c>
      <c r="S193" s="377">
        <v>3</v>
      </c>
      <c r="T193" s="377" t="s">
        <v>1701</v>
      </c>
      <c r="U193" s="377" t="s">
        <v>1767</v>
      </c>
      <c r="V193" s="377">
        <v>2</v>
      </c>
      <c r="W193" s="377" t="s">
        <v>1701</v>
      </c>
      <c r="X193" s="377" t="s">
        <v>1707</v>
      </c>
      <c r="Y193" s="377">
        <v>1</v>
      </c>
      <c r="Z193" s="322"/>
      <c r="AA193" s="322"/>
      <c r="AB193" s="322"/>
      <c r="AC193" s="377" t="s">
        <v>2064</v>
      </c>
      <c r="AD193" s="377" t="s">
        <v>1703</v>
      </c>
      <c r="AE193" s="377">
        <v>2</v>
      </c>
      <c r="AF193" s="377"/>
      <c r="AG193" s="377">
        <v>7.8440000000000003</v>
      </c>
      <c r="AH193" s="510">
        <v>113.43275</v>
      </c>
    </row>
    <row r="194" spans="2:34">
      <c r="B194" s="686"/>
      <c r="C194" s="685"/>
      <c r="D194" s="684"/>
      <c r="E194" s="377"/>
      <c r="F194" s="377">
        <v>143</v>
      </c>
      <c r="G194" s="333" t="s">
        <v>2988</v>
      </c>
      <c r="H194" s="377" t="s">
        <v>3112</v>
      </c>
      <c r="I194" s="334"/>
      <c r="J194" s="377">
        <v>0.57199999999999995</v>
      </c>
      <c r="K194" s="377" t="s">
        <v>1700</v>
      </c>
      <c r="L194" s="366">
        <v>7.4</v>
      </c>
      <c r="M194" s="366">
        <v>4.2</v>
      </c>
      <c r="N194" s="366">
        <v>6.7</v>
      </c>
      <c r="O194" s="377">
        <v>1</v>
      </c>
      <c r="P194" s="377" t="s">
        <v>3233</v>
      </c>
      <c r="Q194" s="377" t="s">
        <v>2083</v>
      </c>
      <c r="R194" s="377" t="s">
        <v>1709</v>
      </c>
      <c r="S194" s="377">
        <v>3</v>
      </c>
      <c r="T194" s="377" t="s">
        <v>1701</v>
      </c>
      <c r="U194" s="377" t="s">
        <v>1767</v>
      </c>
      <c r="V194" s="377">
        <v>1</v>
      </c>
      <c r="W194" s="377" t="s">
        <v>1701</v>
      </c>
      <c r="X194" s="377" t="s">
        <v>1707</v>
      </c>
      <c r="Y194" s="377">
        <v>2</v>
      </c>
      <c r="Z194" s="322"/>
      <c r="AA194" s="322"/>
      <c r="AB194" s="322"/>
      <c r="AC194" s="377" t="s">
        <v>1699</v>
      </c>
      <c r="AD194" s="377" t="s">
        <v>1703</v>
      </c>
      <c r="AE194" s="377">
        <v>3</v>
      </c>
      <c r="AF194" s="377"/>
      <c r="AG194" s="377">
        <v>7.8442999999999996</v>
      </c>
      <c r="AH194" s="510">
        <v>113.43049000000001</v>
      </c>
    </row>
    <row r="195" spans="2:34">
      <c r="B195" s="686"/>
      <c r="C195" s="685"/>
      <c r="D195" s="684"/>
      <c r="E195" s="377"/>
      <c r="F195" s="377">
        <v>144</v>
      </c>
      <c r="G195" s="333" t="s">
        <v>2989</v>
      </c>
      <c r="H195" s="377" t="s">
        <v>3113</v>
      </c>
      <c r="I195" s="334"/>
      <c r="J195" s="377">
        <v>1.002</v>
      </c>
      <c r="K195" s="377" t="s">
        <v>1700</v>
      </c>
      <c r="L195" s="366">
        <v>2.5</v>
      </c>
      <c r="M195" s="366">
        <v>4.0999999999999996</v>
      </c>
      <c r="N195" s="366">
        <v>7.5</v>
      </c>
      <c r="O195" s="377">
        <v>1</v>
      </c>
      <c r="P195" s="377" t="s">
        <v>1705</v>
      </c>
      <c r="Q195" s="377" t="s">
        <v>1701</v>
      </c>
      <c r="R195" s="377" t="s">
        <v>1709</v>
      </c>
      <c r="S195" s="377">
        <v>1</v>
      </c>
      <c r="T195" s="377" t="s">
        <v>1701</v>
      </c>
      <c r="U195" s="377" t="s">
        <v>1767</v>
      </c>
      <c r="V195" s="377">
        <v>2</v>
      </c>
      <c r="W195" s="377" t="s">
        <v>1703</v>
      </c>
      <c r="X195" s="377" t="s">
        <v>1698</v>
      </c>
      <c r="Y195" s="377">
        <v>1</v>
      </c>
      <c r="Z195" s="322"/>
      <c r="AA195" s="322"/>
      <c r="AB195" s="322"/>
      <c r="AC195" s="377" t="s">
        <v>1699</v>
      </c>
      <c r="AD195" s="377" t="s">
        <v>1703</v>
      </c>
      <c r="AE195" s="377">
        <v>2</v>
      </c>
      <c r="AF195" s="377"/>
      <c r="AG195" s="377">
        <v>7.8461999999999996</v>
      </c>
      <c r="AH195" s="510">
        <v>113.42715</v>
      </c>
    </row>
    <row r="196" spans="2:34">
      <c r="B196" s="686"/>
      <c r="C196" s="685"/>
      <c r="D196" s="684"/>
      <c r="E196" s="377"/>
      <c r="F196" s="377">
        <v>145</v>
      </c>
      <c r="G196" s="333" t="s">
        <v>2990</v>
      </c>
      <c r="H196" s="377" t="s">
        <v>3114</v>
      </c>
      <c r="I196" s="334"/>
      <c r="J196" s="377">
        <v>2.5209999999999999</v>
      </c>
      <c r="K196" s="377" t="s">
        <v>1700</v>
      </c>
      <c r="L196" s="366">
        <v>8.6</v>
      </c>
      <c r="M196" s="366">
        <v>4.0999999999999996</v>
      </c>
      <c r="N196" s="366">
        <v>4.5</v>
      </c>
      <c r="O196" s="377">
        <v>1</v>
      </c>
      <c r="P196" s="377" t="s">
        <v>1703</v>
      </c>
      <c r="Q196" s="377" t="s">
        <v>1699</v>
      </c>
      <c r="R196" s="377" t="s">
        <v>1709</v>
      </c>
      <c r="S196" s="377">
        <v>1</v>
      </c>
      <c r="T196" s="377" t="s">
        <v>1701</v>
      </c>
      <c r="U196" s="377" t="s">
        <v>1767</v>
      </c>
      <c r="V196" s="377">
        <v>2</v>
      </c>
      <c r="W196" s="377" t="s">
        <v>1699</v>
      </c>
      <c r="X196" s="377" t="s">
        <v>1698</v>
      </c>
      <c r="Y196" s="377">
        <v>3</v>
      </c>
      <c r="Z196" s="322"/>
      <c r="AA196" s="322"/>
      <c r="AB196" s="322"/>
      <c r="AC196" s="377" t="s">
        <v>1714</v>
      </c>
      <c r="AD196" s="377" t="s">
        <v>1703</v>
      </c>
      <c r="AE196" s="377">
        <v>2</v>
      </c>
      <c r="AF196" s="377"/>
      <c r="AG196" s="377">
        <v>7.8517999999999999</v>
      </c>
      <c r="AH196" s="510">
        <v>113.41462</v>
      </c>
    </row>
    <row r="197" spans="2:34">
      <c r="B197" s="686"/>
      <c r="C197" s="685"/>
      <c r="D197" s="684"/>
      <c r="E197" s="377"/>
      <c r="F197" s="377">
        <v>146</v>
      </c>
      <c r="G197" s="333" t="s">
        <v>2991</v>
      </c>
      <c r="H197" s="377" t="s">
        <v>3115</v>
      </c>
      <c r="I197" s="334"/>
      <c r="J197" s="377">
        <v>2.66</v>
      </c>
      <c r="K197" s="377" t="s">
        <v>1700</v>
      </c>
      <c r="L197" s="366">
        <v>26.1</v>
      </c>
      <c r="M197" s="366">
        <v>4.8</v>
      </c>
      <c r="N197" s="366">
        <v>6</v>
      </c>
      <c r="O197" s="377">
        <v>1</v>
      </c>
      <c r="P197" s="377" t="s">
        <v>1697</v>
      </c>
      <c r="Q197" s="377" t="s">
        <v>1701</v>
      </c>
      <c r="R197" s="377" t="s">
        <v>1709</v>
      </c>
      <c r="S197" s="377">
        <v>1</v>
      </c>
      <c r="T197" s="377" t="s">
        <v>1701</v>
      </c>
      <c r="U197" s="377" t="s">
        <v>1767</v>
      </c>
      <c r="V197" s="377">
        <v>1</v>
      </c>
      <c r="W197" s="377" t="s">
        <v>1701</v>
      </c>
      <c r="X197" s="377" t="s">
        <v>1707</v>
      </c>
      <c r="Y197" s="377">
        <v>1</v>
      </c>
      <c r="Z197" s="322"/>
      <c r="AA197" s="322"/>
      <c r="AB197" s="322"/>
      <c r="AC197" s="377" t="s">
        <v>1699</v>
      </c>
      <c r="AD197" s="377" t="s">
        <v>1703</v>
      </c>
      <c r="AE197" s="377">
        <v>2</v>
      </c>
      <c r="AF197" s="377"/>
      <c r="AG197" s="377">
        <v>7.8513999999999999</v>
      </c>
      <c r="AH197" s="510">
        <v>113.4135</v>
      </c>
    </row>
    <row r="198" spans="2:34">
      <c r="B198" s="686"/>
      <c r="C198" s="685"/>
      <c r="D198" s="684"/>
      <c r="E198" s="377"/>
      <c r="F198" s="377">
        <v>147</v>
      </c>
      <c r="G198" s="333" t="s">
        <v>2992</v>
      </c>
      <c r="H198" s="377" t="s">
        <v>3116</v>
      </c>
      <c r="I198" s="334"/>
      <c r="J198" s="377">
        <v>4.4420000000000002</v>
      </c>
      <c r="K198" s="377" t="s">
        <v>1700</v>
      </c>
      <c r="L198" s="366">
        <v>6.35</v>
      </c>
      <c r="M198" s="366">
        <v>4.4000000000000004</v>
      </c>
      <c r="N198" s="366">
        <v>6.6</v>
      </c>
      <c r="O198" s="377">
        <v>1</v>
      </c>
      <c r="P198" s="377" t="s">
        <v>1703</v>
      </c>
      <c r="Q198" s="377" t="s">
        <v>1699</v>
      </c>
      <c r="R198" s="377" t="s">
        <v>1709</v>
      </c>
      <c r="S198" s="377">
        <v>3</v>
      </c>
      <c r="T198" s="377" t="s">
        <v>1701</v>
      </c>
      <c r="U198" s="377" t="s">
        <v>1767</v>
      </c>
      <c r="V198" s="377">
        <v>2</v>
      </c>
      <c r="W198" s="377" t="s">
        <v>1699</v>
      </c>
      <c r="X198" s="377" t="s">
        <v>1699</v>
      </c>
      <c r="Y198" s="377">
        <v>1</v>
      </c>
      <c r="Z198" s="322"/>
      <c r="AA198" s="322"/>
      <c r="AB198" s="322"/>
      <c r="AC198" s="377" t="s">
        <v>1699</v>
      </c>
      <c r="AD198" s="377" t="s">
        <v>1703</v>
      </c>
      <c r="AE198" s="377">
        <v>1</v>
      </c>
      <c r="AF198" s="377"/>
      <c r="AG198" s="377">
        <v>7.8615000000000004</v>
      </c>
      <c r="AH198" s="510">
        <v>113.40209</v>
      </c>
    </row>
    <row r="199" spans="2:34">
      <c r="B199" s="686"/>
      <c r="C199" s="685"/>
      <c r="D199" s="684"/>
      <c r="E199" s="377"/>
      <c r="F199" s="377">
        <v>148</v>
      </c>
      <c r="G199" s="333" t="s">
        <v>2993</v>
      </c>
      <c r="H199" s="377" t="s">
        <v>3117</v>
      </c>
      <c r="I199" s="334"/>
      <c r="J199" s="377">
        <v>5.0250000000000004</v>
      </c>
      <c r="K199" s="377" t="s">
        <v>1700</v>
      </c>
      <c r="L199" s="366">
        <v>3.9</v>
      </c>
      <c r="M199" s="366">
        <v>4.2</v>
      </c>
      <c r="N199" s="366">
        <v>7.15</v>
      </c>
      <c r="O199" s="377">
        <v>1</v>
      </c>
      <c r="P199" s="377" t="s">
        <v>1703</v>
      </c>
      <c r="Q199" s="377" t="s">
        <v>1699</v>
      </c>
      <c r="R199" s="377" t="s">
        <v>1709</v>
      </c>
      <c r="S199" s="377">
        <v>3</v>
      </c>
      <c r="T199" s="377" t="s">
        <v>1701</v>
      </c>
      <c r="U199" s="377" t="s">
        <v>1767</v>
      </c>
      <c r="V199" s="377">
        <v>2</v>
      </c>
      <c r="W199" s="377" t="s">
        <v>1699</v>
      </c>
      <c r="X199" s="377" t="s">
        <v>1699</v>
      </c>
      <c r="Y199" s="377">
        <v>1</v>
      </c>
      <c r="Z199" s="322"/>
      <c r="AA199" s="322"/>
      <c r="AB199" s="322"/>
      <c r="AC199" s="377" t="s">
        <v>1699</v>
      </c>
      <c r="AD199" s="377" t="s">
        <v>1703</v>
      </c>
      <c r="AE199" s="377">
        <v>3</v>
      </c>
      <c r="AF199" s="377"/>
      <c r="AG199" s="377">
        <v>7.8651</v>
      </c>
      <c r="AH199" s="510">
        <v>113.39960000000001</v>
      </c>
    </row>
    <row r="200" spans="2:34">
      <c r="B200" s="686"/>
      <c r="C200" s="685"/>
      <c r="D200" s="684"/>
      <c r="E200" s="377"/>
      <c r="F200" s="377">
        <v>149</v>
      </c>
      <c r="G200" s="333" t="s">
        <v>2994</v>
      </c>
      <c r="H200" s="377" t="s">
        <v>3118</v>
      </c>
      <c r="I200" s="334"/>
      <c r="J200" s="377">
        <v>5.08</v>
      </c>
      <c r="K200" s="377" t="s">
        <v>1700</v>
      </c>
      <c r="L200" s="366">
        <v>4.5999999999999996</v>
      </c>
      <c r="M200" s="366">
        <v>4</v>
      </c>
      <c r="N200" s="366">
        <v>6.5</v>
      </c>
      <c r="O200" s="377">
        <v>1</v>
      </c>
      <c r="P200" s="377" t="s">
        <v>1703</v>
      </c>
      <c r="Q200" s="377" t="s">
        <v>1699</v>
      </c>
      <c r="R200" s="377" t="s">
        <v>1709</v>
      </c>
      <c r="S200" s="377">
        <v>3</v>
      </c>
      <c r="T200" s="377" t="s">
        <v>1701</v>
      </c>
      <c r="U200" s="377" t="s">
        <v>1767</v>
      </c>
      <c r="V200" s="377">
        <v>2</v>
      </c>
      <c r="W200" s="377" t="s">
        <v>1701</v>
      </c>
      <c r="X200" s="377" t="s">
        <v>1707</v>
      </c>
      <c r="Y200" s="377">
        <v>1</v>
      </c>
      <c r="Z200" s="322"/>
      <c r="AA200" s="322"/>
      <c r="AB200" s="322"/>
      <c r="AC200" s="377" t="s">
        <v>1699</v>
      </c>
      <c r="AD200" s="377" t="s">
        <v>1703</v>
      </c>
      <c r="AE200" s="377">
        <v>3</v>
      </c>
      <c r="AF200" s="377"/>
      <c r="AG200" s="377">
        <v>7.8654000000000002</v>
      </c>
      <c r="AH200" s="510">
        <v>113.39924999999999</v>
      </c>
    </row>
    <row r="201" spans="2:34">
      <c r="B201" s="686"/>
      <c r="C201" s="685"/>
      <c r="D201" s="684"/>
      <c r="E201" s="377"/>
      <c r="F201" s="377">
        <v>150</v>
      </c>
      <c r="G201" s="333" t="s">
        <v>2995</v>
      </c>
      <c r="H201" s="377" t="s">
        <v>3119</v>
      </c>
      <c r="I201" s="334"/>
      <c r="J201" s="377">
        <v>5.4119999999999999</v>
      </c>
      <c r="K201" s="377" t="s">
        <v>1700</v>
      </c>
      <c r="L201" s="366">
        <v>4.7</v>
      </c>
      <c r="M201" s="366">
        <v>4.2</v>
      </c>
      <c r="N201" s="366">
        <v>7.15</v>
      </c>
      <c r="O201" s="377">
        <v>1</v>
      </c>
      <c r="P201" s="377" t="s">
        <v>1703</v>
      </c>
      <c r="Q201" s="377" t="s">
        <v>1699</v>
      </c>
      <c r="R201" s="377" t="s">
        <v>1709</v>
      </c>
      <c r="S201" s="377">
        <v>3</v>
      </c>
      <c r="T201" s="377" t="s">
        <v>1701</v>
      </c>
      <c r="U201" s="377" t="s">
        <v>1767</v>
      </c>
      <c r="V201" s="377">
        <v>2</v>
      </c>
      <c r="W201" s="377" t="s">
        <v>1701</v>
      </c>
      <c r="X201" s="377" t="s">
        <v>1707</v>
      </c>
      <c r="Y201" s="377">
        <v>1</v>
      </c>
      <c r="Z201" s="322"/>
      <c r="AA201" s="322"/>
      <c r="AB201" s="322"/>
      <c r="AC201" s="377" t="s">
        <v>1699</v>
      </c>
      <c r="AD201" s="377" t="s">
        <v>1703</v>
      </c>
      <c r="AE201" s="377">
        <v>3</v>
      </c>
      <c r="AF201" s="377"/>
      <c r="AG201" s="377">
        <v>7.8663999999999996</v>
      </c>
      <c r="AH201" s="510">
        <v>113.39643</v>
      </c>
    </row>
    <row r="202" spans="2:34">
      <c r="B202" s="686"/>
      <c r="C202" s="685"/>
      <c r="D202" s="684"/>
      <c r="E202" s="377"/>
      <c r="F202" s="377">
        <v>151</v>
      </c>
      <c r="G202" s="333" t="s">
        <v>2996</v>
      </c>
      <c r="H202" s="377" t="s">
        <v>3120</v>
      </c>
      <c r="I202" s="334"/>
      <c r="J202" s="377">
        <v>5.5650000000000004</v>
      </c>
      <c r="K202" s="377" t="s">
        <v>1700</v>
      </c>
      <c r="L202" s="366">
        <v>4</v>
      </c>
      <c r="M202" s="366">
        <v>4</v>
      </c>
      <c r="N202" s="366">
        <v>7</v>
      </c>
      <c r="O202" s="377">
        <v>1</v>
      </c>
      <c r="P202" s="377" t="s">
        <v>1703</v>
      </c>
      <c r="Q202" s="377" t="s">
        <v>1699</v>
      </c>
      <c r="R202" s="377" t="s">
        <v>1709</v>
      </c>
      <c r="S202" s="377">
        <v>3</v>
      </c>
      <c r="T202" s="377" t="s">
        <v>1701</v>
      </c>
      <c r="U202" s="377" t="s">
        <v>1767</v>
      </c>
      <c r="V202" s="377">
        <v>2</v>
      </c>
      <c r="W202" s="377" t="s">
        <v>1701</v>
      </c>
      <c r="X202" s="377" t="s">
        <v>1707</v>
      </c>
      <c r="Y202" s="377">
        <v>1</v>
      </c>
      <c r="Z202" s="322"/>
      <c r="AA202" s="322"/>
      <c r="AB202" s="322"/>
      <c r="AC202" s="377" t="s">
        <v>1699</v>
      </c>
      <c r="AD202" s="377" t="s">
        <v>1703</v>
      </c>
      <c r="AE202" s="377">
        <v>3</v>
      </c>
      <c r="AF202" s="377"/>
      <c r="AG202" s="377">
        <v>7.8670999999999998</v>
      </c>
      <c r="AH202" s="510">
        <v>113.39519</v>
      </c>
    </row>
    <row r="203" spans="2:34">
      <c r="B203" s="686"/>
      <c r="C203" s="685"/>
      <c r="D203" s="684"/>
      <c r="E203" s="377"/>
      <c r="F203" s="377">
        <v>152</v>
      </c>
      <c r="G203" s="333" t="s">
        <v>2997</v>
      </c>
      <c r="H203" s="377" t="s">
        <v>3121</v>
      </c>
      <c r="I203" s="334"/>
      <c r="J203" s="377">
        <v>6.57</v>
      </c>
      <c r="K203" s="377" t="s">
        <v>1700</v>
      </c>
      <c r="L203" s="366">
        <v>4.5999999999999996</v>
      </c>
      <c r="M203" s="366">
        <v>4.0999999999999996</v>
      </c>
      <c r="N203" s="366">
        <v>4.5999999999999996</v>
      </c>
      <c r="O203" s="377">
        <v>1</v>
      </c>
      <c r="P203" s="377" t="s">
        <v>1705</v>
      </c>
      <c r="Q203" s="377" t="s">
        <v>1701</v>
      </c>
      <c r="R203" s="377" t="s">
        <v>1709</v>
      </c>
      <c r="S203" s="377">
        <v>3</v>
      </c>
      <c r="T203" s="377" t="s">
        <v>1701</v>
      </c>
      <c r="U203" s="377" t="s">
        <v>1767</v>
      </c>
      <c r="V203" s="377">
        <v>2</v>
      </c>
      <c r="W203" s="377" t="s">
        <v>1703</v>
      </c>
      <c r="X203" s="377" t="s">
        <v>1698</v>
      </c>
      <c r="Y203" s="377">
        <v>1</v>
      </c>
      <c r="Z203" s="322"/>
      <c r="AA203" s="322"/>
      <c r="AB203" s="322"/>
      <c r="AC203" s="377" t="s">
        <v>1699</v>
      </c>
      <c r="AD203" s="377" t="s">
        <v>1703</v>
      </c>
      <c r="AE203" s="377">
        <v>3</v>
      </c>
      <c r="AF203" s="377"/>
      <c r="AG203" s="377">
        <v>7.8700999999999999</v>
      </c>
      <c r="AH203" s="510">
        <v>113.38687</v>
      </c>
    </row>
    <row r="204" spans="2:34">
      <c r="B204" s="675"/>
      <c r="C204" s="683"/>
      <c r="D204" s="681"/>
      <c r="E204" s="377"/>
      <c r="F204" s="377">
        <v>153</v>
      </c>
      <c r="G204" s="333" t="s">
        <v>2998</v>
      </c>
      <c r="H204" s="377" t="s">
        <v>3122</v>
      </c>
      <c r="I204" s="334"/>
      <c r="J204" s="377">
        <v>7.3540000000000001</v>
      </c>
      <c r="K204" s="377" t="s">
        <v>1700</v>
      </c>
      <c r="L204" s="366">
        <v>4.6500000000000004</v>
      </c>
      <c r="M204" s="366">
        <v>3.1</v>
      </c>
      <c r="N204" s="366">
        <v>8.1</v>
      </c>
      <c r="O204" s="377">
        <v>1</v>
      </c>
      <c r="P204" s="377" t="s">
        <v>1705</v>
      </c>
      <c r="Q204" s="377" t="s">
        <v>1701</v>
      </c>
      <c r="R204" s="377" t="s">
        <v>1709</v>
      </c>
      <c r="S204" s="377">
        <v>2</v>
      </c>
      <c r="T204" s="377" t="s">
        <v>1701</v>
      </c>
      <c r="U204" s="377" t="s">
        <v>1767</v>
      </c>
      <c r="V204" s="377">
        <v>2</v>
      </c>
      <c r="W204" s="377" t="s">
        <v>1703</v>
      </c>
      <c r="X204" s="377" t="s">
        <v>1698</v>
      </c>
      <c r="Y204" s="377">
        <v>1</v>
      </c>
      <c r="Z204" s="322"/>
      <c r="AA204" s="322"/>
      <c r="AB204" s="322"/>
      <c r="AC204" s="377" t="s">
        <v>1699</v>
      </c>
      <c r="AD204" s="377" t="s">
        <v>1703</v>
      </c>
      <c r="AE204" s="377">
        <v>2</v>
      </c>
      <c r="AF204" s="377"/>
      <c r="AG204" s="377">
        <v>7.8696000000000002</v>
      </c>
      <c r="AH204" s="510">
        <v>113.3798</v>
      </c>
    </row>
    <row r="205" spans="2:34">
      <c r="B205" s="671"/>
      <c r="C205" s="672"/>
      <c r="D205" s="672"/>
      <c r="E205" s="672"/>
      <c r="F205" s="672"/>
      <c r="G205" s="672"/>
      <c r="H205" s="672"/>
      <c r="I205" s="672"/>
      <c r="J205" s="672"/>
      <c r="K205" s="672"/>
      <c r="L205" s="672"/>
      <c r="M205" s="672"/>
      <c r="N205" s="672"/>
      <c r="O205" s="672"/>
      <c r="P205" s="672"/>
      <c r="Q205" s="672"/>
      <c r="R205" s="672"/>
      <c r="S205" s="672"/>
      <c r="T205" s="672"/>
      <c r="U205" s="672"/>
      <c r="V205" s="672"/>
      <c r="W205" s="672"/>
      <c r="X205" s="672"/>
      <c r="Y205" s="672"/>
      <c r="Z205" s="672"/>
      <c r="AA205" s="672"/>
      <c r="AB205" s="672"/>
      <c r="AC205" s="672"/>
      <c r="AD205" s="672"/>
      <c r="AE205" s="672"/>
      <c r="AF205" s="672"/>
      <c r="AG205" s="672"/>
      <c r="AH205" s="673"/>
    </row>
    <row r="206" spans="2:34" ht="25.5" customHeight="1">
      <c r="B206" s="680" t="s">
        <v>2089</v>
      </c>
      <c r="C206" s="682">
        <v>6.6</v>
      </c>
      <c r="D206" s="680" t="s">
        <v>2947</v>
      </c>
      <c r="E206" s="377"/>
      <c r="F206" s="377">
        <v>154</v>
      </c>
      <c r="G206" s="377" t="s">
        <v>2999</v>
      </c>
      <c r="H206" s="377" t="s">
        <v>3123</v>
      </c>
      <c r="I206" s="334"/>
      <c r="J206" s="377">
        <v>0.188</v>
      </c>
      <c r="K206" s="377" t="s">
        <v>1700</v>
      </c>
      <c r="L206" s="366">
        <v>2.6</v>
      </c>
      <c r="M206" s="366">
        <v>4.3</v>
      </c>
      <c r="N206" s="366">
        <v>5</v>
      </c>
      <c r="O206" s="377">
        <v>1</v>
      </c>
      <c r="P206" s="377" t="s">
        <v>1705</v>
      </c>
      <c r="Q206" s="377" t="s">
        <v>1701</v>
      </c>
      <c r="R206" s="377" t="s">
        <v>1709</v>
      </c>
      <c r="S206" s="377">
        <v>3</v>
      </c>
      <c r="T206" s="377" t="s">
        <v>1701</v>
      </c>
      <c r="U206" s="377" t="s">
        <v>1767</v>
      </c>
      <c r="V206" s="377">
        <v>2</v>
      </c>
      <c r="W206" s="377" t="s">
        <v>1703</v>
      </c>
      <c r="X206" s="377" t="s">
        <v>1698</v>
      </c>
      <c r="Y206" s="377">
        <v>1</v>
      </c>
      <c r="Z206" s="322"/>
      <c r="AA206" s="322"/>
      <c r="AB206" s="322"/>
      <c r="AC206" s="377" t="s">
        <v>1699</v>
      </c>
      <c r="AD206" s="377" t="s">
        <v>1703</v>
      </c>
      <c r="AE206" s="377">
        <v>3</v>
      </c>
      <c r="AF206" s="377"/>
      <c r="AG206" s="377">
        <v>7.7649999999999997</v>
      </c>
      <c r="AH206" s="421">
        <v>113.3883</v>
      </c>
    </row>
    <row r="207" spans="2:34">
      <c r="B207" s="684"/>
      <c r="C207" s="685"/>
      <c r="D207" s="684"/>
      <c r="E207" s="377"/>
      <c r="F207" s="377">
        <v>155</v>
      </c>
      <c r="G207" s="377" t="s">
        <v>3000</v>
      </c>
      <c r="H207" s="377" t="s">
        <v>3124</v>
      </c>
      <c r="I207" s="334"/>
      <c r="J207" s="377">
        <v>3.101</v>
      </c>
      <c r="K207" s="377" t="s">
        <v>1700</v>
      </c>
      <c r="L207" s="366">
        <v>3</v>
      </c>
      <c r="M207" s="366">
        <v>2.8</v>
      </c>
      <c r="N207" s="366">
        <v>11.5</v>
      </c>
      <c r="O207" s="377">
        <v>2</v>
      </c>
      <c r="P207" s="377" t="s">
        <v>1705</v>
      </c>
      <c r="Q207" s="377" t="s">
        <v>1701</v>
      </c>
      <c r="R207" s="377" t="s">
        <v>1709</v>
      </c>
      <c r="S207" s="377">
        <v>2</v>
      </c>
      <c r="T207" s="377" t="s">
        <v>1701</v>
      </c>
      <c r="U207" s="377" t="s">
        <v>1767</v>
      </c>
      <c r="V207" s="377">
        <v>2</v>
      </c>
      <c r="W207" s="377" t="s">
        <v>1701</v>
      </c>
      <c r="X207" s="377" t="s">
        <v>1707</v>
      </c>
      <c r="Y207" s="377">
        <v>1</v>
      </c>
      <c r="Z207" s="322"/>
      <c r="AA207" s="322"/>
      <c r="AB207" s="322"/>
      <c r="AC207" s="377" t="s">
        <v>1699</v>
      </c>
      <c r="AD207" s="377" t="s">
        <v>1703</v>
      </c>
      <c r="AE207" s="377">
        <v>2</v>
      </c>
      <c r="AF207" s="377"/>
      <c r="AG207" s="377">
        <v>7.7897999999999996</v>
      </c>
      <c r="AH207" s="421">
        <v>113.38105</v>
      </c>
    </row>
    <row r="208" spans="2:34">
      <c r="B208" s="681"/>
      <c r="C208" s="683"/>
      <c r="D208" s="681"/>
      <c r="E208" s="377"/>
      <c r="F208" s="377">
        <v>156</v>
      </c>
      <c r="G208" s="377" t="s">
        <v>3001</v>
      </c>
      <c r="H208" s="377" t="s">
        <v>3125</v>
      </c>
      <c r="I208" s="334"/>
      <c r="J208" s="377">
        <v>3.569</v>
      </c>
      <c r="K208" s="377" t="s">
        <v>1700</v>
      </c>
      <c r="L208" s="366">
        <v>3.25</v>
      </c>
      <c r="M208" s="366">
        <v>3.9</v>
      </c>
      <c r="N208" s="366">
        <v>6.1</v>
      </c>
      <c r="O208" s="377">
        <v>1</v>
      </c>
      <c r="P208" s="377" t="s">
        <v>3235</v>
      </c>
      <c r="Q208" s="377" t="s">
        <v>1701</v>
      </c>
      <c r="R208" s="377">
        <v>1</v>
      </c>
      <c r="S208" s="377">
        <v>2</v>
      </c>
      <c r="T208" s="377" t="s">
        <v>1701</v>
      </c>
      <c r="U208" s="377" t="s">
        <v>1767</v>
      </c>
      <c r="V208" s="377">
        <v>2</v>
      </c>
      <c r="W208" s="377" t="s">
        <v>1701</v>
      </c>
      <c r="X208" s="377" t="s">
        <v>1707</v>
      </c>
      <c r="Y208" s="377">
        <v>0</v>
      </c>
      <c r="Z208" s="376"/>
      <c r="AA208" s="376"/>
      <c r="AB208" s="376"/>
      <c r="AC208" s="377" t="s">
        <v>1699</v>
      </c>
      <c r="AD208" s="377" t="s">
        <v>1703</v>
      </c>
      <c r="AE208" s="377">
        <v>2</v>
      </c>
      <c r="AF208" s="377"/>
      <c r="AG208" s="377">
        <v>7.7904999999999998</v>
      </c>
      <c r="AH208" s="421">
        <v>113.38527999999999</v>
      </c>
    </row>
    <row r="209" spans="2:34">
      <c r="B209" s="342"/>
      <c r="C209" s="343"/>
      <c r="D209" s="343"/>
      <c r="E209" s="343"/>
      <c r="F209" s="343"/>
      <c r="G209" s="343"/>
      <c r="H209" s="473"/>
      <c r="I209" s="343"/>
      <c r="J209" s="343"/>
      <c r="K209" s="343"/>
      <c r="L209" s="343"/>
      <c r="M209" s="343"/>
      <c r="N209" s="343"/>
      <c r="O209" s="343"/>
      <c r="P209" s="343"/>
      <c r="Q209" s="343"/>
      <c r="R209" s="343"/>
      <c r="S209" s="343"/>
      <c r="T209" s="343"/>
      <c r="U209" s="343"/>
      <c r="V209" s="343"/>
      <c r="W209" s="343"/>
      <c r="X209" s="343"/>
      <c r="Y209" s="343"/>
      <c r="Z209" s="343"/>
      <c r="AA209" s="343"/>
      <c r="AB209" s="343"/>
      <c r="AC209" s="343"/>
      <c r="AD209" s="343"/>
      <c r="AE209" s="343"/>
      <c r="AF209" s="343"/>
      <c r="AG209" s="473"/>
      <c r="AH209" s="500"/>
    </row>
    <row r="210" spans="2:34" ht="25.5" customHeight="1">
      <c r="B210" s="674" t="s">
        <v>2087</v>
      </c>
      <c r="C210" s="689">
        <v>5.6</v>
      </c>
      <c r="D210" s="678" t="s">
        <v>2948</v>
      </c>
      <c r="E210" s="376"/>
      <c r="F210" s="377">
        <v>157</v>
      </c>
      <c r="G210" s="333" t="s">
        <v>3002</v>
      </c>
      <c r="H210" s="377" t="s">
        <v>3126</v>
      </c>
      <c r="I210" s="334"/>
      <c r="J210" s="468">
        <v>0.88400000000000001</v>
      </c>
      <c r="K210" s="376" t="s">
        <v>1700</v>
      </c>
      <c r="L210" s="361">
        <v>40.1</v>
      </c>
      <c r="M210" s="361">
        <v>5</v>
      </c>
      <c r="N210" s="366">
        <v>6.3</v>
      </c>
      <c r="O210" s="468">
        <v>3</v>
      </c>
      <c r="P210" s="335" t="s">
        <v>1703</v>
      </c>
      <c r="Q210" s="335" t="s">
        <v>1699</v>
      </c>
      <c r="R210" s="335" t="s">
        <v>1709</v>
      </c>
      <c r="S210" s="468">
        <v>1</v>
      </c>
      <c r="T210" s="376" t="s">
        <v>1701</v>
      </c>
      <c r="U210" s="376" t="s">
        <v>1767</v>
      </c>
      <c r="V210" s="376">
        <v>2</v>
      </c>
      <c r="W210" s="376" t="s">
        <v>1701</v>
      </c>
      <c r="X210" s="376" t="s">
        <v>1707</v>
      </c>
      <c r="Y210" s="376">
        <v>2</v>
      </c>
      <c r="Z210" s="322"/>
      <c r="AA210" s="322"/>
      <c r="AB210" s="322"/>
      <c r="AC210" s="377" t="s">
        <v>2064</v>
      </c>
      <c r="AD210" s="377" t="s">
        <v>1703</v>
      </c>
      <c r="AE210" s="377">
        <v>3</v>
      </c>
      <c r="AF210" s="377"/>
      <c r="AG210" s="468">
        <v>7.7744999999999997</v>
      </c>
      <c r="AH210" s="362">
        <v>113.40631</v>
      </c>
    </row>
    <row r="211" spans="2:34">
      <c r="B211" s="686"/>
      <c r="C211" s="690"/>
      <c r="D211" s="688"/>
      <c r="E211" s="376"/>
      <c r="F211" s="468">
        <v>158</v>
      </c>
      <c r="G211" s="333" t="s">
        <v>3003</v>
      </c>
      <c r="H211" s="377" t="s">
        <v>3127</v>
      </c>
      <c r="I211" s="334"/>
      <c r="J211" s="468">
        <v>1.0620000000000001</v>
      </c>
      <c r="K211" s="376" t="s">
        <v>1700</v>
      </c>
      <c r="L211" s="361">
        <v>4.2</v>
      </c>
      <c r="M211" s="361">
        <v>5</v>
      </c>
      <c r="N211" s="366">
        <v>8</v>
      </c>
      <c r="O211" s="468">
        <v>1</v>
      </c>
      <c r="P211" s="335" t="s">
        <v>1703</v>
      </c>
      <c r="Q211" s="335" t="s">
        <v>1699</v>
      </c>
      <c r="R211" s="335" t="s">
        <v>1709</v>
      </c>
      <c r="S211" s="468">
        <v>1</v>
      </c>
      <c r="T211" s="376" t="s">
        <v>1701</v>
      </c>
      <c r="U211" s="376" t="s">
        <v>1767</v>
      </c>
      <c r="V211" s="376">
        <v>2</v>
      </c>
      <c r="W211" s="376" t="s">
        <v>1701</v>
      </c>
      <c r="X211" s="376" t="s">
        <v>1707</v>
      </c>
      <c r="Y211" s="376">
        <v>1</v>
      </c>
      <c r="Z211" s="322"/>
      <c r="AA211" s="322"/>
      <c r="AB211" s="322"/>
      <c r="AC211" s="377" t="s">
        <v>1699</v>
      </c>
      <c r="AD211" s="377" t="s">
        <v>1703</v>
      </c>
      <c r="AE211" s="377">
        <v>2</v>
      </c>
      <c r="AF211" s="377"/>
      <c r="AG211" s="468">
        <v>7.7758000000000003</v>
      </c>
      <c r="AH211" s="511">
        <v>113.40546999999999</v>
      </c>
    </row>
    <row r="212" spans="2:34">
      <c r="B212" s="686"/>
      <c r="C212" s="690"/>
      <c r="D212" s="688"/>
      <c r="E212" s="376"/>
      <c r="F212" s="468">
        <v>159</v>
      </c>
      <c r="G212" s="333" t="s">
        <v>3004</v>
      </c>
      <c r="H212" s="377" t="s">
        <v>3128</v>
      </c>
      <c r="I212" s="334"/>
      <c r="J212" s="468">
        <v>3.6760000000000002</v>
      </c>
      <c r="K212" s="376" t="s">
        <v>1700</v>
      </c>
      <c r="L212" s="361">
        <v>22.4</v>
      </c>
      <c r="M212" s="361">
        <v>5.0999999999999996</v>
      </c>
      <c r="N212" s="366">
        <v>5.8</v>
      </c>
      <c r="O212" s="468">
        <v>2</v>
      </c>
      <c r="P212" s="335" t="s">
        <v>1703</v>
      </c>
      <c r="Q212" s="335" t="s">
        <v>1699</v>
      </c>
      <c r="R212" s="335" t="s">
        <v>1709</v>
      </c>
      <c r="S212" s="468">
        <v>1</v>
      </c>
      <c r="T212" s="376" t="s">
        <v>1701</v>
      </c>
      <c r="U212" s="376" t="s">
        <v>1767</v>
      </c>
      <c r="V212" s="376">
        <v>2</v>
      </c>
      <c r="W212" s="376" t="s">
        <v>1699</v>
      </c>
      <c r="X212" s="376" t="s">
        <v>1698</v>
      </c>
      <c r="Y212" s="376">
        <v>2</v>
      </c>
      <c r="Z212" s="322"/>
      <c r="AA212" s="322"/>
      <c r="AB212" s="322"/>
      <c r="AC212" s="377" t="s">
        <v>2064</v>
      </c>
      <c r="AD212" s="377" t="s">
        <v>3234</v>
      </c>
      <c r="AE212" s="377">
        <v>2</v>
      </c>
      <c r="AF212" s="377"/>
      <c r="AG212" s="468">
        <v>7.7984999999999998</v>
      </c>
      <c r="AH212" s="511">
        <v>113.40848</v>
      </c>
    </row>
    <row r="213" spans="2:34">
      <c r="B213" s="675"/>
      <c r="C213" s="691"/>
      <c r="D213" s="679"/>
      <c r="E213" s="376"/>
      <c r="F213" s="468">
        <v>160</v>
      </c>
      <c r="G213" s="333" t="s">
        <v>3005</v>
      </c>
      <c r="H213" s="377" t="s">
        <v>3129</v>
      </c>
      <c r="I213" s="334"/>
      <c r="J213" s="468">
        <v>4.9400000000000004</v>
      </c>
      <c r="K213" s="376" t="s">
        <v>1700</v>
      </c>
      <c r="L213" s="361">
        <v>4</v>
      </c>
      <c r="M213" s="361">
        <v>4.3</v>
      </c>
      <c r="N213" s="366">
        <v>7.7</v>
      </c>
      <c r="O213" s="468">
        <v>1</v>
      </c>
      <c r="P213" s="335" t="s">
        <v>3246</v>
      </c>
      <c r="Q213" s="335" t="s">
        <v>3244</v>
      </c>
      <c r="R213" s="335" t="s">
        <v>1709</v>
      </c>
      <c r="S213" s="468">
        <v>1</v>
      </c>
      <c r="T213" s="376" t="s">
        <v>1701</v>
      </c>
      <c r="U213" s="376" t="s">
        <v>1767</v>
      </c>
      <c r="V213" s="376">
        <v>2</v>
      </c>
      <c r="W213" s="376" t="s">
        <v>1701</v>
      </c>
      <c r="X213" s="376" t="s">
        <v>1707</v>
      </c>
      <c r="Y213" s="376">
        <v>2</v>
      </c>
      <c r="Z213" s="322"/>
      <c r="AA213" s="322"/>
      <c r="AB213" s="322"/>
      <c r="AC213" s="377" t="s">
        <v>1699</v>
      </c>
      <c r="AD213" s="377" t="s">
        <v>1703</v>
      </c>
      <c r="AE213" s="377">
        <v>2</v>
      </c>
      <c r="AF213" s="377"/>
      <c r="AG213" s="468">
        <v>7.8057999999999996</v>
      </c>
      <c r="AH213" s="511">
        <v>113.41723</v>
      </c>
    </row>
    <row r="214" spans="2:34">
      <c r="B214" s="671"/>
      <c r="C214" s="672"/>
      <c r="D214" s="672"/>
      <c r="E214" s="672"/>
      <c r="F214" s="672"/>
      <c r="G214" s="672"/>
      <c r="H214" s="672"/>
      <c r="I214" s="672"/>
      <c r="J214" s="672"/>
      <c r="K214" s="672"/>
      <c r="L214" s="672"/>
      <c r="M214" s="672"/>
      <c r="N214" s="672"/>
      <c r="O214" s="672"/>
      <c r="P214" s="672"/>
      <c r="Q214" s="672"/>
      <c r="R214" s="672"/>
      <c r="S214" s="672"/>
      <c r="T214" s="672"/>
      <c r="U214" s="672"/>
      <c r="V214" s="672"/>
      <c r="W214" s="672"/>
      <c r="X214" s="672"/>
      <c r="Y214" s="672"/>
      <c r="Z214" s="672"/>
      <c r="AA214" s="672"/>
      <c r="AB214" s="672"/>
      <c r="AC214" s="672"/>
      <c r="AD214" s="672"/>
      <c r="AE214" s="672"/>
      <c r="AF214" s="672"/>
      <c r="AG214" s="672"/>
      <c r="AH214" s="673"/>
    </row>
    <row r="215" spans="2:34" ht="25.5" customHeight="1">
      <c r="B215" s="680" t="s">
        <v>2060</v>
      </c>
      <c r="C215" s="676">
        <v>5</v>
      </c>
      <c r="D215" s="678" t="s">
        <v>2949</v>
      </c>
      <c r="E215" s="376"/>
      <c r="F215" s="468">
        <v>161</v>
      </c>
      <c r="G215" s="377" t="s">
        <v>3006</v>
      </c>
      <c r="H215" s="468" t="s">
        <v>3130</v>
      </c>
      <c r="I215" s="360"/>
      <c r="J215" s="384">
        <v>0.42199999999999999</v>
      </c>
      <c r="K215" s="376" t="s">
        <v>1700</v>
      </c>
      <c r="L215" s="361">
        <v>2.8</v>
      </c>
      <c r="M215" s="361">
        <v>6</v>
      </c>
      <c r="N215" s="366">
        <v>7</v>
      </c>
      <c r="O215" s="468">
        <v>1</v>
      </c>
      <c r="P215" s="468" t="s">
        <v>1706</v>
      </c>
      <c r="Q215" s="468" t="s">
        <v>1701</v>
      </c>
      <c r="R215" s="468" t="s">
        <v>1709</v>
      </c>
      <c r="S215" s="468">
        <v>0</v>
      </c>
      <c r="T215" s="468" t="s">
        <v>1767</v>
      </c>
      <c r="U215" s="468" t="s">
        <v>1698</v>
      </c>
      <c r="V215" s="468">
        <v>2</v>
      </c>
      <c r="W215" s="468" t="s">
        <v>1703</v>
      </c>
      <c r="X215" s="468" t="s">
        <v>1698</v>
      </c>
      <c r="Y215" s="468">
        <v>1</v>
      </c>
      <c r="Z215" s="322"/>
      <c r="AA215" s="322"/>
      <c r="AB215" s="322"/>
      <c r="AC215" s="468" t="s">
        <v>1698</v>
      </c>
      <c r="AD215" s="468" t="s">
        <v>1698</v>
      </c>
      <c r="AE215" s="468" t="s">
        <v>1698</v>
      </c>
      <c r="AF215" s="385"/>
      <c r="AG215" s="356">
        <v>7.8090000000000002</v>
      </c>
      <c r="AH215" s="357">
        <v>113.4199</v>
      </c>
    </row>
    <row r="216" spans="2:34">
      <c r="B216" s="684"/>
      <c r="C216" s="687"/>
      <c r="D216" s="688"/>
      <c r="E216" s="376"/>
      <c r="F216" s="468">
        <v>162</v>
      </c>
      <c r="G216" s="377" t="s">
        <v>3007</v>
      </c>
      <c r="H216" s="468" t="s">
        <v>3131</v>
      </c>
      <c r="I216" s="360"/>
      <c r="J216" s="384">
        <v>1.5509999999999999</v>
      </c>
      <c r="K216" s="376" t="s">
        <v>1700</v>
      </c>
      <c r="L216" s="361">
        <v>10</v>
      </c>
      <c r="M216" s="361">
        <v>4.5</v>
      </c>
      <c r="N216" s="366">
        <v>6</v>
      </c>
      <c r="O216" s="468">
        <v>1</v>
      </c>
      <c r="P216" s="468" t="s">
        <v>1767</v>
      </c>
      <c r="Q216" s="468" t="s">
        <v>1703</v>
      </c>
      <c r="R216" s="468" t="s">
        <v>1709</v>
      </c>
      <c r="S216" s="468">
        <v>1</v>
      </c>
      <c r="T216" s="468" t="s">
        <v>1767</v>
      </c>
      <c r="U216" s="468" t="s">
        <v>1698</v>
      </c>
      <c r="V216" s="468">
        <v>1</v>
      </c>
      <c r="W216" s="468" t="s">
        <v>1703</v>
      </c>
      <c r="X216" s="468" t="s">
        <v>1698</v>
      </c>
      <c r="Y216" s="468">
        <v>2</v>
      </c>
      <c r="Z216" s="322"/>
      <c r="AA216" s="322"/>
      <c r="AB216" s="322"/>
      <c r="AC216" s="468" t="s">
        <v>1698</v>
      </c>
      <c r="AD216" s="468" t="s">
        <v>1698</v>
      </c>
      <c r="AE216" s="468" t="s">
        <v>1698</v>
      </c>
      <c r="AF216" s="385"/>
      <c r="AG216" s="356">
        <v>7.8185700000000002</v>
      </c>
      <c r="AH216" s="357">
        <v>113.42316</v>
      </c>
    </row>
    <row r="217" spans="2:34">
      <c r="B217" s="684"/>
      <c r="C217" s="687"/>
      <c r="D217" s="688"/>
      <c r="E217" s="376"/>
      <c r="F217" s="468">
        <v>163</v>
      </c>
      <c r="G217" s="377" t="s">
        <v>3008</v>
      </c>
      <c r="H217" s="468" t="s">
        <v>3132</v>
      </c>
      <c r="I217" s="360"/>
      <c r="J217" s="384">
        <v>2.0409999999999999</v>
      </c>
      <c r="K217" s="376" t="s">
        <v>1700</v>
      </c>
      <c r="L217" s="361">
        <v>2</v>
      </c>
      <c r="M217" s="361">
        <v>4.5</v>
      </c>
      <c r="N217" s="366">
        <v>6.4</v>
      </c>
      <c r="O217" s="468">
        <v>1</v>
      </c>
      <c r="P217" s="468" t="s">
        <v>1767</v>
      </c>
      <c r="Q217" s="468" t="s">
        <v>1701</v>
      </c>
      <c r="R217" s="468" t="s">
        <v>1709</v>
      </c>
      <c r="S217" s="468">
        <v>0</v>
      </c>
      <c r="T217" s="468" t="s">
        <v>1767</v>
      </c>
      <c r="U217" s="468" t="s">
        <v>1698</v>
      </c>
      <c r="V217" s="468">
        <v>2</v>
      </c>
      <c r="W217" s="468" t="s">
        <v>1703</v>
      </c>
      <c r="X217" s="468" t="s">
        <v>1698</v>
      </c>
      <c r="Y217" s="468">
        <v>1</v>
      </c>
      <c r="Z217" s="322"/>
      <c r="AA217" s="322"/>
      <c r="AB217" s="322"/>
      <c r="AC217" s="468" t="s">
        <v>1698</v>
      </c>
      <c r="AD217" s="468" t="s">
        <v>1698</v>
      </c>
      <c r="AE217" s="468" t="s">
        <v>1698</v>
      </c>
      <c r="AF217" s="385"/>
      <c r="AG217" s="356">
        <v>7.8218100000000002</v>
      </c>
      <c r="AH217" s="357">
        <v>113.42601999999999</v>
      </c>
    </row>
    <row r="218" spans="2:34">
      <c r="B218" s="684"/>
      <c r="C218" s="687"/>
      <c r="D218" s="688"/>
      <c r="E218" s="376"/>
      <c r="F218" s="468">
        <v>164</v>
      </c>
      <c r="G218" s="377" t="s">
        <v>3009</v>
      </c>
      <c r="H218" s="468" t="s">
        <v>3133</v>
      </c>
      <c r="I218" s="360"/>
      <c r="J218" s="384">
        <v>2.7320000000000002</v>
      </c>
      <c r="K218" s="376" t="s">
        <v>1700</v>
      </c>
      <c r="L218" s="361">
        <v>3.7</v>
      </c>
      <c r="M218" s="361">
        <v>4.3</v>
      </c>
      <c r="N218" s="366">
        <v>6.9</v>
      </c>
      <c r="O218" s="468">
        <v>1</v>
      </c>
      <c r="P218" s="468" t="s">
        <v>1706</v>
      </c>
      <c r="Q218" s="468" t="s">
        <v>1701</v>
      </c>
      <c r="R218" s="468" t="s">
        <v>1709</v>
      </c>
      <c r="S218" s="468">
        <v>2</v>
      </c>
      <c r="T218" s="468" t="s">
        <v>1767</v>
      </c>
      <c r="U218" s="468" t="s">
        <v>1698</v>
      </c>
      <c r="V218" s="468">
        <v>2</v>
      </c>
      <c r="W218" s="468" t="s">
        <v>1703</v>
      </c>
      <c r="X218" s="468" t="s">
        <v>1698</v>
      </c>
      <c r="Y218" s="468">
        <v>1</v>
      </c>
      <c r="Z218" s="322"/>
      <c r="AA218" s="322"/>
      <c r="AB218" s="322"/>
      <c r="AC218" s="468" t="s">
        <v>1698</v>
      </c>
      <c r="AD218" s="468" t="s">
        <v>1698</v>
      </c>
      <c r="AE218" s="468" t="s">
        <v>1698</v>
      </c>
      <c r="AF218" s="385"/>
      <c r="AG218" s="356">
        <v>7.8279100000000001</v>
      </c>
      <c r="AH218" s="357">
        <v>113.42744</v>
      </c>
    </row>
    <row r="219" spans="2:34">
      <c r="B219" s="681"/>
      <c r="C219" s="677"/>
      <c r="D219" s="679"/>
      <c r="E219" s="376"/>
      <c r="F219" s="468">
        <v>165</v>
      </c>
      <c r="G219" s="377" t="s">
        <v>3010</v>
      </c>
      <c r="H219" s="468" t="s">
        <v>3134</v>
      </c>
      <c r="I219" s="360"/>
      <c r="J219" s="384">
        <v>3.6620000000000004</v>
      </c>
      <c r="K219" s="376" t="s">
        <v>1700</v>
      </c>
      <c r="L219" s="361">
        <v>3</v>
      </c>
      <c r="M219" s="361">
        <v>3.4</v>
      </c>
      <c r="N219" s="366">
        <v>6</v>
      </c>
      <c r="O219" s="468">
        <v>1</v>
      </c>
      <c r="P219" s="468" t="s">
        <v>1706</v>
      </c>
      <c r="Q219" s="468" t="s">
        <v>1701</v>
      </c>
      <c r="R219" s="468" t="s">
        <v>1709</v>
      </c>
      <c r="S219" s="468">
        <v>3</v>
      </c>
      <c r="T219" s="468" t="s">
        <v>1767</v>
      </c>
      <c r="U219" s="468" t="s">
        <v>1698</v>
      </c>
      <c r="V219" s="468">
        <v>2</v>
      </c>
      <c r="W219" s="468" t="s">
        <v>1703</v>
      </c>
      <c r="X219" s="468" t="s">
        <v>1698</v>
      </c>
      <c r="Y219" s="468">
        <v>0</v>
      </c>
      <c r="Z219" s="322"/>
      <c r="AA219" s="322"/>
      <c r="AB219" s="322"/>
      <c r="AC219" s="468" t="s">
        <v>1698</v>
      </c>
      <c r="AD219" s="468" t="s">
        <v>1698</v>
      </c>
      <c r="AE219" s="468" t="s">
        <v>1698</v>
      </c>
      <c r="AF219" s="385"/>
      <c r="AG219" s="356">
        <v>7.8375700000000004</v>
      </c>
      <c r="AH219" s="357">
        <v>113.43277</v>
      </c>
    </row>
    <row r="220" spans="2:34">
      <c r="B220" s="342"/>
      <c r="C220" s="343"/>
      <c r="D220" s="343"/>
      <c r="E220" s="343"/>
      <c r="F220" s="343"/>
      <c r="G220" s="343"/>
      <c r="H220" s="473"/>
      <c r="I220" s="343"/>
      <c r="J220" s="343"/>
      <c r="K220" s="343"/>
      <c r="L220" s="343"/>
      <c r="M220" s="343"/>
      <c r="N220" s="343"/>
      <c r="O220" s="343"/>
      <c r="P220" s="343"/>
      <c r="Q220" s="343"/>
      <c r="R220" s="343"/>
      <c r="S220" s="343"/>
      <c r="T220" s="343"/>
      <c r="U220" s="343"/>
      <c r="V220" s="343"/>
      <c r="W220" s="343"/>
      <c r="X220" s="343"/>
      <c r="Y220" s="343"/>
      <c r="Z220" s="343"/>
      <c r="AA220" s="343"/>
      <c r="AB220" s="343"/>
      <c r="AC220" s="343"/>
      <c r="AD220" s="343"/>
      <c r="AE220" s="343"/>
      <c r="AF220" s="343"/>
      <c r="AG220" s="473"/>
      <c r="AH220" s="500"/>
    </row>
    <row r="221" spans="2:34" ht="25.5" customHeight="1">
      <c r="B221" s="674" t="s">
        <v>2061</v>
      </c>
      <c r="C221" s="676">
        <v>6.3</v>
      </c>
      <c r="D221" s="678" t="s">
        <v>2950</v>
      </c>
      <c r="E221" s="323"/>
      <c r="F221" s="468">
        <v>166</v>
      </c>
      <c r="G221" s="377" t="s">
        <v>3011</v>
      </c>
      <c r="H221" s="468" t="s">
        <v>3141</v>
      </c>
      <c r="I221" s="435"/>
      <c r="J221" s="384">
        <v>0.26</v>
      </c>
      <c r="K221" s="376" t="s">
        <v>1700</v>
      </c>
      <c r="L221" s="361">
        <v>4.75</v>
      </c>
      <c r="M221" s="361">
        <v>5.9</v>
      </c>
      <c r="N221" s="366">
        <v>7.2</v>
      </c>
      <c r="O221" s="468">
        <v>1</v>
      </c>
      <c r="P221" s="468" t="s">
        <v>1705</v>
      </c>
      <c r="Q221" s="468" t="s">
        <v>1701</v>
      </c>
      <c r="R221" s="468" t="s">
        <v>1709</v>
      </c>
      <c r="S221" s="468">
        <v>3</v>
      </c>
      <c r="T221" s="468" t="s">
        <v>1701</v>
      </c>
      <c r="U221" s="468" t="s">
        <v>1767</v>
      </c>
      <c r="V221" s="468">
        <v>2</v>
      </c>
      <c r="W221" s="468" t="s">
        <v>1701</v>
      </c>
      <c r="X221" s="468" t="s">
        <v>1707</v>
      </c>
      <c r="Y221" s="468">
        <v>1</v>
      </c>
      <c r="Z221" s="322"/>
      <c r="AA221" s="322"/>
      <c r="AB221" s="322"/>
      <c r="AC221" s="468" t="s">
        <v>1699</v>
      </c>
      <c r="AD221" s="468" t="s">
        <v>1703</v>
      </c>
      <c r="AE221" s="468">
        <v>2</v>
      </c>
      <c r="AF221" s="468"/>
      <c r="AG221" s="356">
        <v>7.7671000000000001</v>
      </c>
      <c r="AH221" s="362">
        <v>113.42765</v>
      </c>
    </row>
    <row r="222" spans="2:34">
      <c r="B222" s="686"/>
      <c r="C222" s="687"/>
      <c r="D222" s="688"/>
      <c r="E222" s="323"/>
      <c r="F222" s="468">
        <v>167</v>
      </c>
      <c r="G222" s="377" t="s">
        <v>3012</v>
      </c>
      <c r="H222" s="468" t="s">
        <v>3142</v>
      </c>
      <c r="I222" s="435"/>
      <c r="J222" s="384">
        <v>3.0569999999999999</v>
      </c>
      <c r="K222" s="376" t="s">
        <v>1700</v>
      </c>
      <c r="L222" s="361">
        <v>6.9</v>
      </c>
      <c r="M222" s="361">
        <v>5.3</v>
      </c>
      <c r="N222" s="366">
        <v>6.1</v>
      </c>
      <c r="O222" s="468">
        <v>1</v>
      </c>
      <c r="P222" s="468" t="s">
        <v>1703</v>
      </c>
      <c r="Q222" s="468" t="s">
        <v>2083</v>
      </c>
      <c r="R222" s="468" t="s">
        <v>1709</v>
      </c>
      <c r="S222" s="468">
        <v>3</v>
      </c>
      <c r="T222" s="468" t="s">
        <v>1701</v>
      </c>
      <c r="U222" s="468" t="s">
        <v>1767</v>
      </c>
      <c r="V222" s="468">
        <v>3</v>
      </c>
      <c r="W222" s="468" t="s">
        <v>1701</v>
      </c>
      <c r="X222" s="468" t="s">
        <v>1707</v>
      </c>
      <c r="Y222" s="468">
        <v>1</v>
      </c>
      <c r="Z222" s="322"/>
      <c r="AA222" s="322"/>
      <c r="AB222" s="322"/>
      <c r="AC222" s="468" t="s">
        <v>1699</v>
      </c>
      <c r="AD222" s="468" t="s">
        <v>1703</v>
      </c>
      <c r="AE222" s="468">
        <v>2</v>
      </c>
      <c r="AF222" s="468"/>
      <c r="AG222" s="356">
        <v>7.7889999999999997</v>
      </c>
      <c r="AH222" s="511">
        <v>113.42574</v>
      </c>
    </row>
    <row r="223" spans="2:34">
      <c r="B223" s="686"/>
      <c r="C223" s="687"/>
      <c r="D223" s="688"/>
      <c r="E223" s="323"/>
      <c r="F223" s="468">
        <v>168</v>
      </c>
      <c r="G223" s="377" t="s">
        <v>3013</v>
      </c>
      <c r="H223" s="468" t="s">
        <v>3143</v>
      </c>
      <c r="I223" s="435"/>
      <c r="J223" s="384">
        <v>3.4790000000000001</v>
      </c>
      <c r="K223" s="376" t="s">
        <v>1700</v>
      </c>
      <c r="L223" s="361">
        <v>6.6</v>
      </c>
      <c r="M223" s="361">
        <v>7.3</v>
      </c>
      <c r="N223" s="366">
        <v>8.4</v>
      </c>
      <c r="O223" s="468">
        <v>1</v>
      </c>
      <c r="P223" s="468" t="s">
        <v>1703</v>
      </c>
      <c r="Q223" s="468" t="s">
        <v>2083</v>
      </c>
      <c r="R223" s="468" t="s">
        <v>1709</v>
      </c>
      <c r="S223" s="468">
        <v>4</v>
      </c>
      <c r="T223" s="468" t="s">
        <v>1701</v>
      </c>
      <c r="U223" s="468" t="s">
        <v>1767</v>
      </c>
      <c r="V223" s="468">
        <v>3</v>
      </c>
      <c r="W223" s="468" t="s">
        <v>1701</v>
      </c>
      <c r="X223" s="468" t="s">
        <v>1707</v>
      </c>
      <c r="Y223" s="468">
        <v>1</v>
      </c>
      <c r="Z223" s="322"/>
      <c r="AA223" s="322"/>
      <c r="AB223" s="322"/>
      <c r="AC223" s="468" t="s">
        <v>1699</v>
      </c>
      <c r="AD223" s="468" t="s">
        <v>1703</v>
      </c>
      <c r="AE223" s="468">
        <v>2</v>
      </c>
      <c r="AF223" s="468"/>
      <c r="AG223" s="356">
        <v>7.7879100000000001</v>
      </c>
      <c r="AH223" s="511">
        <v>113.42207000000001</v>
      </c>
    </row>
    <row r="224" spans="2:34">
      <c r="B224" s="686"/>
      <c r="C224" s="687"/>
      <c r="D224" s="688"/>
      <c r="E224" s="323"/>
      <c r="F224" s="468">
        <v>169</v>
      </c>
      <c r="G224" s="377" t="s">
        <v>3014</v>
      </c>
      <c r="H224" s="468" t="s">
        <v>3144</v>
      </c>
      <c r="I224" s="435"/>
      <c r="J224" s="384">
        <v>4.5220000000000002</v>
      </c>
      <c r="K224" s="376" t="s">
        <v>1700</v>
      </c>
      <c r="L224" s="361">
        <v>4.4000000000000004</v>
      </c>
      <c r="M224" s="361">
        <v>5</v>
      </c>
      <c r="N224" s="366">
        <v>6.3</v>
      </c>
      <c r="O224" s="468">
        <v>1</v>
      </c>
      <c r="P224" s="468" t="s">
        <v>3245</v>
      </c>
      <c r="Q224" s="468" t="s">
        <v>2083</v>
      </c>
      <c r="R224" s="468" t="s">
        <v>1709</v>
      </c>
      <c r="S224" s="468">
        <v>3</v>
      </c>
      <c r="T224" s="468" t="s">
        <v>1701</v>
      </c>
      <c r="U224" s="468" t="s">
        <v>1767</v>
      </c>
      <c r="V224" s="468">
        <v>2</v>
      </c>
      <c r="W224" s="468" t="s">
        <v>1699</v>
      </c>
      <c r="X224" s="468" t="s">
        <v>1698</v>
      </c>
      <c r="Y224" s="468">
        <v>3</v>
      </c>
      <c r="Z224" s="322"/>
      <c r="AA224" s="322"/>
      <c r="AB224" s="322"/>
      <c r="AC224" s="468" t="s">
        <v>1699</v>
      </c>
      <c r="AD224" s="468" t="s">
        <v>1703</v>
      </c>
      <c r="AE224" s="468">
        <v>2</v>
      </c>
      <c r="AF224" s="468"/>
      <c r="AG224" s="356">
        <v>7.7909699999999997</v>
      </c>
      <c r="AH224" s="511">
        <v>113.41661000000001</v>
      </c>
    </row>
    <row r="225" spans="2:34">
      <c r="B225" s="675"/>
      <c r="C225" s="677"/>
      <c r="D225" s="679"/>
      <c r="E225" s="323"/>
      <c r="F225" s="468">
        <v>170</v>
      </c>
      <c r="G225" s="377" t="s">
        <v>3015</v>
      </c>
      <c r="H225" s="468" t="s">
        <v>3145</v>
      </c>
      <c r="I225" s="435"/>
      <c r="J225" s="384">
        <v>5.1470000000000002</v>
      </c>
      <c r="K225" s="376" t="s">
        <v>1700</v>
      </c>
      <c r="L225" s="361">
        <v>20.7</v>
      </c>
      <c r="M225" s="361">
        <v>4</v>
      </c>
      <c r="N225" s="366">
        <v>4.5</v>
      </c>
      <c r="O225" s="468">
        <v>2</v>
      </c>
      <c r="P225" s="468" t="s">
        <v>1703</v>
      </c>
      <c r="Q225" s="468" t="s">
        <v>1699</v>
      </c>
      <c r="R225" s="468" t="s">
        <v>1709</v>
      </c>
      <c r="S225" s="468">
        <v>3</v>
      </c>
      <c r="T225" s="468" t="s">
        <v>1701</v>
      </c>
      <c r="U225" s="468" t="s">
        <v>1767</v>
      </c>
      <c r="V225" s="468">
        <v>3</v>
      </c>
      <c r="W225" s="468" t="s">
        <v>1699</v>
      </c>
      <c r="X225" s="468" t="s">
        <v>1698</v>
      </c>
      <c r="Y225" s="468">
        <v>2</v>
      </c>
      <c r="Z225" s="322"/>
      <c r="AA225" s="322"/>
      <c r="AB225" s="322"/>
      <c r="AC225" s="468" t="s">
        <v>2064</v>
      </c>
      <c r="AD225" s="468" t="s">
        <v>1703</v>
      </c>
      <c r="AE225" s="468">
        <v>3</v>
      </c>
      <c r="AF225" s="468"/>
      <c r="AG225" s="356">
        <v>7.7958499999999997</v>
      </c>
      <c r="AH225" s="511">
        <v>113.41792</v>
      </c>
    </row>
    <row r="226" spans="2:34">
      <c r="B226" s="671"/>
      <c r="C226" s="672"/>
      <c r="D226" s="672"/>
      <c r="E226" s="672"/>
      <c r="F226" s="672"/>
      <c r="G226" s="672"/>
      <c r="H226" s="672"/>
      <c r="I226" s="672"/>
      <c r="J226" s="672"/>
      <c r="K226" s="672"/>
      <c r="L226" s="672"/>
      <c r="M226" s="672"/>
      <c r="N226" s="672"/>
      <c r="O226" s="672"/>
      <c r="P226" s="672"/>
      <c r="Q226" s="672"/>
      <c r="R226" s="672"/>
      <c r="S226" s="672"/>
      <c r="T226" s="672"/>
      <c r="U226" s="672"/>
      <c r="V226" s="672"/>
      <c r="W226" s="672"/>
      <c r="X226" s="672"/>
      <c r="Y226" s="672"/>
      <c r="Z226" s="672"/>
      <c r="AA226" s="672"/>
      <c r="AB226" s="672"/>
      <c r="AC226" s="672"/>
      <c r="AD226" s="672"/>
      <c r="AE226" s="672"/>
      <c r="AF226" s="672"/>
      <c r="AG226" s="672"/>
      <c r="AH226" s="673"/>
    </row>
    <row r="227" spans="2:34" ht="12.75" customHeight="1">
      <c r="B227" s="674" t="s">
        <v>2294</v>
      </c>
      <c r="C227" s="682">
        <v>5</v>
      </c>
      <c r="D227" s="680" t="s">
        <v>2839</v>
      </c>
      <c r="E227" s="376"/>
      <c r="F227" s="376">
        <v>171</v>
      </c>
      <c r="G227" s="377" t="s">
        <v>2840</v>
      </c>
      <c r="H227" s="376" t="s">
        <v>2846</v>
      </c>
      <c r="I227" s="338"/>
      <c r="J227" s="320">
        <v>1.407</v>
      </c>
      <c r="K227" s="376" t="s">
        <v>1700</v>
      </c>
      <c r="L227" s="321">
        <v>4.25</v>
      </c>
      <c r="M227" s="321">
        <v>3.5</v>
      </c>
      <c r="N227" s="321">
        <v>6.3</v>
      </c>
      <c r="O227" s="376">
        <v>1</v>
      </c>
      <c r="P227" s="376" t="s">
        <v>1705</v>
      </c>
      <c r="Q227" s="376" t="s">
        <v>1701</v>
      </c>
      <c r="R227" s="376" t="s">
        <v>1709</v>
      </c>
      <c r="S227" s="376">
        <v>3</v>
      </c>
      <c r="T227" s="376" t="s">
        <v>1701</v>
      </c>
      <c r="U227" s="376" t="s">
        <v>1767</v>
      </c>
      <c r="V227" s="376">
        <v>2</v>
      </c>
      <c r="W227" s="376" t="s">
        <v>1701</v>
      </c>
      <c r="X227" s="376" t="s">
        <v>1698</v>
      </c>
      <c r="Y227" s="376">
        <v>0</v>
      </c>
      <c r="Z227" s="376"/>
      <c r="AA227" s="376"/>
      <c r="AB227" s="376"/>
      <c r="AC227" s="376" t="s">
        <v>1699</v>
      </c>
      <c r="AD227" s="376" t="s">
        <v>1703</v>
      </c>
      <c r="AE227" s="376">
        <v>2</v>
      </c>
      <c r="AF227" s="339"/>
      <c r="AG227" s="525">
        <v>7.7401999999999997</v>
      </c>
      <c r="AH227" s="525">
        <v>113.4804</v>
      </c>
    </row>
    <row r="228" spans="2:34">
      <c r="B228" s="686"/>
      <c r="C228" s="685"/>
      <c r="D228" s="684"/>
      <c r="E228" s="376"/>
      <c r="F228" s="376">
        <v>172</v>
      </c>
      <c r="G228" s="377" t="s">
        <v>2841</v>
      </c>
      <c r="H228" s="376" t="s">
        <v>2847</v>
      </c>
      <c r="I228" s="338"/>
      <c r="J228" s="320">
        <v>1.629</v>
      </c>
      <c r="K228" s="376" t="s">
        <v>1700</v>
      </c>
      <c r="L228" s="321">
        <v>1</v>
      </c>
      <c r="M228" s="321">
        <v>4</v>
      </c>
      <c r="N228" s="321">
        <v>7.2</v>
      </c>
      <c r="O228" s="376">
        <v>1</v>
      </c>
      <c r="P228" s="376" t="s">
        <v>1706</v>
      </c>
      <c r="Q228" s="376" t="s">
        <v>1701</v>
      </c>
      <c r="R228" s="376" t="s">
        <v>1709</v>
      </c>
      <c r="S228" s="376">
        <v>2</v>
      </c>
      <c r="T228" s="376" t="s">
        <v>1767</v>
      </c>
      <c r="U228" s="376" t="s">
        <v>1698</v>
      </c>
      <c r="V228" s="376">
        <v>2</v>
      </c>
      <c r="W228" s="376" t="s">
        <v>1700</v>
      </c>
      <c r="X228" s="376" t="s">
        <v>1698</v>
      </c>
      <c r="Y228" s="376">
        <v>0</v>
      </c>
      <c r="Z228" s="376"/>
      <c r="AA228" s="376"/>
      <c r="AB228" s="376"/>
      <c r="AC228" s="376" t="s">
        <v>1698</v>
      </c>
      <c r="AD228" s="376" t="s">
        <v>1698</v>
      </c>
      <c r="AE228" s="376" t="s">
        <v>1698</v>
      </c>
      <c r="AF228" s="339"/>
      <c r="AG228" s="525">
        <v>7.7419000000000002</v>
      </c>
      <c r="AH228" s="525">
        <v>113.4813</v>
      </c>
    </row>
    <row r="229" spans="2:34">
      <c r="B229" s="686"/>
      <c r="C229" s="685"/>
      <c r="D229" s="684"/>
      <c r="E229" s="376"/>
      <c r="F229" s="376">
        <v>173</v>
      </c>
      <c r="G229" s="377" t="s">
        <v>2842</v>
      </c>
      <c r="H229" s="376" t="s">
        <v>2848</v>
      </c>
      <c r="I229" s="338"/>
      <c r="J229" s="320">
        <v>3.3759999999999999</v>
      </c>
      <c r="K229" s="376" t="s">
        <v>1700</v>
      </c>
      <c r="L229" s="321">
        <v>12.5</v>
      </c>
      <c r="M229" s="321">
        <v>5.3</v>
      </c>
      <c r="N229" s="321">
        <v>6.5</v>
      </c>
      <c r="O229" s="376">
        <v>1</v>
      </c>
      <c r="P229" s="376" t="s">
        <v>1703</v>
      </c>
      <c r="Q229" s="376" t="s">
        <v>1699</v>
      </c>
      <c r="R229" s="376" t="s">
        <v>1709</v>
      </c>
      <c r="S229" s="376">
        <v>2</v>
      </c>
      <c r="T229" s="376" t="s">
        <v>1701</v>
      </c>
      <c r="U229" s="376" t="s">
        <v>1767</v>
      </c>
      <c r="V229" s="376">
        <v>2</v>
      </c>
      <c r="W229" s="376" t="s">
        <v>1701</v>
      </c>
      <c r="X229" s="376" t="s">
        <v>1707</v>
      </c>
      <c r="Y229" s="376">
        <v>1</v>
      </c>
      <c r="Z229" s="376"/>
      <c r="AA229" s="376"/>
      <c r="AB229" s="376"/>
      <c r="AC229" s="376" t="s">
        <v>1699</v>
      </c>
      <c r="AD229" s="376" t="s">
        <v>1703</v>
      </c>
      <c r="AE229" s="376">
        <v>3</v>
      </c>
      <c r="AF229" s="339"/>
      <c r="AG229" s="525">
        <v>7.7525000000000004</v>
      </c>
      <c r="AH229" s="525">
        <v>113.48820000000001</v>
      </c>
    </row>
    <row r="230" spans="2:34">
      <c r="B230" s="686"/>
      <c r="C230" s="685"/>
      <c r="D230" s="684"/>
      <c r="E230" s="376"/>
      <c r="F230" s="376">
        <v>174</v>
      </c>
      <c r="G230" s="377" t="s">
        <v>2843</v>
      </c>
      <c r="H230" s="376" t="s">
        <v>2849</v>
      </c>
      <c r="I230" s="338"/>
      <c r="J230" s="320">
        <v>4.7069999999999999</v>
      </c>
      <c r="K230" s="376" t="s">
        <v>1700</v>
      </c>
      <c r="L230" s="321">
        <v>12.1</v>
      </c>
      <c r="M230" s="321">
        <v>3.9</v>
      </c>
      <c r="N230" s="321">
        <v>7</v>
      </c>
      <c r="O230" s="376">
        <v>2</v>
      </c>
      <c r="P230" s="376" t="s">
        <v>1706</v>
      </c>
      <c r="Q230" s="376" t="s">
        <v>1701</v>
      </c>
      <c r="R230" s="376" t="s">
        <v>1709</v>
      </c>
      <c r="S230" s="376">
        <v>3</v>
      </c>
      <c r="T230" s="376" t="s">
        <v>1701</v>
      </c>
      <c r="U230" s="376" t="s">
        <v>1767</v>
      </c>
      <c r="V230" s="376">
        <v>2</v>
      </c>
      <c r="W230" s="376" t="s">
        <v>1701</v>
      </c>
      <c r="X230" s="376" t="s">
        <v>1698</v>
      </c>
      <c r="Y230" s="376">
        <v>1</v>
      </c>
      <c r="Z230" s="376"/>
      <c r="AA230" s="376"/>
      <c r="AB230" s="376"/>
      <c r="AC230" s="376" t="s">
        <v>1698</v>
      </c>
      <c r="AD230" s="376" t="s">
        <v>1698</v>
      </c>
      <c r="AE230" s="376" t="s">
        <v>1698</v>
      </c>
      <c r="AF230" s="339"/>
      <c r="AG230" s="525">
        <v>7.7614000000000001</v>
      </c>
      <c r="AH230" s="525">
        <v>113.4872</v>
      </c>
    </row>
    <row r="231" spans="2:34">
      <c r="B231" s="686"/>
      <c r="C231" s="685"/>
      <c r="D231" s="684"/>
      <c r="E231" s="376"/>
      <c r="F231" s="376">
        <v>175</v>
      </c>
      <c r="G231" s="377" t="s">
        <v>2844</v>
      </c>
      <c r="H231" s="376" t="s">
        <v>2850</v>
      </c>
      <c r="I231" s="338"/>
      <c r="J231" s="320">
        <v>5.5119999999999996</v>
      </c>
      <c r="K231" s="376" t="s">
        <v>1700</v>
      </c>
      <c r="L231" s="321">
        <v>3</v>
      </c>
      <c r="M231" s="321">
        <v>3.8</v>
      </c>
      <c r="N231" s="321">
        <v>4.3</v>
      </c>
      <c r="O231" s="376">
        <v>1</v>
      </c>
      <c r="P231" s="376" t="s">
        <v>1705</v>
      </c>
      <c r="Q231" s="376" t="s">
        <v>1701</v>
      </c>
      <c r="R231" s="376" t="s">
        <v>1709</v>
      </c>
      <c r="S231" s="376">
        <v>2</v>
      </c>
      <c r="T231" s="376" t="s">
        <v>1701</v>
      </c>
      <c r="U231" s="376" t="s">
        <v>1767</v>
      </c>
      <c r="V231" s="376">
        <v>2</v>
      </c>
      <c r="W231" s="376" t="s">
        <v>1701</v>
      </c>
      <c r="X231" s="376" t="s">
        <v>1707</v>
      </c>
      <c r="Y231" s="376">
        <v>1</v>
      </c>
      <c r="Z231" s="376"/>
      <c r="AA231" s="376"/>
      <c r="AB231" s="376"/>
      <c r="AC231" s="376" t="s">
        <v>1699</v>
      </c>
      <c r="AD231" s="376" t="s">
        <v>1703</v>
      </c>
      <c r="AE231" s="376">
        <v>2</v>
      </c>
      <c r="AF231" s="339"/>
      <c r="AG231" s="525">
        <v>7.7617000000000003</v>
      </c>
      <c r="AH231" s="525">
        <v>113.4799</v>
      </c>
    </row>
    <row r="232" spans="2:34">
      <c r="B232" s="675"/>
      <c r="C232" s="683"/>
      <c r="D232" s="681"/>
      <c r="E232" s="376"/>
      <c r="F232" s="376">
        <v>176</v>
      </c>
      <c r="G232" s="377" t="s">
        <v>2845</v>
      </c>
      <c r="H232" s="376" t="s">
        <v>2851</v>
      </c>
      <c r="I232" s="338"/>
      <c r="J232" s="320">
        <v>5.7839999999999998</v>
      </c>
      <c r="K232" s="376" t="s">
        <v>1700</v>
      </c>
      <c r="L232" s="321">
        <v>3</v>
      </c>
      <c r="M232" s="321">
        <v>2.8</v>
      </c>
      <c r="N232" s="321">
        <v>3.4</v>
      </c>
      <c r="O232" s="376">
        <v>1</v>
      </c>
      <c r="P232" s="376" t="s">
        <v>1705</v>
      </c>
      <c r="Q232" s="376" t="s">
        <v>1701</v>
      </c>
      <c r="R232" s="376" t="s">
        <v>1709</v>
      </c>
      <c r="S232" s="376">
        <v>2</v>
      </c>
      <c r="T232" s="376" t="s">
        <v>1701</v>
      </c>
      <c r="U232" s="376" t="s">
        <v>1767</v>
      </c>
      <c r="V232" s="376">
        <v>2</v>
      </c>
      <c r="W232" s="376" t="s">
        <v>1701</v>
      </c>
      <c r="X232" s="376" t="s">
        <v>1707</v>
      </c>
      <c r="Y232" s="376">
        <v>1</v>
      </c>
      <c r="Z232" s="376"/>
      <c r="AA232" s="376"/>
      <c r="AB232" s="376"/>
      <c r="AC232" s="376" t="s">
        <v>1699</v>
      </c>
      <c r="AD232" s="376" t="s">
        <v>1703</v>
      </c>
      <c r="AE232" s="376">
        <v>2</v>
      </c>
      <c r="AF232" s="339"/>
      <c r="AG232" s="525">
        <v>7.7617000000000003</v>
      </c>
      <c r="AH232" s="525">
        <v>113.4774</v>
      </c>
    </row>
    <row r="233" spans="2:34">
      <c r="B233" s="671"/>
      <c r="C233" s="672"/>
      <c r="D233" s="672"/>
      <c r="E233" s="672"/>
      <c r="F233" s="672"/>
      <c r="G233" s="672"/>
      <c r="H233" s="672"/>
      <c r="I233" s="672"/>
      <c r="J233" s="672"/>
      <c r="K233" s="672"/>
      <c r="L233" s="672"/>
      <c r="M233" s="672"/>
      <c r="N233" s="672"/>
      <c r="O233" s="672"/>
      <c r="P233" s="672"/>
      <c r="Q233" s="672"/>
      <c r="R233" s="672"/>
      <c r="S233" s="672"/>
      <c r="T233" s="672"/>
      <c r="U233" s="672"/>
      <c r="V233" s="672"/>
      <c r="W233" s="672"/>
      <c r="X233" s="672"/>
      <c r="Y233" s="672"/>
      <c r="Z233" s="672"/>
      <c r="AA233" s="672"/>
      <c r="AB233" s="672"/>
      <c r="AC233" s="672"/>
      <c r="AD233" s="672"/>
      <c r="AE233" s="672"/>
      <c r="AF233" s="672"/>
      <c r="AG233" s="672"/>
      <c r="AH233" s="673"/>
    </row>
    <row r="234" spans="2:34" ht="12.75" customHeight="1">
      <c r="B234" s="674" t="s">
        <v>2302</v>
      </c>
      <c r="C234" s="676">
        <v>3</v>
      </c>
      <c r="D234" s="678" t="s">
        <v>2860</v>
      </c>
      <c r="E234" s="376"/>
      <c r="F234" s="376">
        <v>177</v>
      </c>
      <c r="G234" s="377" t="s">
        <v>2861</v>
      </c>
      <c r="H234" s="376" t="s">
        <v>2863</v>
      </c>
      <c r="I234" s="338"/>
      <c r="J234" s="320">
        <v>2.488</v>
      </c>
      <c r="K234" s="376" t="s">
        <v>1700</v>
      </c>
      <c r="L234" s="321">
        <v>2</v>
      </c>
      <c r="M234" s="321">
        <v>3.9</v>
      </c>
      <c r="N234" s="321">
        <v>4.4000000000000004</v>
      </c>
      <c r="O234" s="376">
        <v>1</v>
      </c>
      <c r="P234" s="376" t="s">
        <v>1705</v>
      </c>
      <c r="Q234" s="376" t="s">
        <v>1701</v>
      </c>
      <c r="R234" s="376" t="s">
        <v>1709</v>
      </c>
      <c r="S234" s="376">
        <v>2</v>
      </c>
      <c r="T234" s="376" t="s">
        <v>1701</v>
      </c>
      <c r="U234" s="376" t="s">
        <v>1767</v>
      </c>
      <c r="V234" s="376">
        <v>2</v>
      </c>
      <c r="W234" s="376" t="s">
        <v>1701</v>
      </c>
      <c r="X234" s="376" t="s">
        <v>1707</v>
      </c>
      <c r="Y234" s="376">
        <v>1</v>
      </c>
      <c r="Z234" s="376"/>
      <c r="AA234" s="376"/>
      <c r="AB234" s="376"/>
      <c r="AC234" s="376" t="s">
        <v>1699</v>
      </c>
      <c r="AD234" s="376" t="s">
        <v>1703</v>
      </c>
      <c r="AE234" s="376">
        <v>4</v>
      </c>
      <c r="AF234" s="339"/>
      <c r="AG234" s="525">
        <v>7.7885999999999997</v>
      </c>
      <c r="AH234" s="525">
        <v>113.3652</v>
      </c>
    </row>
    <row r="235" spans="2:34">
      <c r="B235" s="675"/>
      <c r="C235" s="677"/>
      <c r="D235" s="679"/>
      <c r="E235" s="376"/>
      <c r="F235" s="376">
        <v>178</v>
      </c>
      <c r="G235" s="377" t="s">
        <v>2862</v>
      </c>
      <c r="H235" s="376" t="s">
        <v>2864</v>
      </c>
      <c r="I235" s="338"/>
      <c r="J235" s="320">
        <v>4.101</v>
      </c>
      <c r="K235" s="376" t="s">
        <v>1700</v>
      </c>
      <c r="L235" s="321">
        <v>5.3</v>
      </c>
      <c r="M235" s="321">
        <v>5.0999999999999996</v>
      </c>
      <c r="N235" s="321">
        <v>5.6</v>
      </c>
      <c r="O235" s="376">
        <v>1</v>
      </c>
      <c r="P235" s="376" t="s">
        <v>1697</v>
      </c>
      <c r="Q235" s="376" t="s">
        <v>1701</v>
      </c>
      <c r="R235" s="376" t="s">
        <v>1709</v>
      </c>
      <c r="S235" s="376">
        <v>2</v>
      </c>
      <c r="T235" s="376" t="s">
        <v>1701</v>
      </c>
      <c r="U235" s="376" t="s">
        <v>1767</v>
      </c>
      <c r="V235" s="376">
        <v>2</v>
      </c>
      <c r="W235" s="376" t="s">
        <v>1701</v>
      </c>
      <c r="X235" s="376" t="s">
        <v>1707</v>
      </c>
      <c r="Y235" s="376">
        <v>2</v>
      </c>
      <c r="Z235" s="376"/>
      <c r="AA235" s="376"/>
      <c r="AB235" s="376"/>
      <c r="AC235" s="376" t="s">
        <v>1699</v>
      </c>
      <c r="AD235" s="376" t="s">
        <v>1703</v>
      </c>
      <c r="AE235" s="376">
        <v>2</v>
      </c>
      <c r="AF235" s="339"/>
      <c r="AG235" s="525">
        <v>7.7952000000000004</v>
      </c>
      <c r="AH235" s="525">
        <v>113.3723</v>
      </c>
    </row>
    <row r="236" spans="2:34">
      <c r="B236" s="671"/>
      <c r="C236" s="672"/>
      <c r="D236" s="672"/>
      <c r="E236" s="672"/>
      <c r="F236" s="672"/>
      <c r="G236" s="672"/>
      <c r="H236" s="672"/>
      <c r="I236" s="672"/>
      <c r="J236" s="672"/>
      <c r="K236" s="672"/>
      <c r="L236" s="672"/>
      <c r="M236" s="672"/>
      <c r="N236" s="672"/>
      <c r="O236" s="672"/>
      <c r="P236" s="672"/>
      <c r="Q236" s="672"/>
      <c r="R236" s="672"/>
      <c r="S236" s="672"/>
      <c r="T236" s="672"/>
      <c r="U236" s="672"/>
      <c r="V236" s="672"/>
      <c r="W236" s="672"/>
      <c r="X236" s="672"/>
      <c r="Y236" s="672"/>
      <c r="Z236" s="672"/>
      <c r="AA236" s="672"/>
      <c r="AB236" s="672"/>
      <c r="AC236" s="672"/>
      <c r="AD236" s="672"/>
      <c r="AE236" s="672"/>
      <c r="AF236" s="672"/>
      <c r="AG236" s="672"/>
      <c r="AH236" s="673"/>
    </row>
    <row r="237" spans="2:34">
      <c r="B237" s="680" t="s">
        <v>2305</v>
      </c>
      <c r="C237" s="676">
        <v>5</v>
      </c>
      <c r="D237" s="678" t="s">
        <v>2951</v>
      </c>
      <c r="E237" s="376"/>
      <c r="F237" s="376">
        <v>179</v>
      </c>
      <c r="G237" s="377" t="s">
        <v>3016</v>
      </c>
      <c r="H237" s="376" t="s">
        <v>3135</v>
      </c>
      <c r="I237" s="338"/>
      <c r="J237" s="320">
        <v>0.55900000000000005</v>
      </c>
      <c r="K237" s="376" t="s">
        <v>1700</v>
      </c>
      <c r="L237" s="321">
        <v>4</v>
      </c>
      <c r="M237" s="321">
        <v>2.5</v>
      </c>
      <c r="N237" s="321">
        <v>4</v>
      </c>
      <c r="O237" s="376">
        <v>2</v>
      </c>
      <c r="P237" s="376" t="s">
        <v>3235</v>
      </c>
      <c r="Q237" s="376" t="s">
        <v>3234</v>
      </c>
      <c r="R237" s="376" t="s">
        <v>1709</v>
      </c>
      <c r="S237" s="376">
        <v>2</v>
      </c>
      <c r="T237" s="376" t="s">
        <v>1701</v>
      </c>
      <c r="U237" s="376" t="s">
        <v>1767</v>
      </c>
      <c r="V237" s="376">
        <v>2</v>
      </c>
      <c r="W237" s="376" t="s">
        <v>1701</v>
      </c>
      <c r="X237" s="376" t="s">
        <v>1707</v>
      </c>
      <c r="Y237" s="376">
        <v>1</v>
      </c>
      <c r="Z237" s="322"/>
      <c r="AA237" s="322"/>
      <c r="AB237" s="322"/>
      <c r="AC237" s="376" t="s">
        <v>1699</v>
      </c>
      <c r="AD237" s="376" t="s">
        <v>1703</v>
      </c>
      <c r="AE237" s="376">
        <v>1</v>
      </c>
      <c r="AF237" s="321"/>
      <c r="AG237" s="377">
        <v>7.89954</v>
      </c>
      <c r="AH237" s="369">
        <v>113.4465</v>
      </c>
    </row>
    <row r="238" spans="2:34">
      <c r="B238" s="684"/>
      <c r="C238" s="687"/>
      <c r="D238" s="688"/>
      <c r="E238" s="376"/>
      <c r="F238" s="376">
        <v>180</v>
      </c>
      <c r="G238" s="377" t="s">
        <v>3017</v>
      </c>
      <c r="H238" s="376" t="s">
        <v>3136</v>
      </c>
      <c r="I238" s="338"/>
      <c r="J238" s="320">
        <v>4.7270000000000003</v>
      </c>
      <c r="K238" s="376" t="s">
        <v>1700</v>
      </c>
      <c r="L238" s="321">
        <v>17.2</v>
      </c>
      <c r="M238" s="321">
        <v>3.8</v>
      </c>
      <c r="N238" s="321">
        <v>4.5999999999999996</v>
      </c>
      <c r="O238" s="376">
        <v>1</v>
      </c>
      <c r="P238" s="376" t="s">
        <v>1697</v>
      </c>
      <c r="Q238" s="376" t="s">
        <v>1701</v>
      </c>
      <c r="R238" s="376" t="s">
        <v>1709</v>
      </c>
      <c r="S238" s="376">
        <v>1</v>
      </c>
      <c r="T238" s="376" t="s">
        <v>1701</v>
      </c>
      <c r="U238" s="376" t="s">
        <v>1767</v>
      </c>
      <c r="V238" s="376">
        <v>2</v>
      </c>
      <c r="W238" s="376" t="s">
        <v>1701</v>
      </c>
      <c r="X238" s="376" t="s">
        <v>1707</v>
      </c>
      <c r="Y238" s="376">
        <v>1</v>
      </c>
      <c r="Z238" s="322"/>
      <c r="AA238" s="322"/>
      <c r="AB238" s="322"/>
      <c r="AC238" s="376" t="s">
        <v>1699</v>
      </c>
      <c r="AD238" s="376" t="s">
        <v>1703</v>
      </c>
      <c r="AE238" s="376">
        <v>1</v>
      </c>
      <c r="AF238" s="321"/>
      <c r="AG238" s="377">
        <v>7.9222099999999998</v>
      </c>
      <c r="AH238" s="369">
        <v>113.46254999999999</v>
      </c>
    </row>
    <row r="239" spans="2:34">
      <c r="B239" s="681"/>
      <c r="C239" s="677"/>
      <c r="D239" s="679"/>
      <c r="E239" s="376"/>
      <c r="F239" s="376">
        <v>181</v>
      </c>
      <c r="G239" s="377" t="s">
        <v>3018</v>
      </c>
      <c r="H239" s="376" t="s">
        <v>3137</v>
      </c>
      <c r="I239" s="338"/>
      <c r="J239" s="320">
        <v>4.8010000000000002</v>
      </c>
      <c r="K239" s="376" t="s">
        <v>1700</v>
      </c>
      <c r="L239" s="321">
        <v>3</v>
      </c>
      <c r="M239" s="321">
        <v>3.7</v>
      </c>
      <c r="N239" s="321">
        <v>3.7</v>
      </c>
      <c r="O239" s="376">
        <v>1</v>
      </c>
      <c r="P239" s="376" t="s">
        <v>1697</v>
      </c>
      <c r="Q239" s="376" t="s">
        <v>1701</v>
      </c>
      <c r="R239" s="376" t="s">
        <v>1709</v>
      </c>
      <c r="S239" s="376">
        <v>1</v>
      </c>
      <c r="T239" s="376" t="s">
        <v>1701</v>
      </c>
      <c r="U239" s="376" t="s">
        <v>1698</v>
      </c>
      <c r="V239" s="376">
        <v>2</v>
      </c>
      <c r="W239" s="376" t="s">
        <v>1703</v>
      </c>
      <c r="X239" s="376" t="s">
        <v>1702</v>
      </c>
      <c r="Y239" s="376">
        <v>2</v>
      </c>
      <c r="Z239" s="322"/>
      <c r="AA239" s="322"/>
      <c r="AB239" s="322"/>
      <c r="AC239" s="376" t="s">
        <v>1699</v>
      </c>
      <c r="AD239" s="376" t="s">
        <v>1703</v>
      </c>
      <c r="AE239" s="376">
        <v>2</v>
      </c>
      <c r="AF239" s="321"/>
      <c r="AG239" s="377">
        <v>7.9228199999999998</v>
      </c>
      <c r="AH239" s="369">
        <v>113.46293</v>
      </c>
    </row>
    <row r="240" spans="2:34">
      <c r="B240" s="342"/>
      <c r="C240" s="343"/>
      <c r="D240" s="343"/>
      <c r="E240" s="343"/>
      <c r="F240" s="343"/>
      <c r="G240" s="343"/>
      <c r="H240" s="473"/>
      <c r="I240" s="397"/>
      <c r="J240" s="343"/>
      <c r="K240" s="343"/>
      <c r="L240" s="343"/>
      <c r="M240" s="343"/>
      <c r="N240" s="343"/>
      <c r="O240" s="343"/>
      <c r="P240" s="343"/>
      <c r="Q240" s="343"/>
      <c r="R240" s="343"/>
      <c r="S240" s="343"/>
      <c r="T240" s="343"/>
      <c r="U240" s="343"/>
      <c r="V240" s="343"/>
      <c r="W240" s="343"/>
      <c r="X240" s="343"/>
      <c r="Y240" s="343"/>
      <c r="Z240" s="343"/>
      <c r="AA240" s="343"/>
      <c r="AB240" s="343"/>
      <c r="AC240" s="343"/>
      <c r="AD240" s="343"/>
      <c r="AE240" s="343"/>
      <c r="AF240" s="343"/>
      <c r="AG240" s="473"/>
      <c r="AH240" s="504"/>
    </row>
    <row r="241" spans="2:35" ht="24" customHeight="1">
      <c r="B241" s="674" t="s">
        <v>2306</v>
      </c>
      <c r="C241" s="682">
        <v>8</v>
      </c>
      <c r="D241" s="678" t="s">
        <v>2952</v>
      </c>
      <c r="E241" s="376"/>
      <c r="F241" s="468">
        <v>182</v>
      </c>
      <c r="G241" s="377" t="s">
        <v>3019</v>
      </c>
      <c r="H241" s="468" t="s">
        <v>3108</v>
      </c>
      <c r="J241" s="468">
        <v>0.90700000000000003</v>
      </c>
      <c r="K241" s="468" t="s">
        <v>1700</v>
      </c>
      <c r="L241" s="361">
        <v>7.25</v>
      </c>
      <c r="M241" s="361">
        <v>3.7</v>
      </c>
      <c r="N241" s="366">
        <v>5.2</v>
      </c>
      <c r="O241" s="468">
        <v>1</v>
      </c>
      <c r="P241" s="376" t="s">
        <v>1697</v>
      </c>
      <c r="Q241" s="376" t="s">
        <v>1701</v>
      </c>
      <c r="R241" s="376" t="s">
        <v>1709</v>
      </c>
      <c r="S241" s="376">
        <v>1</v>
      </c>
      <c r="T241" s="376" t="s">
        <v>1701</v>
      </c>
      <c r="U241" s="376" t="s">
        <v>1767</v>
      </c>
      <c r="V241" s="376">
        <v>2</v>
      </c>
      <c r="W241" s="376" t="s">
        <v>1701</v>
      </c>
      <c r="X241" s="376" t="s">
        <v>1707</v>
      </c>
      <c r="Y241" s="376">
        <v>2</v>
      </c>
      <c r="Z241" s="322"/>
      <c r="AA241" s="322"/>
      <c r="AB241" s="322"/>
      <c r="AC241" s="376" t="s">
        <v>1699</v>
      </c>
      <c r="AD241" s="376" t="s">
        <v>1703</v>
      </c>
      <c r="AE241" s="376">
        <v>3</v>
      </c>
      <c r="AG241" s="356">
        <v>7.9369199999999998</v>
      </c>
      <c r="AH241" s="362">
        <v>113.47598000000001</v>
      </c>
      <c r="AI241" s="436"/>
    </row>
    <row r="242" spans="2:35" ht="24" customHeight="1">
      <c r="B242" s="686"/>
      <c r="C242" s="685"/>
      <c r="D242" s="688"/>
      <c r="E242" s="376"/>
      <c r="F242" s="468">
        <v>183</v>
      </c>
      <c r="G242" s="377" t="s">
        <v>3020</v>
      </c>
      <c r="H242" s="468" t="s">
        <v>3138</v>
      </c>
      <c r="J242" s="468">
        <v>1.3089999999999999</v>
      </c>
      <c r="K242" s="468" t="s">
        <v>1700</v>
      </c>
      <c r="L242" s="361">
        <v>4.2</v>
      </c>
      <c r="M242" s="361">
        <v>4</v>
      </c>
      <c r="N242" s="366">
        <v>7</v>
      </c>
      <c r="O242" s="468">
        <v>1</v>
      </c>
      <c r="P242" s="376" t="s">
        <v>1705</v>
      </c>
      <c r="Q242" s="376" t="s">
        <v>1701</v>
      </c>
      <c r="R242" s="376" t="s">
        <v>1709</v>
      </c>
      <c r="S242" s="376">
        <v>1</v>
      </c>
      <c r="T242" s="376" t="s">
        <v>1701</v>
      </c>
      <c r="U242" s="376" t="s">
        <v>1767</v>
      </c>
      <c r="V242" s="376">
        <v>2</v>
      </c>
      <c r="W242" s="376" t="s">
        <v>1701</v>
      </c>
      <c r="X242" s="376" t="s">
        <v>1707</v>
      </c>
      <c r="Y242" s="376">
        <v>1</v>
      </c>
      <c r="Z242" s="322"/>
      <c r="AA242" s="322"/>
      <c r="AB242" s="322"/>
      <c r="AC242" s="376" t="s">
        <v>1699</v>
      </c>
      <c r="AD242" s="376" t="s">
        <v>1703</v>
      </c>
      <c r="AE242" s="376">
        <v>3</v>
      </c>
      <c r="AG242" s="356">
        <v>7.9358599999999999</v>
      </c>
      <c r="AH242" s="511">
        <v>113.47933999999999</v>
      </c>
      <c r="AI242" s="436"/>
    </row>
    <row r="243" spans="2:35" ht="24" customHeight="1">
      <c r="B243" s="686"/>
      <c r="C243" s="685"/>
      <c r="D243" s="688"/>
      <c r="E243" s="376"/>
      <c r="F243" s="468">
        <v>184</v>
      </c>
      <c r="G243" s="377" t="s">
        <v>3021</v>
      </c>
      <c r="H243" s="468" t="s">
        <v>3139</v>
      </c>
      <c r="J243" s="468">
        <v>2.2440000000000002</v>
      </c>
      <c r="K243" s="468" t="s">
        <v>1700</v>
      </c>
      <c r="L243" s="361">
        <v>25.7</v>
      </c>
      <c r="M243" s="361">
        <v>4</v>
      </c>
      <c r="N243" s="366">
        <v>4.7</v>
      </c>
      <c r="O243" s="468">
        <v>2</v>
      </c>
      <c r="P243" s="376" t="s">
        <v>3246</v>
      </c>
      <c r="Q243" s="376" t="s">
        <v>3244</v>
      </c>
      <c r="R243" s="376" t="s">
        <v>1709</v>
      </c>
      <c r="S243" s="376">
        <v>1</v>
      </c>
      <c r="T243" s="376" t="s">
        <v>1701</v>
      </c>
      <c r="U243" s="376" t="s">
        <v>1767</v>
      </c>
      <c r="V243" s="376">
        <v>1</v>
      </c>
      <c r="W243" s="376" t="s">
        <v>1701</v>
      </c>
      <c r="X243" s="376" t="s">
        <v>1707</v>
      </c>
      <c r="Y243" s="376">
        <v>2</v>
      </c>
      <c r="Z243" s="322"/>
      <c r="AA243" s="322"/>
      <c r="AB243" s="322"/>
      <c r="AC243" s="376" t="s">
        <v>2064</v>
      </c>
      <c r="AD243" s="376" t="s">
        <v>1703</v>
      </c>
      <c r="AE243" s="376">
        <v>3</v>
      </c>
      <c r="AG243" s="356">
        <v>7.9339399999999998</v>
      </c>
      <c r="AH243" s="511">
        <v>113.48600999999999</v>
      </c>
      <c r="AI243" s="436"/>
    </row>
    <row r="244" spans="2:35" ht="24" customHeight="1">
      <c r="B244" s="675"/>
      <c r="C244" s="683"/>
      <c r="D244" s="679"/>
      <c r="E244" s="376"/>
      <c r="F244" s="468">
        <v>185</v>
      </c>
      <c r="G244" s="377" t="s">
        <v>3022</v>
      </c>
      <c r="H244" s="468" t="s">
        <v>3140</v>
      </c>
      <c r="J244" s="468">
        <v>2.411</v>
      </c>
      <c r="K244" s="468" t="s">
        <v>1700</v>
      </c>
      <c r="L244" s="361">
        <v>4</v>
      </c>
      <c r="M244" s="361">
        <v>4</v>
      </c>
      <c r="N244" s="366">
        <v>5.4</v>
      </c>
      <c r="O244" s="468">
        <v>1</v>
      </c>
      <c r="P244" s="376" t="s">
        <v>1767</v>
      </c>
      <c r="Q244" s="376" t="s">
        <v>3247</v>
      </c>
      <c r="R244" s="376" t="s">
        <v>1709</v>
      </c>
      <c r="S244" s="376">
        <v>1</v>
      </c>
      <c r="T244" s="376" t="s">
        <v>1701</v>
      </c>
      <c r="U244" s="376" t="s">
        <v>1698</v>
      </c>
      <c r="V244" s="376">
        <v>1</v>
      </c>
      <c r="W244" s="376" t="s">
        <v>1703</v>
      </c>
      <c r="X244" s="376" t="s">
        <v>1702</v>
      </c>
      <c r="Y244" s="376">
        <v>1</v>
      </c>
      <c r="Z244" s="322"/>
      <c r="AA244" s="322"/>
      <c r="AB244" s="322"/>
      <c r="AC244" s="376" t="s">
        <v>1698</v>
      </c>
      <c r="AD244" s="376" t="s">
        <v>1698</v>
      </c>
      <c r="AE244" s="376" t="s">
        <v>1698</v>
      </c>
      <c r="AG244" s="356">
        <v>7.9333400000000003</v>
      </c>
      <c r="AH244" s="511">
        <v>113.48726000000001</v>
      </c>
      <c r="AI244" s="436"/>
    </row>
    <row r="245" spans="2:35">
      <c r="B245" s="671"/>
      <c r="C245" s="672"/>
      <c r="D245" s="672"/>
      <c r="E245" s="672"/>
      <c r="F245" s="672"/>
      <c r="G245" s="672"/>
      <c r="H245" s="672"/>
      <c r="I245" s="672"/>
      <c r="J245" s="672"/>
      <c r="K245" s="672"/>
      <c r="L245" s="672"/>
      <c r="M245" s="672"/>
      <c r="N245" s="672"/>
      <c r="O245" s="672"/>
      <c r="P245" s="672"/>
      <c r="Q245" s="672"/>
      <c r="R245" s="672"/>
      <c r="S245" s="672"/>
      <c r="T245" s="672"/>
      <c r="U245" s="672"/>
      <c r="V245" s="672"/>
      <c r="W245" s="672"/>
      <c r="X245" s="672"/>
      <c r="Y245" s="672"/>
      <c r="Z245" s="672"/>
      <c r="AA245" s="672"/>
      <c r="AB245" s="672"/>
      <c r="AC245" s="672"/>
      <c r="AD245" s="672"/>
      <c r="AE245" s="672"/>
      <c r="AF245" s="672"/>
      <c r="AG245" s="672"/>
      <c r="AH245" s="673"/>
    </row>
    <row r="246" spans="2:35">
      <c r="B246" s="674" t="s">
        <v>2310</v>
      </c>
      <c r="C246" s="682">
        <v>4.2</v>
      </c>
      <c r="D246" s="678" t="s">
        <v>2953</v>
      </c>
      <c r="E246" s="498"/>
      <c r="F246" s="345">
        <v>186</v>
      </c>
      <c r="G246" s="377" t="s">
        <v>3023</v>
      </c>
      <c r="H246" s="345" t="s">
        <v>3110</v>
      </c>
      <c r="I246" s="346"/>
      <c r="J246" s="345">
        <v>0.04</v>
      </c>
      <c r="K246" s="345" t="s">
        <v>1700</v>
      </c>
      <c r="L246" s="348">
        <v>4.3</v>
      </c>
      <c r="M246" s="348">
        <v>4.2</v>
      </c>
      <c r="N246" s="453">
        <v>7.7</v>
      </c>
      <c r="O246" s="345">
        <v>1</v>
      </c>
      <c r="P246" s="468" t="s">
        <v>1705</v>
      </c>
      <c r="Q246" s="376" t="s">
        <v>1701</v>
      </c>
      <c r="R246" s="376" t="s">
        <v>1709</v>
      </c>
      <c r="S246" s="376">
        <v>3</v>
      </c>
      <c r="T246" s="376" t="s">
        <v>1701</v>
      </c>
      <c r="U246" s="376" t="s">
        <v>1767</v>
      </c>
      <c r="V246" s="376">
        <v>2</v>
      </c>
      <c r="W246" s="376" t="s">
        <v>1703</v>
      </c>
      <c r="X246" s="376" t="s">
        <v>1698</v>
      </c>
      <c r="Y246" s="376">
        <v>1</v>
      </c>
      <c r="Z246" s="322"/>
      <c r="AA246" s="322"/>
      <c r="AB246" s="322"/>
      <c r="AC246" s="376" t="s">
        <v>1699</v>
      </c>
      <c r="AD246" s="376" t="s">
        <v>1703</v>
      </c>
      <c r="AE246" s="376">
        <v>3</v>
      </c>
      <c r="AG246" s="399">
        <v>7.8459199999999996</v>
      </c>
      <c r="AH246" s="351">
        <v>113.43655</v>
      </c>
    </row>
    <row r="247" spans="2:35">
      <c r="B247" s="686"/>
      <c r="C247" s="685"/>
      <c r="D247" s="688"/>
      <c r="E247" s="498"/>
      <c r="F247" s="345">
        <v>187</v>
      </c>
      <c r="G247" s="377" t="s">
        <v>3024</v>
      </c>
      <c r="H247" s="345" t="s">
        <v>3111</v>
      </c>
      <c r="I247" s="346"/>
      <c r="J247" s="345">
        <v>0.151</v>
      </c>
      <c r="K247" s="345" t="s">
        <v>1700</v>
      </c>
      <c r="L247" s="348">
        <v>4.0999999999999996</v>
      </c>
      <c r="M247" s="348">
        <v>4.5999999999999996</v>
      </c>
      <c r="N247" s="453">
        <v>7.2</v>
      </c>
      <c r="O247" s="345">
        <v>1</v>
      </c>
      <c r="P247" s="468" t="s">
        <v>1706</v>
      </c>
      <c r="Q247" s="376" t="s">
        <v>1703</v>
      </c>
      <c r="R247" s="376" t="s">
        <v>1709</v>
      </c>
      <c r="S247" s="376">
        <v>2</v>
      </c>
      <c r="T247" s="376" t="s">
        <v>1767</v>
      </c>
      <c r="U247" s="376" t="s">
        <v>1698</v>
      </c>
      <c r="V247" s="376">
        <v>2</v>
      </c>
      <c r="W247" s="376" t="s">
        <v>1703</v>
      </c>
      <c r="X247" s="376" t="s">
        <v>1702</v>
      </c>
      <c r="Y247" s="376">
        <v>1</v>
      </c>
      <c r="Z247" s="322"/>
      <c r="AA247" s="322"/>
      <c r="AB247" s="322"/>
      <c r="AC247" s="376" t="s">
        <v>1698</v>
      </c>
      <c r="AD247" s="376" t="s">
        <v>1698</v>
      </c>
      <c r="AE247" s="376" t="s">
        <v>1698</v>
      </c>
      <c r="AG247" s="399">
        <v>7.8455399999999997</v>
      </c>
      <c r="AH247" s="512">
        <v>113.43738999999999</v>
      </c>
    </row>
    <row r="248" spans="2:35">
      <c r="B248" s="686"/>
      <c r="C248" s="685"/>
      <c r="D248" s="688"/>
      <c r="E248" s="498"/>
      <c r="F248" s="345">
        <v>188</v>
      </c>
      <c r="G248" s="377" t="s">
        <v>3025</v>
      </c>
      <c r="H248" s="345" t="s">
        <v>3112</v>
      </c>
      <c r="I248" s="346"/>
      <c r="J248" s="345">
        <v>0.34</v>
      </c>
      <c r="K248" s="345" t="s">
        <v>1700</v>
      </c>
      <c r="L248" s="348">
        <v>4.5</v>
      </c>
      <c r="M248" s="348">
        <v>4.0999999999999996</v>
      </c>
      <c r="N248" s="453">
        <v>7</v>
      </c>
      <c r="O248" s="345">
        <v>1</v>
      </c>
      <c r="P248" s="468" t="s">
        <v>1706</v>
      </c>
      <c r="Q248" s="376" t="s">
        <v>1703</v>
      </c>
      <c r="R248" s="376" t="s">
        <v>1709</v>
      </c>
      <c r="S248" s="376">
        <v>2</v>
      </c>
      <c r="T248" s="376" t="s">
        <v>1767</v>
      </c>
      <c r="U248" s="376" t="s">
        <v>1698</v>
      </c>
      <c r="V248" s="376">
        <v>2</v>
      </c>
      <c r="W248" s="376" t="s">
        <v>1703</v>
      </c>
      <c r="X248" s="376" t="s">
        <v>1702</v>
      </c>
      <c r="Y248" s="376">
        <v>1</v>
      </c>
      <c r="Z248" s="322"/>
      <c r="AA248" s="322"/>
      <c r="AB248" s="322"/>
      <c r="AC248" s="376" t="s">
        <v>1698</v>
      </c>
      <c r="AD248" s="376" t="s">
        <v>1698</v>
      </c>
      <c r="AE248" s="376" t="s">
        <v>1698</v>
      </c>
      <c r="AG248" s="399">
        <v>7.8446899999999999</v>
      </c>
      <c r="AH248" s="512">
        <v>113.43895000000001</v>
      </c>
    </row>
    <row r="249" spans="2:35">
      <c r="B249" s="686"/>
      <c r="C249" s="685"/>
      <c r="D249" s="688"/>
      <c r="E249" s="498"/>
      <c r="F249" s="345">
        <v>189</v>
      </c>
      <c r="G249" s="377" t="s">
        <v>3026</v>
      </c>
      <c r="H249" s="345" t="s">
        <v>3113</v>
      </c>
      <c r="I249" s="346"/>
      <c r="J249" s="345">
        <v>0.78600000000000003</v>
      </c>
      <c r="K249" s="345" t="s">
        <v>1700</v>
      </c>
      <c r="L249" s="348">
        <v>4</v>
      </c>
      <c r="M249" s="348">
        <v>4.0999999999999996</v>
      </c>
      <c r="N249" s="453">
        <v>7.1</v>
      </c>
      <c r="O249" s="345">
        <v>1</v>
      </c>
      <c r="P249" s="468" t="s">
        <v>1706</v>
      </c>
      <c r="Q249" s="376" t="s">
        <v>1703</v>
      </c>
      <c r="R249" s="376" t="s">
        <v>1709</v>
      </c>
      <c r="S249" s="376">
        <v>3</v>
      </c>
      <c r="T249" s="376" t="s">
        <v>1767</v>
      </c>
      <c r="U249" s="376" t="s">
        <v>1698</v>
      </c>
      <c r="V249" s="376">
        <v>2</v>
      </c>
      <c r="W249" s="376" t="s">
        <v>1703</v>
      </c>
      <c r="X249" s="376" t="s">
        <v>1702</v>
      </c>
      <c r="Y249" s="376">
        <v>2</v>
      </c>
      <c r="Z249" s="322"/>
      <c r="AA249" s="322"/>
      <c r="AB249" s="322"/>
      <c r="AC249" s="376" t="s">
        <v>1698</v>
      </c>
      <c r="AD249" s="376" t="s">
        <v>1698</v>
      </c>
      <c r="AE249" s="376" t="s">
        <v>1698</v>
      </c>
      <c r="AG249" s="399">
        <v>7.8425399999999996</v>
      </c>
      <c r="AH249" s="512">
        <v>113.44229</v>
      </c>
    </row>
    <row r="250" spans="2:35">
      <c r="B250" s="686"/>
      <c r="C250" s="685"/>
      <c r="D250" s="688"/>
      <c r="E250" s="498"/>
      <c r="F250" s="345">
        <v>190</v>
      </c>
      <c r="G250" s="377" t="s">
        <v>3027</v>
      </c>
      <c r="H250" s="345" t="s">
        <v>3146</v>
      </c>
      <c r="I250" s="346"/>
      <c r="J250" s="345">
        <v>1.2649999999999999</v>
      </c>
      <c r="K250" s="345" t="s">
        <v>1700</v>
      </c>
      <c r="L250" s="348">
        <v>37.799999999999997</v>
      </c>
      <c r="M250" s="348">
        <v>5.3</v>
      </c>
      <c r="N250" s="453">
        <v>6.3</v>
      </c>
      <c r="O250" s="345">
        <v>1</v>
      </c>
      <c r="P250" s="468" t="s">
        <v>1722</v>
      </c>
      <c r="Q250" s="376" t="s">
        <v>1699</v>
      </c>
      <c r="R250" s="376" t="s">
        <v>1709</v>
      </c>
      <c r="S250" s="376">
        <v>2</v>
      </c>
      <c r="T250" s="376" t="s">
        <v>1701</v>
      </c>
      <c r="U250" s="376" t="s">
        <v>1767</v>
      </c>
      <c r="V250" s="376">
        <v>2</v>
      </c>
      <c r="W250" s="376" t="s">
        <v>1699</v>
      </c>
      <c r="X250" s="376" t="s">
        <v>1698</v>
      </c>
      <c r="Y250" s="376">
        <v>2</v>
      </c>
      <c r="Z250" s="322"/>
      <c r="AA250" s="322"/>
      <c r="AB250" s="322"/>
      <c r="AC250" s="376" t="s">
        <v>1699</v>
      </c>
      <c r="AD250" s="376" t="s">
        <v>1703</v>
      </c>
      <c r="AE250" s="376">
        <v>3</v>
      </c>
      <c r="AG250" s="399">
        <v>7.8401300000000003</v>
      </c>
      <c r="AH250" s="512">
        <v>113.44564</v>
      </c>
    </row>
    <row r="251" spans="2:35">
      <c r="B251" s="686"/>
      <c r="C251" s="685"/>
      <c r="D251" s="688"/>
      <c r="E251" s="498"/>
      <c r="F251" s="345">
        <v>191</v>
      </c>
      <c r="G251" s="377" t="s">
        <v>3028</v>
      </c>
      <c r="H251" s="345" t="s">
        <v>3147</v>
      </c>
      <c r="I251" s="346"/>
      <c r="J251" s="345">
        <v>1.931</v>
      </c>
      <c r="K251" s="345" t="s">
        <v>1700</v>
      </c>
      <c r="L251" s="348">
        <v>11.4</v>
      </c>
      <c r="M251" s="348">
        <v>4.5999999999999996</v>
      </c>
      <c r="N251" s="453">
        <v>5.0999999999999996</v>
      </c>
      <c r="O251" s="345">
        <v>1</v>
      </c>
      <c r="P251" s="468" t="s">
        <v>1703</v>
      </c>
      <c r="Q251" s="376" t="s">
        <v>1699</v>
      </c>
      <c r="R251" s="376" t="s">
        <v>1709</v>
      </c>
      <c r="S251" s="376">
        <v>2</v>
      </c>
      <c r="T251" s="376" t="s">
        <v>1701</v>
      </c>
      <c r="U251" s="376" t="s">
        <v>1767</v>
      </c>
      <c r="V251" s="376">
        <v>2</v>
      </c>
      <c r="W251" s="376" t="s">
        <v>1699</v>
      </c>
      <c r="X251" s="376" t="s">
        <v>1698</v>
      </c>
      <c r="Y251" s="376">
        <v>1</v>
      </c>
      <c r="Z251" s="322"/>
      <c r="AA251" s="322"/>
      <c r="AB251" s="322"/>
      <c r="AC251" s="376" t="s">
        <v>1699</v>
      </c>
      <c r="AD251" s="376" t="s">
        <v>1703</v>
      </c>
      <c r="AE251" s="376">
        <v>3</v>
      </c>
      <c r="AG251" s="399">
        <v>7.8398199999999996</v>
      </c>
      <c r="AH251" s="512">
        <v>113.44678999999999</v>
      </c>
    </row>
    <row r="252" spans="2:35">
      <c r="B252" s="686"/>
      <c r="C252" s="685"/>
      <c r="D252" s="688"/>
      <c r="E252" s="498"/>
      <c r="F252" s="345">
        <v>192</v>
      </c>
      <c r="G252" s="377" t="s">
        <v>3029</v>
      </c>
      <c r="H252" s="345" t="s">
        <v>3148</v>
      </c>
      <c r="I252" s="346"/>
      <c r="J252" s="345">
        <v>1.4990000000000001</v>
      </c>
      <c r="K252" s="345" t="s">
        <v>1700</v>
      </c>
      <c r="L252" s="348">
        <v>4.7</v>
      </c>
      <c r="M252" s="348">
        <v>3.5</v>
      </c>
      <c r="N252" s="453">
        <v>4.2</v>
      </c>
      <c r="O252" s="345">
        <v>1</v>
      </c>
      <c r="P252" s="468" t="s">
        <v>1703</v>
      </c>
      <c r="Q252" s="376" t="s">
        <v>2083</v>
      </c>
      <c r="R252" s="376" t="s">
        <v>1709</v>
      </c>
      <c r="S252" s="376">
        <v>1</v>
      </c>
      <c r="T252" s="376" t="s">
        <v>1701</v>
      </c>
      <c r="U252" s="376" t="s">
        <v>1767</v>
      </c>
      <c r="V252" s="376">
        <v>2</v>
      </c>
      <c r="W252" s="376" t="s">
        <v>1699</v>
      </c>
      <c r="X252" s="376" t="s">
        <v>1698</v>
      </c>
      <c r="Y252" s="376">
        <v>2</v>
      </c>
      <c r="Z252" s="322"/>
      <c r="AA252" s="322"/>
      <c r="AB252" s="322"/>
      <c r="AC252" s="376" t="s">
        <v>1699</v>
      </c>
      <c r="AD252" s="376" t="s">
        <v>1703</v>
      </c>
      <c r="AE252" s="376">
        <v>4</v>
      </c>
      <c r="AG252" s="399">
        <v>7.8395900000000003</v>
      </c>
      <c r="AH252" s="512">
        <v>113.44772</v>
      </c>
    </row>
    <row r="253" spans="2:35">
      <c r="B253" s="686"/>
      <c r="C253" s="685"/>
      <c r="D253" s="688"/>
      <c r="E253" s="498"/>
      <c r="F253" s="345">
        <v>193</v>
      </c>
      <c r="G253" s="377" t="s">
        <v>3030</v>
      </c>
      <c r="H253" s="345" t="s">
        <v>3149</v>
      </c>
      <c r="I253" s="346"/>
      <c r="J253" s="345">
        <v>1.5469999999999999</v>
      </c>
      <c r="K253" s="345" t="s">
        <v>1700</v>
      </c>
      <c r="L253" s="348">
        <v>4.4000000000000004</v>
      </c>
      <c r="M253" s="348">
        <v>3.5</v>
      </c>
      <c r="N253" s="453">
        <v>4.2</v>
      </c>
      <c r="O253" s="345">
        <v>1</v>
      </c>
      <c r="P253" s="468" t="s">
        <v>1703</v>
      </c>
      <c r="Q253" s="376" t="s">
        <v>2083</v>
      </c>
      <c r="R253" s="376" t="s">
        <v>1709</v>
      </c>
      <c r="S253" s="376">
        <v>1</v>
      </c>
      <c r="T253" s="376" t="s">
        <v>1701</v>
      </c>
      <c r="U253" s="376" t="s">
        <v>1767</v>
      </c>
      <c r="V253" s="376">
        <v>1</v>
      </c>
      <c r="W253" s="376" t="s">
        <v>1699</v>
      </c>
      <c r="X253" s="376" t="s">
        <v>1698</v>
      </c>
      <c r="Y253" s="376">
        <v>1</v>
      </c>
      <c r="Z253" s="322"/>
      <c r="AA253" s="322"/>
      <c r="AB253" s="322"/>
      <c r="AC253" s="376" t="s">
        <v>1699</v>
      </c>
      <c r="AD253" s="376" t="s">
        <v>1703</v>
      </c>
      <c r="AE253" s="376">
        <v>3</v>
      </c>
      <c r="AG253" s="399">
        <v>7.8394199999999996</v>
      </c>
      <c r="AH253" s="512">
        <v>113.44817999999999</v>
      </c>
    </row>
    <row r="254" spans="2:35">
      <c r="B254" s="686"/>
      <c r="C254" s="685"/>
      <c r="D254" s="688"/>
      <c r="E254" s="498"/>
      <c r="F254" s="345">
        <v>194</v>
      </c>
      <c r="G254" s="377" t="s">
        <v>3031</v>
      </c>
      <c r="H254" s="345" t="s">
        <v>3150</v>
      </c>
      <c r="I254" s="346"/>
      <c r="J254" s="345">
        <v>1.9419999999999999</v>
      </c>
      <c r="K254" s="345" t="s">
        <v>1700</v>
      </c>
      <c r="L254" s="348">
        <v>10</v>
      </c>
      <c r="M254" s="348">
        <v>3.9</v>
      </c>
      <c r="N254" s="453">
        <v>4.9000000000000004</v>
      </c>
      <c r="O254" s="345">
        <v>1</v>
      </c>
      <c r="P254" s="468" t="s">
        <v>1703</v>
      </c>
      <c r="Q254" s="376" t="s">
        <v>1699</v>
      </c>
      <c r="R254" s="376" t="s">
        <v>1709</v>
      </c>
      <c r="S254" s="376">
        <v>1</v>
      </c>
      <c r="T254" s="376" t="s">
        <v>1701</v>
      </c>
      <c r="U254" s="376" t="s">
        <v>1767</v>
      </c>
      <c r="V254" s="376">
        <v>2</v>
      </c>
      <c r="W254" s="376" t="s">
        <v>1701</v>
      </c>
      <c r="X254" s="376" t="s">
        <v>1707</v>
      </c>
      <c r="Y254" s="376">
        <v>3</v>
      </c>
      <c r="Z254" s="322"/>
      <c r="AA254" s="322"/>
      <c r="AB254" s="322"/>
      <c r="AC254" s="376" t="s">
        <v>1699</v>
      </c>
      <c r="AD254" s="376" t="s">
        <v>1703</v>
      </c>
      <c r="AE254" s="376">
        <v>3</v>
      </c>
      <c r="AG254" s="399">
        <v>7.83866</v>
      </c>
      <c r="AH254" s="512">
        <v>113.4517</v>
      </c>
    </row>
    <row r="255" spans="2:35">
      <c r="B255" s="675"/>
      <c r="C255" s="683"/>
      <c r="D255" s="679"/>
      <c r="E255" s="498"/>
      <c r="F255" s="345">
        <v>195</v>
      </c>
      <c r="G255" s="377" t="s">
        <v>3032</v>
      </c>
      <c r="H255" s="345" t="s">
        <v>3151</v>
      </c>
      <c r="I255" s="346"/>
      <c r="J255" s="345">
        <v>23.26</v>
      </c>
      <c r="K255" s="345" t="s">
        <v>1700</v>
      </c>
      <c r="L255" s="348">
        <v>3.7</v>
      </c>
      <c r="M255" s="348">
        <v>4.0999999999999996</v>
      </c>
      <c r="N255" s="453">
        <v>7</v>
      </c>
      <c r="O255" s="345">
        <v>1</v>
      </c>
      <c r="P255" s="468" t="s">
        <v>3245</v>
      </c>
      <c r="Q255" s="376" t="s">
        <v>2083</v>
      </c>
      <c r="R255" s="376" t="s">
        <v>1709</v>
      </c>
      <c r="S255" s="376">
        <v>4</v>
      </c>
      <c r="T255" s="376" t="s">
        <v>1701</v>
      </c>
      <c r="U255" s="376" t="s">
        <v>1767</v>
      </c>
      <c r="V255" s="376">
        <v>2</v>
      </c>
      <c r="W255" s="376" t="s">
        <v>1699</v>
      </c>
      <c r="X255" s="376" t="s">
        <v>1698</v>
      </c>
      <c r="Y255" s="376">
        <v>2</v>
      </c>
      <c r="Z255" s="322"/>
      <c r="AA255" s="322"/>
      <c r="AB255" s="322"/>
      <c r="AC255" s="376" t="s">
        <v>1699</v>
      </c>
      <c r="AD255" s="376" t="s">
        <v>1703</v>
      </c>
      <c r="AE255" s="376">
        <v>2</v>
      </c>
      <c r="AG255" s="399">
        <v>7.83812</v>
      </c>
      <c r="AH255" s="512">
        <v>113.45501</v>
      </c>
    </row>
    <row r="256" spans="2:35">
      <c r="B256" s="671"/>
      <c r="C256" s="672"/>
      <c r="D256" s="672"/>
      <c r="E256" s="672"/>
      <c r="F256" s="672"/>
      <c r="G256" s="672"/>
      <c r="H256" s="672"/>
      <c r="I256" s="672"/>
      <c r="J256" s="672"/>
      <c r="K256" s="672"/>
      <c r="L256" s="672"/>
      <c r="M256" s="672"/>
      <c r="N256" s="672"/>
      <c r="O256" s="672"/>
      <c r="P256" s="672"/>
      <c r="Q256" s="672"/>
      <c r="R256" s="672"/>
      <c r="S256" s="672"/>
      <c r="T256" s="672"/>
      <c r="U256" s="672"/>
      <c r="V256" s="672"/>
      <c r="W256" s="672"/>
      <c r="X256" s="672"/>
      <c r="Y256" s="672"/>
      <c r="Z256" s="672"/>
      <c r="AA256" s="672"/>
      <c r="AB256" s="672"/>
      <c r="AC256" s="672"/>
      <c r="AD256" s="672"/>
      <c r="AE256" s="672"/>
      <c r="AF256" s="672"/>
      <c r="AG256" s="672"/>
      <c r="AH256" s="673"/>
    </row>
    <row r="257" spans="2:34">
      <c r="B257" s="674" t="s">
        <v>2314</v>
      </c>
      <c r="C257" s="682">
        <v>8</v>
      </c>
      <c r="D257" s="678" t="s">
        <v>2825</v>
      </c>
      <c r="E257" s="376"/>
      <c r="F257" s="376">
        <v>196</v>
      </c>
      <c r="G257" s="377" t="s">
        <v>2826</v>
      </c>
      <c r="H257" s="376" t="s">
        <v>2833</v>
      </c>
      <c r="I257" s="338"/>
      <c r="J257" s="320">
        <v>1.9E-2</v>
      </c>
      <c r="K257" s="376" t="s">
        <v>1700</v>
      </c>
      <c r="L257" s="321">
        <v>2.4500000000000002</v>
      </c>
      <c r="M257" s="321">
        <v>4.5</v>
      </c>
      <c r="N257" s="321">
        <v>7</v>
      </c>
      <c r="O257" s="376">
        <v>1</v>
      </c>
      <c r="P257" s="376" t="s">
        <v>1699</v>
      </c>
      <c r="Q257" s="376" t="s">
        <v>3234</v>
      </c>
      <c r="R257" s="376" t="s">
        <v>1709</v>
      </c>
      <c r="S257" s="376">
        <v>1</v>
      </c>
      <c r="T257" s="376" t="s">
        <v>1701</v>
      </c>
      <c r="U257" s="376" t="s">
        <v>1767</v>
      </c>
      <c r="V257" s="376">
        <v>1</v>
      </c>
      <c r="W257" s="376" t="s">
        <v>1700</v>
      </c>
      <c r="X257" s="376" t="s">
        <v>1702</v>
      </c>
      <c r="Y257" s="376">
        <v>2</v>
      </c>
      <c r="Z257" s="376"/>
      <c r="AA257" s="376"/>
      <c r="AB257" s="376"/>
      <c r="AC257" s="376" t="s">
        <v>1698</v>
      </c>
      <c r="AD257" s="376" t="s">
        <v>1698</v>
      </c>
      <c r="AE257" s="376" t="s">
        <v>1698</v>
      </c>
      <c r="AF257" s="339"/>
      <c r="AG257" s="525">
        <v>7.8429000000000002</v>
      </c>
      <c r="AH257" s="525">
        <v>113.4696</v>
      </c>
    </row>
    <row r="258" spans="2:34">
      <c r="B258" s="686"/>
      <c r="C258" s="685"/>
      <c r="D258" s="688"/>
      <c r="E258" s="376"/>
      <c r="F258" s="376">
        <v>197</v>
      </c>
      <c r="G258" s="377" t="s">
        <v>2827</v>
      </c>
      <c r="H258" s="376" t="s">
        <v>2834</v>
      </c>
      <c r="I258" s="338"/>
      <c r="J258" s="320">
        <v>0.58699999999999997</v>
      </c>
      <c r="K258" s="376" t="s">
        <v>1700</v>
      </c>
      <c r="L258" s="321">
        <v>8.25</v>
      </c>
      <c r="M258" s="321">
        <v>3.1</v>
      </c>
      <c r="N258" s="321">
        <v>4.92</v>
      </c>
      <c r="O258" s="376">
        <v>1</v>
      </c>
      <c r="P258" s="376" t="s">
        <v>1703</v>
      </c>
      <c r="Q258" s="376" t="s">
        <v>1699</v>
      </c>
      <c r="R258" s="376" t="s">
        <v>1709</v>
      </c>
      <c r="S258" s="376">
        <v>1</v>
      </c>
      <c r="T258" s="376" t="s">
        <v>1701</v>
      </c>
      <c r="U258" s="376" t="s">
        <v>1767</v>
      </c>
      <c r="V258" s="376">
        <v>1</v>
      </c>
      <c r="W258" s="376" t="s">
        <v>1701</v>
      </c>
      <c r="X258" s="376" t="s">
        <v>1707</v>
      </c>
      <c r="Y258" s="376">
        <v>1</v>
      </c>
      <c r="Z258" s="376"/>
      <c r="AA258" s="376"/>
      <c r="AB258" s="376"/>
      <c r="AC258" s="376" t="s">
        <v>1699</v>
      </c>
      <c r="AD258" s="376" t="s">
        <v>1703</v>
      </c>
      <c r="AE258" s="376">
        <v>2</v>
      </c>
      <c r="AF258" s="339"/>
      <c r="AG258" s="525">
        <v>7.8479000000000001</v>
      </c>
      <c r="AH258" s="525">
        <v>113.47</v>
      </c>
    </row>
    <row r="259" spans="2:34" ht="25.5">
      <c r="B259" s="686"/>
      <c r="C259" s="685"/>
      <c r="D259" s="688"/>
      <c r="E259" s="376"/>
      <c r="F259" s="376">
        <v>198</v>
      </c>
      <c r="G259" s="377" t="s">
        <v>2828</v>
      </c>
      <c r="H259" s="376" t="s">
        <v>2835</v>
      </c>
      <c r="I259" s="338"/>
      <c r="J259" s="320">
        <v>3.677</v>
      </c>
      <c r="K259" s="376" t="s">
        <v>1700</v>
      </c>
      <c r="L259" s="321">
        <v>4.0999999999999996</v>
      </c>
      <c r="M259" s="321">
        <v>3.6</v>
      </c>
      <c r="N259" s="321">
        <v>4.2</v>
      </c>
      <c r="O259" s="376">
        <v>1</v>
      </c>
      <c r="P259" s="376" t="s">
        <v>1697</v>
      </c>
      <c r="Q259" s="376" t="s">
        <v>1701</v>
      </c>
      <c r="R259" s="376" t="s">
        <v>1709</v>
      </c>
      <c r="S259" s="376">
        <v>3</v>
      </c>
      <c r="T259" s="376" t="s">
        <v>1701</v>
      </c>
      <c r="U259" s="376" t="s">
        <v>1767</v>
      </c>
      <c r="V259" s="376">
        <v>3</v>
      </c>
      <c r="W259" s="376" t="s">
        <v>1701</v>
      </c>
      <c r="X259" s="376" t="s">
        <v>1707</v>
      </c>
      <c r="Y259" s="376">
        <v>2</v>
      </c>
      <c r="Z259" s="376"/>
      <c r="AA259" s="376"/>
      <c r="AB259" s="376"/>
      <c r="AC259" s="376" t="s">
        <v>1699</v>
      </c>
      <c r="AD259" s="376" t="s">
        <v>1703</v>
      </c>
      <c r="AE259" s="376">
        <v>3</v>
      </c>
      <c r="AF259" s="339"/>
      <c r="AG259" s="525">
        <v>7.8705999999999996</v>
      </c>
      <c r="AH259" s="525">
        <v>113.4755</v>
      </c>
    </row>
    <row r="260" spans="2:34">
      <c r="B260" s="686"/>
      <c r="C260" s="685"/>
      <c r="D260" s="688"/>
      <c r="E260" s="376"/>
      <c r="F260" s="376">
        <v>199</v>
      </c>
      <c r="G260" s="377" t="s">
        <v>2829</v>
      </c>
      <c r="H260" s="376" t="s">
        <v>3248</v>
      </c>
      <c r="I260" s="338"/>
      <c r="J260" s="320">
        <v>8.0449999999999999</v>
      </c>
      <c r="K260" s="376" t="s">
        <v>1700</v>
      </c>
      <c r="L260" s="321">
        <v>6.85</v>
      </c>
      <c r="M260" s="321">
        <v>3.8</v>
      </c>
      <c r="N260" s="321">
        <v>4</v>
      </c>
      <c r="O260" s="376">
        <v>1</v>
      </c>
      <c r="P260" s="376" t="s">
        <v>1697</v>
      </c>
      <c r="Q260" s="376" t="s">
        <v>1701</v>
      </c>
      <c r="R260" s="376" t="s">
        <v>1709</v>
      </c>
      <c r="S260" s="376">
        <v>1</v>
      </c>
      <c r="T260" s="376" t="s">
        <v>1701</v>
      </c>
      <c r="U260" s="376" t="s">
        <v>1767</v>
      </c>
      <c r="V260" s="376">
        <v>2</v>
      </c>
      <c r="W260" s="376" t="s">
        <v>1701</v>
      </c>
      <c r="X260" s="376" t="s">
        <v>1707</v>
      </c>
      <c r="Y260" s="376">
        <v>1</v>
      </c>
      <c r="Z260" s="376"/>
      <c r="AA260" s="376"/>
      <c r="AB260" s="376"/>
      <c r="AC260" s="376" t="s">
        <v>1699</v>
      </c>
      <c r="AD260" s="376" t="s">
        <v>1703</v>
      </c>
      <c r="AE260" s="376">
        <v>2</v>
      </c>
      <c r="AF260" s="339"/>
      <c r="AG260" s="525">
        <v>7.8913000000000002</v>
      </c>
      <c r="AH260" s="525">
        <v>113.5003</v>
      </c>
    </row>
    <row r="261" spans="2:34">
      <c r="B261" s="686"/>
      <c r="C261" s="685"/>
      <c r="D261" s="688"/>
      <c r="E261" s="376"/>
      <c r="F261" s="376">
        <v>200</v>
      </c>
      <c r="G261" s="377" t="s">
        <v>2830</v>
      </c>
      <c r="H261" s="376" t="s">
        <v>2836</v>
      </c>
      <c r="I261" s="338"/>
      <c r="J261" s="320">
        <v>9.7390000000000008</v>
      </c>
      <c r="K261" s="376" t="s">
        <v>1700</v>
      </c>
      <c r="L261" s="321">
        <v>3</v>
      </c>
      <c r="M261" s="321">
        <v>3.2</v>
      </c>
      <c r="N261" s="321">
        <v>4.0999999999999996</v>
      </c>
      <c r="O261" s="376">
        <v>1</v>
      </c>
      <c r="P261" s="376" t="s">
        <v>1705</v>
      </c>
      <c r="Q261" s="376" t="s">
        <v>1701</v>
      </c>
      <c r="R261" s="376" t="s">
        <v>1709</v>
      </c>
      <c r="S261" s="376">
        <v>1</v>
      </c>
      <c r="T261" s="376" t="s">
        <v>1701</v>
      </c>
      <c r="U261" s="376" t="s">
        <v>1722</v>
      </c>
      <c r="V261" s="376">
        <v>2</v>
      </c>
      <c r="W261" s="376" t="s">
        <v>1701</v>
      </c>
      <c r="X261" s="376" t="s">
        <v>1707</v>
      </c>
      <c r="Y261" s="376">
        <v>2</v>
      </c>
      <c r="Z261" s="376"/>
      <c r="AA261" s="376"/>
      <c r="AB261" s="376"/>
      <c r="AC261" s="376" t="s">
        <v>1699</v>
      </c>
      <c r="AD261" s="376" t="s">
        <v>1703</v>
      </c>
      <c r="AE261" s="376">
        <v>3</v>
      </c>
      <c r="AF261" s="339"/>
      <c r="AG261" s="525">
        <v>7.9025999999999996</v>
      </c>
      <c r="AH261" s="525">
        <v>113.48950000000001</v>
      </c>
    </row>
    <row r="262" spans="2:34" ht="25.5">
      <c r="B262" s="686"/>
      <c r="C262" s="685"/>
      <c r="D262" s="688"/>
      <c r="E262" s="376"/>
      <c r="F262" s="376">
        <v>201</v>
      </c>
      <c r="G262" s="377" t="s">
        <v>2831</v>
      </c>
      <c r="H262" s="376" t="s">
        <v>2837</v>
      </c>
      <c r="I262" s="338"/>
      <c r="J262" s="320">
        <v>11.433</v>
      </c>
      <c r="K262" s="376" t="s">
        <v>1700</v>
      </c>
      <c r="L262" s="321">
        <v>24</v>
      </c>
      <c r="M262" s="321">
        <v>3.2</v>
      </c>
      <c r="N262" s="321">
        <v>3.6</v>
      </c>
      <c r="O262" s="376">
        <v>2</v>
      </c>
      <c r="P262" s="376" t="s">
        <v>1703</v>
      </c>
      <c r="Q262" s="376" t="s">
        <v>1699</v>
      </c>
      <c r="R262" s="376" t="s">
        <v>1709</v>
      </c>
      <c r="S262" s="376">
        <v>2</v>
      </c>
      <c r="T262" s="376" t="s">
        <v>1701</v>
      </c>
      <c r="U262" s="376" t="s">
        <v>1698</v>
      </c>
      <c r="V262" s="376">
        <v>1</v>
      </c>
      <c r="W262" s="376" t="s">
        <v>1701</v>
      </c>
      <c r="X262" s="376" t="s">
        <v>1707</v>
      </c>
      <c r="Y262" s="376">
        <v>1</v>
      </c>
      <c r="Z262" s="376"/>
      <c r="AA262" s="376"/>
      <c r="AB262" s="376"/>
      <c r="AC262" s="376" t="s">
        <v>2064</v>
      </c>
      <c r="AD262" s="376" t="s">
        <v>1703</v>
      </c>
      <c r="AE262" s="376">
        <v>2</v>
      </c>
      <c r="AF262" s="339"/>
      <c r="AG262" s="525">
        <v>7.8996000000000004</v>
      </c>
      <c r="AH262" s="525">
        <v>113.4931</v>
      </c>
    </row>
    <row r="263" spans="2:34" ht="25.5">
      <c r="B263" s="675"/>
      <c r="C263" s="683"/>
      <c r="D263" s="679"/>
      <c r="E263" s="376"/>
      <c r="F263" s="376">
        <v>202</v>
      </c>
      <c r="G263" s="377" t="s">
        <v>2832</v>
      </c>
      <c r="H263" s="376" t="s">
        <v>2838</v>
      </c>
      <c r="I263" s="338"/>
      <c r="J263" s="320">
        <v>12.571999999999999</v>
      </c>
      <c r="K263" s="376" t="s">
        <v>1700</v>
      </c>
      <c r="L263" s="321">
        <v>3.7</v>
      </c>
      <c r="M263" s="321">
        <v>3.6</v>
      </c>
      <c r="N263" s="321">
        <v>3.6</v>
      </c>
      <c r="O263" s="376">
        <v>1</v>
      </c>
      <c r="P263" s="376" t="s">
        <v>3245</v>
      </c>
      <c r="Q263" s="376" t="s">
        <v>3249</v>
      </c>
      <c r="R263" s="376" t="s">
        <v>1709</v>
      </c>
      <c r="S263" s="376">
        <v>4</v>
      </c>
      <c r="T263" s="376" t="s">
        <v>1701</v>
      </c>
      <c r="U263" s="376" t="s">
        <v>1722</v>
      </c>
      <c r="V263" s="376">
        <v>2</v>
      </c>
      <c r="W263" s="376" t="s">
        <v>1698</v>
      </c>
      <c r="X263" s="376" t="s">
        <v>1698</v>
      </c>
      <c r="Y263" s="376">
        <v>3</v>
      </c>
      <c r="Z263" s="376"/>
      <c r="AA263" s="376"/>
      <c r="AB263" s="376"/>
      <c r="AC263" s="376" t="s">
        <v>1699</v>
      </c>
      <c r="AD263" s="376" t="s">
        <v>1703</v>
      </c>
      <c r="AE263" s="376">
        <v>3</v>
      </c>
      <c r="AF263" s="339"/>
      <c r="AG263" s="525">
        <v>7.9005999999999998</v>
      </c>
      <c r="AH263" s="525">
        <v>113.5038</v>
      </c>
    </row>
    <row r="264" spans="2:34">
      <c r="B264" s="671"/>
      <c r="C264" s="672"/>
      <c r="D264" s="672"/>
      <c r="E264" s="672"/>
      <c r="F264" s="672"/>
      <c r="G264" s="672"/>
      <c r="H264" s="672"/>
      <c r="I264" s="672"/>
      <c r="J264" s="672"/>
      <c r="K264" s="672"/>
      <c r="L264" s="672"/>
      <c r="M264" s="672"/>
      <c r="N264" s="672"/>
      <c r="O264" s="672"/>
      <c r="P264" s="672"/>
      <c r="Q264" s="672"/>
      <c r="R264" s="672"/>
      <c r="S264" s="672"/>
      <c r="T264" s="672"/>
      <c r="U264" s="672"/>
      <c r="V264" s="672"/>
      <c r="W264" s="672"/>
      <c r="X264" s="672"/>
      <c r="Y264" s="672"/>
      <c r="Z264" s="672"/>
      <c r="AA264" s="672"/>
      <c r="AB264" s="672"/>
      <c r="AC264" s="672"/>
      <c r="AD264" s="672"/>
      <c r="AE264" s="672"/>
      <c r="AF264" s="672"/>
      <c r="AG264" s="672"/>
      <c r="AH264" s="673"/>
    </row>
    <row r="265" spans="2:34" ht="25.5" customHeight="1">
      <c r="B265" s="674" t="s">
        <v>2320</v>
      </c>
      <c r="C265" s="682">
        <v>4.5</v>
      </c>
      <c r="D265" s="680" t="s">
        <v>2954</v>
      </c>
      <c r="E265" s="331"/>
      <c r="F265" s="377">
        <v>203</v>
      </c>
      <c r="G265" s="377" t="s">
        <v>3033</v>
      </c>
      <c r="H265" s="377" t="s">
        <v>3152</v>
      </c>
      <c r="I265" s="435"/>
      <c r="J265" s="485">
        <v>2.1000000000000001E-2</v>
      </c>
      <c r="K265" s="450" t="s">
        <v>1700</v>
      </c>
      <c r="L265" s="451">
        <v>4.0999999999999996</v>
      </c>
      <c r="M265" s="451">
        <v>6.2</v>
      </c>
      <c r="N265" s="451">
        <v>6.7</v>
      </c>
      <c r="O265" s="377">
        <v>1</v>
      </c>
      <c r="P265" s="377" t="s">
        <v>3233</v>
      </c>
      <c r="Q265" s="377" t="s">
        <v>2083</v>
      </c>
      <c r="R265" s="377" t="s">
        <v>1709</v>
      </c>
      <c r="S265" s="377">
        <v>4</v>
      </c>
      <c r="T265" s="377" t="s">
        <v>1701</v>
      </c>
      <c r="U265" s="377" t="s">
        <v>1767</v>
      </c>
      <c r="V265" s="377">
        <v>2</v>
      </c>
      <c r="W265" s="377" t="s">
        <v>1701</v>
      </c>
      <c r="X265" s="377" t="s">
        <v>1707</v>
      </c>
      <c r="Y265" s="377">
        <v>1</v>
      </c>
      <c r="Z265" s="322"/>
      <c r="AA265" s="322"/>
      <c r="AB265" s="322"/>
      <c r="AC265" s="377" t="s">
        <v>1699</v>
      </c>
      <c r="AD265" s="377" t="s">
        <v>1703</v>
      </c>
      <c r="AE265" s="532">
        <v>2</v>
      </c>
      <c r="AG265" s="377">
        <v>7.7617000000000003</v>
      </c>
      <c r="AH265" s="378">
        <v>113.43980000000001</v>
      </c>
    </row>
    <row r="266" spans="2:34">
      <c r="B266" s="686"/>
      <c r="C266" s="685"/>
      <c r="D266" s="684"/>
      <c r="E266" s="331"/>
      <c r="F266" s="377">
        <v>204</v>
      </c>
      <c r="G266" s="377" t="s">
        <v>3034</v>
      </c>
      <c r="H266" s="377" t="s">
        <v>3153</v>
      </c>
      <c r="I266" s="435"/>
      <c r="J266" s="485">
        <v>0.29899999999999999</v>
      </c>
      <c r="K266" s="450" t="s">
        <v>1700</v>
      </c>
      <c r="L266" s="451">
        <v>4.8499999999999996</v>
      </c>
      <c r="M266" s="451">
        <v>5.0999999999999996</v>
      </c>
      <c r="N266" s="451">
        <v>10.199999999999999</v>
      </c>
      <c r="O266" s="377">
        <v>1</v>
      </c>
      <c r="P266" s="377" t="s">
        <v>1703</v>
      </c>
      <c r="Q266" s="377" t="s">
        <v>1699</v>
      </c>
      <c r="R266" s="377" t="s">
        <v>1709</v>
      </c>
      <c r="S266" s="377">
        <v>3</v>
      </c>
      <c r="T266" s="377" t="s">
        <v>1701</v>
      </c>
      <c r="U266" s="377" t="s">
        <v>1767</v>
      </c>
      <c r="V266" s="377">
        <v>2</v>
      </c>
      <c r="W266" s="377" t="s">
        <v>1701</v>
      </c>
      <c r="X266" s="377" t="s">
        <v>1707</v>
      </c>
      <c r="Y266" s="377">
        <v>1</v>
      </c>
      <c r="Z266" s="322"/>
      <c r="AA266" s="322"/>
      <c r="AB266" s="322"/>
      <c r="AC266" s="377" t="s">
        <v>1699</v>
      </c>
      <c r="AD266" s="377" t="s">
        <v>1703</v>
      </c>
      <c r="AE266" s="532">
        <v>3</v>
      </c>
      <c r="AG266" s="377">
        <v>7.7620300000000002</v>
      </c>
      <c r="AH266" s="510">
        <v>113.44238</v>
      </c>
    </row>
    <row r="267" spans="2:34">
      <c r="B267" s="686"/>
      <c r="C267" s="685"/>
      <c r="D267" s="684"/>
      <c r="E267" s="331"/>
      <c r="F267" s="377">
        <v>205</v>
      </c>
      <c r="G267" s="377" t="s">
        <v>3035</v>
      </c>
      <c r="H267" s="377" t="s">
        <v>3155</v>
      </c>
      <c r="I267" s="435"/>
      <c r="J267" s="485">
        <v>1.39</v>
      </c>
      <c r="K267" s="450" t="s">
        <v>1700</v>
      </c>
      <c r="L267" s="451">
        <v>12.2</v>
      </c>
      <c r="M267" s="451">
        <v>9.25</v>
      </c>
      <c r="N267" s="451">
        <v>6.7</v>
      </c>
      <c r="O267" s="377">
        <v>1</v>
      </c>
      <c r="P267" s="377" t="s">
        <v>3245</v>
      </c>
      <c r="Q267" s="377" t="s">
        <v>2083</v>
      </c>
      <c r="R267" s="377" t="s">
        <v>1709</v>
      </c>
      <c r="S267" s="377">
        <v>3</v>
      </c>
      <c r="T267" s="377" t="s">
        <v>1701</v>
      </c>
      <c r="U267" s="377" t="s">
        <v>1767</v>
      </c>
      <c r="V267" s="377">
        <v>2</v>
      </c>
      <c r="W267" s="377" t="s">
        <v>1701</v>
      </c>
      <c r="X267" s="377" t="s">
        <v>1707</v>
      </c>
      <c r="Y267" s="377">
        <v>2</v>
      </c>
      <c r="Z267" s="322"/>
      <c r="AA267" s="322"/>
      <c r="AB267" s="322"/>
      <c r="AC267" s="377" t="s">
        <v>1699</v>
      </c>
      <c r="AD267" s="377" t="s">
        <v>1703</v>
      </c>
      <c r="AE267" s="532">
        <v>2</v>
      </c>
      <c r="AG267" s="377">
        <v>7.7650300000000003</v>
      </c>
      <c r="AH267" s="510">
        <v>113.45175999999999</v>
      </c>
    </row>
    <row r="268" spans="2:34">
      <c r="B268" s="686"/>
      <c r="C268" s="685"/>
      <c r="D268" s="684"/>
      <c r="E268" s="331"/>
      <c r="F268" s="377">
        <v>206</v>
      </c>
      <c r="G268" s="377" t="s">
        <v>3036</v>
      </c>
      <c r="H268" s="377" t="s">
        <v>3154</v>
      </c>
      <c r="I268" s="435"/>
      <c r="J268" s="485">
        <v>3.52</v>
      </c>
      <c r="K268" s="450" t="s">
        <v>1700</v>
      </c>
      <c r="L268" s="451">
        <v>8</v>
      </c>
      <c r="M268" s="451">
        <v>6.3</v>
      </c>
      <c r="N268" s="451">
        <v>6.74</v>
      </c>
      <c r="O268" s="377">
        <v>1</v>
      </c>
      <c r="P268" s="377" t="s">
        <v>1703</v>
      </c>
      <c r="Q268" s="377" t="s">
        <v>1699</v>
      </c>
      <c r="R268" s="377" t="s">
        <v>1709</v>
      </c>
      <c r="S268" s="377">
        <v>3</v>
      </c>
      <c r="T268" s="377" t="s">
        <v>1701</v>
      </c>
      <c r="U268" s="377" t="s">
        <v>1767</v>
      </c>
      <c r="V268" s="377">
        <v>2</v>
      </c>
      <c r="W268" s="377" t="s">
        <v>1701</v>
      </c>
      <c r="X268" s="377" t="s">
        <v>1707</v>
      </c>
      <c r="Y268" s="377">
        <v>0</v>
      </c>
      <c r="Z268" s="322"/>
      <c r="AA268" s="322"/>
      <c r="AB268" s="322"/>
      <c r="AC268" s="377" t="s">
        <v>1699</v>
      </c>
      <c r="AD268" s="377" t="s">
        <v>1703</v>
      </c>
      <c r="AE268" s="532">
        <v>2</v>
      </c>
      <c r="AG268" s="377">
        <v>7.7717099999999997</v>
      </c>
      <c r="AH268" s="510">
        <v>113.4695</v>
      </c>
    </row>
    <row r="269" spans="2:34">
      <c r="B269" s="675"/>
      <c r="C269" s="683"/>
      <c r="D269" s="681"/>
      <c r="E269" s="331"/>
      <c r="F269" s="377">
        <v>207</v>
      </c>
      <c r="G269" s="377" t="s">
        <v>3037</v>
      </c>
      <c r="H269" s="377" t="s">
        <v>3156</v>
      </c>
      <c r="I269" s="435"/>
      <c r="J269" s="485">
        <v>4.0330000000000004</v>
      </c>
      <c r="K269" s="450" t="s">
        <v>1700</v>
      </c>
      <c r="L269" s="451">
        <v>7.87</v>
      </c>
      <c r="M269" s="451">
        <v>7.3</v>
      </c>
      <c r="N269" s="451">
        <v>8.86</v>
      </c>
      <c r="O269" s="377">
        <v>1</v>
      </c>
      <c r="P269" s="377" t="s">
        <v>1706</v>
      </c>
      <c r="Q269" s="377" t="s">
        <v>1701</v>
      </c>
      <c r="R269" s="377" t="s">
        <v>1709</v>
      </c>
      <c r="S269" s="377">
        <v>3</v>
      </c>
      <c r="T269" s="377" t="s">
        <v>1767</v>
      </c>
      <c r="U269" s="377" t="s">
        <v>1698</v>
      </c>
      <c r="V269" s="377">
        <v>2</v>
      </c>
      <c r="W269" s="377" t="s">
        <v>1703</v>
      </c>
      <c r="X269" s="377" t="s">
        <v>1698</v>
      </c>
      <c r="Y269" s="377">
        <v>1</v>
      </c>
      <c r="Z269" s="322"/>
      <c r="AA269" s="322"/>
      <c r="AB269" s="322"/>
      <c r="AC269" s="377" t="s">
        <v>1698</v>
      </c>
      <c r="AD269" s="377" t="s">
        <v>1698</v>
      </c>
      <c r="AE269" s="377" t="s">
        <v>1698</v>
      </c>
      <c r="AG269" s="377">
        <v>7.7718999999999996</v>
      </c>
      <c r="AH269" s="510">
        <v>113.47421</v>
      </c>
    </row>
    <row r="270" spans="2:34">
      <c r="B270" s="671"/>
      <c r="C270" s="672"/>
      <c r="D270" s="672"/>
      <c r="E270" s="672"/>
      <c r="F270" s="672"/>
      <c r="G270" s="672"/>
      <c r="H270" s="672"/>
      <c r="I270" s="672"/>
      <c r="J270" s="672"/>
      <c r="K270" s="672"/>
      <c r="L270" s="672"/>
      <c r="M270" s="672"/>
      <c r="N270" s="672"/>
      <c r="O270" s="672"/>
      <c r="P270" s="672"/>
      <c r="Q270" s="672"/>
      <c r="R270" s="672"/>
      <c r="S270" s="672"/>
      <c r="T270" s="672"/>
      <c r="U270" s="672"/>
      <c r="V270" s="672"/>
      <c r="W270" s="672"/>
      <c r="X270" s="672"/>
      <c r="Y270" s="672"/>
      <c r="Z270" s="672"/>
      <c r="AA270" s="672"/>
      <c r="AB270" s="672"/>
      <c r="AC270" s="672"/>
      <c r="AD270" s="672"/>
      <c r="AE270" s="672"/>
      <c r="AF270" s="672"/>
      <c r="AG270" s="672"/>
      <c r="AH270" s="673"/>
    </row>
    <row r="271" spans="2:34">
      <c r="B271" s="674" t="s">
        <v>2322</v>
      </c>
      <c r="C271" s="689">
        <v>6.5</v>
      </c>
      <c r="D271" s="678" t="s">
        <v>2955</v>
      </c>
      <c r="E271" s="376"/>
      <c r="F271" s="468">
        <v>208</v>
      </c>
      <c r="G271" s="333" t="s">
        <v>3038</v>
      </c>
      <c r="H271" s="377" t="s">
        <v>3157</v>
      </c>
      <c r="I271" s="334"/>
      <c r="J271" s="468">
        <v>1.024</v>
      </c>
      <c r="K271" s="376" t="s">
        <v>1700</v>
      </c>
      <c r="L271" s="361">
        <v>6.9</v>
      </c>
      <c r="M271" s="361">
        <v>4.8</v>
      </c>
      <c r="N271" s="366">
        <v>6.9</v>
      </c>
      <c r="O271" s="468">
        <v>1</v>
      </c>
      <c r="P271" s="335" t="s">
        <v>3245</v>
      </c>
      <c r="Q271" s="335" t="s">
        <v>2083</v>
      </c>
      <c r="R271" s="335" t="s">
        <v>1709</v>
      </c>
      <c r="S271" s="468">
        <v>3</v>
      </c>
      <c r="T271" s="376" t="s">
        <v>1701</v>
      </c>
      <c r="U271" s="376" t="s">
        <v>1767</v>
      </c>
      <c r="V271" s="376">
        <v>3</v>
      </c>
      <c r="W271" s="376" t="s">
        <v>1701</v>
      </c>
      <c r="X271" s="376" t="s">
        <v>1707</v>
      </c>
      <c r="Y271" s="376">
        <v>2</v>
      </c>
      <c r="Z271" s="322"/>
      <c r="AA271" s="322"/>
      <c r="AB271" s="322"/>
      <c r="AC271" s="377" t="s">
        <v>1699</v>
      </c>
      <c r="AD271" s="377" t="s">
        <v>2446</v>
      </c>
      <c r="AE271" s="377">
        <v>3</v>
      </c>
      <c r="AF271" s="377"/>
      <c r="AG271" s="468">
        <v>7.7429300000000003</v>
      </c>
      <c r="AH271" s="362">
        <v>113.46822</v>
      </c>
    </row>
    <row r="272" spans="2:34">
      <c r="B272" s="686"/>
      <c r="C272" s="690"/>
      <c r="D272" s="688"/>
      <c r="E272" s="376"/>
      <c r="F272" s="468">
        <v>209</v>
      </c>
      <c r="G272" s="333" t="s">
        <v>3039</v>
      </c>
      <c r="H272" s="377" t="s">
        <v>3158</v>
      </c>
      <c r="I272" s="334"/>
      <c r="J272" s="468">
        <v>2.214</v>
      </c>
      <c r="K272" s="376" t="s">
        <v>1700</v>
      </c>
      <c r="L272" s="361">
        <v>7.7</v>
      </c>
      <c r="M272" s="361">
        <v>5.3</v>
      </c>
      <c r="N272" s="366">
        <v>5.9</v>
      </c>
      <c r="O272" s="468">
        <v>1</v>
      </c>
      <c r="P272" s="335" t="s">
        <v>1703</v>
      </c>
      <c r="Q272" s="335" t="s">
        <v>1699</v>
      </c>
      <c r="R272" s="335" t="s">
        <v>1709</v>
      </c>
      <c r="S272" s="468">
        <v>3</v>
      </c>
      <c r="T272" s="376" t="s">
        <v>1701</v>
      </c>
      <c r="U272" s="376" t="s">
        <v>1767</v>
      </c>
      <c r="V272" s="376">
        <v>3</v>
      </c>
      <c r="W272" s="376" t="s">
        <v>1701</v>
      </c>
      <c r="X272" s="376" t="s">
        <v>1707</v>
      </c>
      <c r="Y272" s="376">
        <v>2</v>
      </c>
      <c r="Z272" s="322"/>
      <c r="AA272" s="322"/>
      <c r="AB272" s="322"/>
      <c r="AC272" s="377" t="s">
        <v>1699</v>
      </c>
      <c r="AD272" s="377" t="s">
        <v>1703</v>
      </c>
      <c r="AE272" s="377">
        <v>3</v>
      </c>
      <c r="AF272" s="377"/>
      <c r="AG272" s="468">
        <v>7.7533700000000003</v>
      </c>
      <c r="AH272" s="511">
        <v>113.47063</v>
      </c>
    </row>
    <row r="273" spans="2:34">
      <c r="B273" s="686"/>
      <c r="C273" s="690"/>
      <c r="D273" s="688"/>
      <c r="E273" s="376"/>
      <c r="F273" s="468">
        <v>210</v>
      </c>
      <c r="G273" s="333" t="s">
        <v>3040</v>
      </c>
      <c r="H273" s="377" t="s">
        <v>3154</v>
      </c>
      <c r="I273" s="334"/>
      <c r="J273" s="468">
        <v>4.4080000000000004</v>
      </c>
      <c r="K273" s="376" t="s">
        <v>1700</v>
      </c>
      <c r="L273" s="361">
        <v>4.0999999999999996</v>
      </c>
      <c r="M273" s="361">
        <v>5.7</v>
      </c>
      <c r="N273" s="366">
        <v>6.3</v>
      </c>
      <c r="O273" s="468">
        <v>1</v>
      </c>
      <c r="P273" s="335" t="s">
        <v>1703</v>
      </c>
      <c r="Q273" s="335" t="s">
        <v>2083</v>
      </c>
      <c r="R273" s="335" t="s">
        <v>1709</v>
      </c>
      <c r="S273" s="468">
        <v>2</v>
      </c>
      <c r="T273" s="376" t="s">
        <v>1701</v>
      </c>
      <c r="U273" s="376" t="s">
        <v>1767</v>
      </c>
      <c r="V273" s="376">
        <v>1</v>
      </c>
      <c r="W273" s="376" t="s">
        <v>1701</v>
      </c>
      <c r="X273" s="376" t="s">
        <v>1707</v>
      </c>
      <c r="Y273" s="376">
        <v>1</v>
      </c>
      <c r="Z273" s="322"/>
      <c r="AA273" s="322"/>
      <c r="AB273" s="322"/>
      <c r="AC273" s="377" t="s">
        <v>1699</v>
      </c>
      <c r="AD273" s="377" t="s">
        <v>1703</v>
      </c>
      <c r="AE273" s="377">
        <v>2</v>
      </c>
      <c r="AF273" s="377"/>
      <c r="AG273" s="468">
        <v>7.77285</v>
      </c>
      <c r="AH273" s="511">
        <v>113.47451</v>
      </c>
    </row>
    <row r="274" spans="2:34">
      <c r="B274" s="675"/>
      <c r="C274" s="691"/>
      <c r="D274" s="679"/>
      <c r="E274" s="376"/>
      <c r="F274" s="468">
        <v>211</v>
      </c>
      <c r="G274" s="333" t="s">
        <v>3041</v>
      </c>
      <c r="H274" s="377" t="s">
        <v>3156</v>
      </c>
      <c r="I274" s="334"/>
      <c r="J274" s="468">
        <v>4.7759999999999998</v>
      </c>
      <c r="K274" s="376" t="s">
        <v>1700</v>
      </c>
      <c r="L274" s="361">
        <v>2.6</v>
      </c>
      <c r="M274" s="361">
        <v>4.5</v>
      </c>
      <c r="N274" s="366">
        <v>9.1999999999999993</v>
      </c>
      <c r="O274" s="468">
        <v>1</v>
      </c>
      <c r="P274" s="335" t="s">
        <v>1705</v>
      </c>
      <c r="Q274" s="335" t="s">
        <v>1701</v>
      </c>
      <c r="R274" s="335" t="s">
        <v>1709</v>
      </c>
      <c r="S274" s="468">
        <v>1</v>
      </c>
      <c r="T274" s="376" t="s">
        <v>1701</v>
      </c>
      <c r="U274" s="376" t="s">
        <v>1767</v>
      </c>
      <c r="V274" s="376">
        <v>2</v>
      </c>
      <c r="W274" s="376" t="s">
        <v>1703</v>
      </c>
      <c r="X274" s="376" t="s">
        <v>1702</v>
      </c>
      <c r="Y274" s="376">
        <v>2</v>
      </c>
      <c r="Z274" s="322"/>
      <c r="AA274" s="322"/>
      <c r="AB274" s="322"/>
      <c r="AC274" s="377" t="s">
        <v>1699</v>
      </c>
      <c r="AD274" s="377" t="s">
        <v>1703</v>
      </c>
      <c r="AE274" s="377">
        <v>2</v>
      </c>
      <c r="AF274" s="377"/>
      <c r="AG274" s="468">
        <v>7.7760999999999996</v>
      </c>
      <c r="AH274" s="511">
        <v>113.47524</v>
      </c>
    </row>
    <row r="275" spans="2:34">
      <c r="B275" s="671"/>
      <c r="C275" s="672"/>
      <c r="D275" s="672"/>
      <c r="E275" s="672"/>
      <c r="F275" s="672"/>
      <c r="G275" s="672"/>
      <c r="H275" s="672"/>
      <c r="I275" s="672"/>
      <c r="J275" s="672"/>
      <c r="K275" s="672"/>
      <c r="L275" s="672"/>
      <c r="M275" s="672"/>
      <c r="N275" s="672"/>
      <c r="O275" s="672"/>
      <c r="P275" s="672"/>
      <c r="Q275" s="672"/>
      <c r="R275" s="672"/>
      <c r="S275" s="672"/>
      <c r="T275" s="672"/>
      <c r="U275" s="672"/>
      <c r="V275" s="672"/>
      <c r="W275" s="672"/>
      <c r="X275" s="672"/>
      <c r="Y275" s="672"/>
      <c r="Z275" s="672"/>
      <c r="AA275" s="672"/>
      <c r="AB275" s="672"/>
      <c r="AC275" s="672"/>
      <c r="AD275" s="672"/>
      <c r="AE275" s="672"/>
      <c r="AF275" s="672"/>
      <c r="AG275" s="672"/>
      <c r="AH275" s="673"/>
    </row>
    <row r="276" spans="2:34" ht="25.5" customHeight="1">
      <c r="B276" s="680" t="s">
        <v>2323</v>
      </c>
      <c r="C276" s="682">
        <v>11.6</v>
      </c>
      <c r="D276" s="678" t="s">
        <v>2956</v>
      </c>
      <c r="E276" s="376"/>
      <c r="F276" s="376">
        <v>212</v>
      </c>
      <c r="G276" s="377" t="s">
        <v>3042</v>
      </c>
      <c r="H276" s="376" t="s">
        <v>3159</v>
      </c>
      <c r="I276" s="419"/>
      <c r="J276" s="320">
        <v>5.5380000000000003</v>
      </c>
      <c r="K276" s="376" t="s">
        <v>1700</v>
      </c>
      <c r="L276" s="321">
        <v>32</v>
      </c>
      <c r="M276" s="321">
        <v>3.3</v>
      </c>
      <c r="N276" s="321">
        <v>3.55</v>
      </c>
      <c r="O276" s="376">
        <v>3</v>
      </c>
      <c r="P276" s="376" t="s">
        <v>1703</v>
      </c>
      <c r="Q276" s="376" t="s">
        <v>1699</v>
      </c>
      <c r="R276" s="376" t="s">
        <v>1709</v>
      </c>
      <c r="S276" s="376">
        <v>3</v>
      </c>
      <c r="T276" s="376" t="s">
        <v>1701</v>
      </c>
      <c r="U276" s="376" t="s">
        <v>1767</v>
      </c>
      <c r="V276" s="376">
        <v>2</v>
      </c>
      <c r="W276" s="376" t="s">
        <v>1699</v>
      </c>
      <c r="X276" s="376" t="s">
        <v>1699</v>
      </c>
      <c r="Y276" s="376">
        <v>1</v>
      </c>
      <c r="Z276" s="322"/>
      <c r="AA276" s="322"/>
      <c r="AB276" s="322"/>
      <c r="AC276" s="376" t="s">
        <v>2083</v>
      </c>
      <c r="AD276" s="376" t="s">
        <v>3238</v>
      </c>
      <c r="AE276" s="376">
        <v>3</v>
      </c>
      <c r="AF276" s="513"/>
      <c r="AG276" s="377">
        <v>7.8106200000000001</v>
      </c>
      <c r="AH276" s="369">
        <v>113.44074999999999</v>
      </c>
    </row>
    <row r="277" spans="2:34">
      <c r="B277" s="681"/>
      <c r="C277" s="683"/>
      <c r="D277" s="679"/>
      <c r="E277" s="376"/>
      <c r="F277" s="376">
        <v>213</v>
      </c>
      <c r="G277" s="377" t="s">
        <v>3043</v>
      </c>
      <c r="H277" s="376" t="s">
        <v>3142</v>
      </c>
      <c r="I277" s="419"/>
      <c r="J277" s="320">
        <v>8.2219999999999995</v>
      </c>
      <c r="K277" s="376" t="s">
        <v>1700</v>
      </c>
      <c r="L277" s="321">
        <v>4.2</v>
      </c>
      <c r="M277" s="321">
        <v>4.46</v>
      </c>
      <c r="N277" s="321">
        <v>5</v>
      </c>
      <c r="O277" s="376">
        <v>1</v>
      </c>
      <c r="P277" s="376" t="s">
        <v>1705</v>
      </c>
      <c r="Q277" s="376" t="s">
        <v>1701</v>
      </c>
      <c r="R277" s="376" t="s">
        <v>1709</v>
      </c>
      <c r="S277" s="376">
        <v>3</v>
      </c>
      <c r="T277" s="376" t="s">
        <v>1701</v>
      </c>
      <c r="U277" s="376" t="s">
        <v>1767</v>
      </c>
      <c r="V277" s="376">
        <v>2</v>
      </c>
      <c r="W277" s="376" t="s">
        <v>1701</v>
      </c>
      <c r="X277" s="376" t="s">
        <v>1699</v>
      </c>
      <c r="Y277" s="376">
        <v>1</v>
      </c>
      <c r="Z277" s="322"/>
      <c r="AA277" s="322"/>
      <c r="AB277" s="322"/>
      <c r="AC277" s="376" t="s">
        <v>1699</v>
      </c>
      <c r="AD277" s="376" t="s">
        <v>1703</v>
      </c>
      <c r="AE277" s="376">
        <v>2</v>
      </c>
      <c r="AF277" s="513"/>
      <c r="AG277" s="377">
        <v>7.80077</v>
      </c>
      <c r="AH277" s="369">
        <v>113.43118</v>
      </c>
    </row>
    <row r="278" spans="2:34">
      <c r="B278" s="342"/>
      <c r="C278" s="343"/>
      <c r="D278" s="343"/>
      <c r="E278" s="343"/>
      <c r="F278" s="343"/>
      <c r="G278" s="343"/>
      <c r="H278" s="473"/>
      <c r="I278" s="397"/>
      <c r="J278" s="343"/>
      <c r="K278" s="343"/>
      <c r="L278" s="343"/>
      <c r="M278" s="343"/>
      <c r="N278" s="343"/>
      <c r="O278" s="343"/>
      <c r="P278" s="343"/>
      <c r="Q278" s="343"/>
      <c r="R278" s="343"/>
      <c r="S278" s="343"/>
      <c r="T278" s="343"/>
      <c r="U278" s="343"/>
      <c r="V278" s="343"/>
      <c r="W278" s="343"/>
      <c r="X278" s="343"/>
      <c r="Y278" s="343"/>
      <c r="Z278" s="343"/>
      <c r="AA278" s="343"/>
      <c r="AB278" s="343"/>
      <c r="AC278" s="343"/>
      <c r="AD278" s="343"/>
      <c r="AE278" s="343"/>
      <c r="AF278" s="343"/>
      <c r="AG278" s="473"/>
      <c r="AH278" s="504"/>
    </row>
    <row r="279" spans="2:34">
      <c r="B279" s="674" t="s">
        <v>2325</v>
      </c>
      <c r="C279" s="682">
        <v>4.8</v>
      </c>
      <c r="D279" s="680" t="s">
        <v>2957</v>
      </c>
      <c r="E279" s="495"/>
      <c r="F279" s="376">
        <v>214</v>
      </c>
      <c r="G279" s="377" t="s">
        <v>3044</v>
      </c>
      <c r="H279" s="337" t="s">
        <v>3160</v>
      </c>
      <c r="J279" s="320">
        <v>1.2999999999999999E-2</v>
      </c>
      <c r="K279" s="376" t="s">
        <v>1700</v>
      </c>
      <c r="L279" s="321">
        <v>8.9</v>
      </c>
      <c r="M279" s="321">
        <v>8.3000000000000007</v>
      </c>
      <c r="N279" s="321">
        <v>8.8000000000000007</v>
      </c>
      <c r="O279" s="376">
        <v>1</v>
      </c>
      <c r="P279" s="377" t="s">
        <v>3250</v>
      </c>
      <c r="Q279" s="377" t="s">
        <v>1701</v>
      </c>
      <c r="R279" s="377" t="s">
        <v>1709</v>
      </c>
      <c r="S279" s="377">
        <v>2</v>
      </c>
      <c r="T279" s="377" t="s">
        <v>1701</v>
      </c>
      <c r="U279" s="377" t="s">
        <v>1767</v>
      </c>
      <c r="V279" s="377">
        <v>2</v>
      </c>
      <c r="W279" s="377" t="s">
        <v>1701</v>
      </c>
      <c r="X279" s="377" t="s">
        <v>1707</v>
      </c>
      <c r="Y279" s="377">
        <v>2</v>
      </c>
      <c r="Z279" s="322"/>
      <c r="AA279" s="322"/>
      <c r="AB279" s="322"/>
      <c r="AC279" s="377" t="s">
        <v>1699</v>
      </c>
      <c r="AD279" s="377" t="s">
        <v>1703</v>
      </c>
      <c r="AE279" s="377">
        <v>2</v>
      </c>
      <c r="AG279" s="376">
        <v>7.7823500000000001</v>
      </c>
      <c r="AH279" s="336">
        <v>113.47703</v>
      </c>
    </row>
    <row r="280" spans="2:34">
      <c r="B280" s="686"/>
      <c r="C280" s="685"/>
      <c r="D280" s="684"/>
      <c r="E280" s="495"/>
      <c r="F280" s="376">
        <v>215</v>
      </c>
      <c r="G280" s="377" t="s">
        <v>3045</v>
      </c>
      <c r="H280" s="337" t="s">
        <v>3161</v>
      </c>
      <c r="J280" s="320">
        <v>0.63300000000000001</v>
      </c>
      <c r="K280" s="376" t="s">
        <v>1700</v>
      </c>
      <c r="L280" s="321">
        <v>2.8</v>
      </c>
      <c r="M280" s="321">
        <v>5.2</v>
      </c>
      <c r="N280" s="321">
        <v>8</v>
      </c>
      <c r="O280" s="376">
        <v>1</v>
      </c>
      <c r="P280" s="377" t="s">
        <v>3233</v>
      </c>
      <c r="Q280" s="377" t="s">
        <v>2083</v>
      </c>
      <c r="R280" s="377" t="s">
        <v>1709</v>
      </c>
      <c r="S280" s="377">
        <v>3</v>
      </c>
      <c r="T280" s="377" t="s">
        <v>1701</v>
      </c>
      <c r="U280" s="377" t="s">
        <v>1767</v>
      </c>
      <c r="V280" s="377">
        <v>2</v>
      </c>
      <c r="W280" s="377" t="s">
        <v>1703</v>
      </c>
      <c r="X280" s="377" t="s">
        <v>1702</v>
      </c>
      <c r="Y280" s="377">
        <v>2</v>
      </c>
      <c r="Z280" s="322"/>
      <c r="AA280" s="322"/>
      <c r="AB280" s="322"/>
      <c r="AC280" s="377" t="s">
        <v>1699</v>
      </c>
      <c r="AD280" s="377" t="s">
        <v>2446</v>
      </c>
      <c r="AE280" s="377">
        <v>3</v>
      </c>
      <c r="AG280" s="376">
        <v>7.78688</v>
      </c>
      <c r="AH280" s="433">
        <v>113.48035</v>
      </c>
    </row>
    <row r="281" spans="2:34">
      <c r="B281" s="686"/>
      <c r="C281" s="685"/>
      <c r="D281" s="684"/>
      <c r="E281" s="495"/>
      <c r="F281" s="376">
        <v>216</v>
      </c>
      <c r="G281" s="377" t="s">
        <v>3046</v>
      </c>
      <c r="H281" s="337" t="s">
        <v>3162</v>
      </c>
      <c r="J281" s="320">
        <v>1.198</v>
      </c>
      <c r="K281" s="376" t="s">
        <v>1700</v>
      </c>
      <c r="L281" s="321">
        <v>8.8000000000000007</v>
      </c>
      <c r="M281" s="321">
        <v>8</v>
      </c>
      <c r="N281" s="321">
        <v>8</v>
      </c>
      <c r="O281" s="376">
        <v>1</v>
      </c>
      <c r="P281" s="377" t="s">
        <v>3245</v>
      </c>
      <c r="Q281" s="377" t="s">
        <v>2083</v>
      </c>
      <c r="R281" s="377" t="s">
        <v>1709</v>
      </c>
      <c r="S281" s="377">
        <v>3</v>
      </c>
      <c r="T281" s="377" t="s">
        <v>1701</v>
      </c>
      <c r="U281" s="377" t="s">
        <v>1767</v>
      </c>
      <c r="V281" s="377">
        <v>1</v>
      </c>
      <c r="W281" s="377" t="s">
        <v>1701</v>
      </c>
      <c r="X281" s="377" t="s">
        <v>1707</v>
      </c>
      <c r="Y281" s="377">
        <v>2</v>
      </c>
      <c r="Z281" s="322"/>
      <c r="AA281" s="322"/>
      <c r="AB281" s="322"/>
      <c r="AC281" s="377" t="s">
        <v>1699</v>
      </c>
      <c r="AD281" s="377" t="s">
        <v>1703</v>
      </c>
      <c r="AE281" s="377">
        <v>1</v>
      </c>
      <c r="AG281" s="376">
        <v>7.7907500000000001</v>
      </c>
      <c r="AH281" s="433">
        <v>113.48354999999999</v>
      </c>
    </row>
    <row r="282" spans="2:34">
      <c r="B282" s="686"/>
      <c r="C282" s="685"/>
      <c r="D282" s="684"/>
      <c r="E282" s="495"/>
      <c r="F282" s="376">
        <v>217</v>
      </c>
      <c r="G282" s="377" t="s">
        <v>3047</v>
      </c>
      <c r="H282" s="337" t="s">
        <v>3163</v>
      </c>
      <c r="J282" s="320">
        <v>2.6459999999999999</v>
      </c>
      <c r="K282" s="376" t="s">
        <v>1700</v>
      </c>
      <c r="L282" s="321">
        <v>3.9</v>
      </c>
      <c r="M282" s="321">
        <v>4.4000000000000004</v>
      </c>
      <c r="N282" s="321">
        <v>7.7</v>
      </c>
      <c r="O282" s="376">
        <v>1</v>
      </c>
      <c r="P282" s="377" t="s">
        <v>1706</v>
      </c>
      <c r="Q282" s="377" t="s">
        <v>3234</v>
      </c>
      <c r="R282" s="377" t="s">
        <v>1709</v>
      </c>
      <c r="S282" s="377">
        <v>3</v>
      </c>
      <c r="T282" s="377" t="s">
        <v>1767</v>
      </c>
      <c r="U282" s="377" t="s">
        <v>1698</v>
      </c>
      <c r="V282" s="377">
        <v>1</v>
      </c>
      <c r="W282" s="377" t="s">
        <v>1703</v>
      </c>
      <c r="X282" s="377" t="s">
        <v>1702</v>
      </c>
      <c r="Y282" s="377">
        <v>1</v>
      </c>
      <c r="Z282" s="322"/>
      <c r="AA282" s="322"/>
      <c r="AB282" s="322"/>
      <c r="AC282" s="377" t="s">
        <v>1698</v>
      </c>
      <c r="AD282" s="377" t="s">
        <v>1698</v>
      </c>
      <c r="AE282" s="377" t="s">
        <v>1698</v>
      </c>
      <c r="AG282" s="376">
        <v>7.8001800000000001</v>
      </c>
      <c r="AH282" s="433">
        <v>113.4927</v>
      </c>
    </row>
    <row r="283" spans="2:34">
      <c r="B283" s="675"/>
      <c r="C283" s="683"/>
      <c r="D283" s="681"/>
      <c r="E283" s="495"/>
      <c r="F283" s="376">
        <v>218</v>
      </c>
      <c r="G283" s="377" t="s">
        <v>3048</v>
      </c>
      <c r="H283" s="337" t="s">
        <v>3164</v>
      </c>
      <c r="J283" s="320">
        <v>4.5839999999999996</v>
      </c>
      <c r="K283" s="376" t="s">
        <v>1700</v>
      </c>
      <c r="L283" s="321">
        <v>8</v>
      </c>
      <c r="M283" s="321">
        <v>4.4000000000000004</v>
      </c>
      <c r="N283" s="321">
        <v>6.7</v>
      </c>
      <c r="O283" s="376">
        <v>1</v>
      </c>
      <c r="P283" s="377" t="s">
        <v>1703</v>
      </c>
      <c r="Q283" s="377" t="s">
        <v>1699</v>
      </c>
      <c r="R283" s="377" t="s">
        <v>1709</v>
      </c>
      <c r="S283" s="377">
        <v>3</v>
      </c>
      <c r="T283" s="377" t="s">
        <v>1701</v>
      </c>
      <c r="U283" s="377" t="s">
        <v>1767</v>
      </c>
      <c r="V283" s="377">
        <v>2</v>
      </c>
      <c r="W283" s="377" t="s">
        <v>1703</v>
      </c>
      <c r="X283" s="377" t="s">
        <v>1702</v>
      </c>
      <c r="Y283" s="377">
        <v>2</v>
      </c>
      <c r="Z283" s="322"/>
      <c r="AA283" s="322"/>
      <c r="AB283" s="322"/>
      <c r="AC283" s="377" t="s">
        <v>1699</v>
      </c>
      <c r="AD283" s="377" t="s">
        <v>1703</v>
      </c>
      <c r="AE283" s="377">
        <v>3</v>
      </c>
      <c r="AG283" s="376">
        <v>7.8166700000000002</v>
      </c>
      <c r="AH283" s="433">
        <v>113.49597</v>
      </c>
    </row>
    <row r="284" spans="2:34">
      <c r="B284" s="671"/>
      <c r="C284" s="672"/>
      <c r="D284" s="672"/>
      <c r="E284" s="672"/>
      <c r="F284" s="672"/>
      <c r="G284" s="672"/>
      <c r="H284" s="672"/>
      <c r="I284" s="672"/>
      <c r="J284" s="672"/>
      <c r="K284" s="672"/>
      <c r="L284" s="672"/>
      <c r="M284" s="672"/>
      <c r="N284" s="672"/>
      <c r="O284" s="672"/>
      <c r="P284" s="672"/>
      <c r="Q284" s="672"/>
      <c r="R284" s="672"/>
      <c r="S284" s="672"/>
      <c r="T284" s="672"/>
      <c r="U284" s="672"/>
      <c r="V284" s="672"/>
      <c r="W284" s="672"/>
      <c r="X284" s="672"/>
      <c r="Y284" s="672"/>
      <c r="Z284" s="672"/>
      <c r="AA284" s="672"/>
      <c r="AB284" s="672"/>
      <c r="AC284" s="672"/>
      <c r="AD284" s="672"/>
      <c r="AE284" s="672"/>
      <c r="AF284" s="672"/>
      <c r="AG284" s="672"/>
      <c r="AH284" s="673"/>
    </row>
    <row r="285" spans="2:34">
      <c r="B285" s="674" t="s">
        <v>2332</v>
      </c>
      <c r="C285" s="682">
        <v>5.7</v>
      </c>
      <c r="D285" s="680" t="s">
        <v>2958</v>
      </c>
      <c r="E285" s="317"/>
      <c r="F285" s="317">
        <v>219</v>
      </c>
      <c r="G285" s="377" t="s">
        <v>3049</v>
      </c>
      <c r="H285" s="337" t="s">
        <v>3165</v>
      </c>
      <c r="I285" s="452"/>
      <c r="J285" s="487">
        <v>8.5999999999999993E-2</v>
      </c>
      <c r="K285" s="376" t="s">
        <v>1700</v>
      </c>
      <c r="L285" s="453">
        <v>4.7</v>
      </c>
      <c r="M285" s="317">
        <v>3.8</v>
      </c>
      <c r="N285" s="453">
        <v>5.8</v>
      </c>
      <c r="O285" s="317">
        <v>3</v>
      </c>
      <c r="P285" s="317" t="s">
        <v>1767</v>
      </c>
      <c r="Q285" s="317" t="s">
        <v>1703</v>
      </c>
      <c r="R285" s="317" t="s">
        <v>1709</v>
      </c>
      <c r="S285" s="317">
        <v>3</v>
      </c>
      <c r="T285" s="377" t="s">
        <v>1767</v>
      </c>
      <c r="U285" s="377" t="s">
        <v>1698</v>
      </c>
      <c r="V285" s="377">
        <v>2</v>
      </c>
      <c r="W285" s="377" t="s">
        <v>1700</v>
      </c>
      <c r="X285" s="377" t="s">
        <v>1702</v>
      </c>
      <c r="Y285" s="377">
        <v>1</v>
      </c>
      <c r="Z285" s="322"/>
      <c r="AA285" s="322"/>
      <c r="AB285" s="322"/>
      <c r="AC285" s="377" t="s">
        <v>1698</v>
      </c>
      <c r="AD285" s="377" t="s">
        <v>1698</v>
      </c>
      <c r="AE285" s="377" t="s">
        <v>1698</v>
      </c>
      <c r="AG285" s="317">
        <v>7.8428199999999997</v>
      </c>
      <c r="AH285" s="454">
        <v>113.47051999999999</v>
      </c>
    </row>
    <row r="286" spans="2:34">
      <c r="B286" s="686"/>
      <c r="C286" s="685"/>
      <c r="D286" s="684"/>
      <c r="E286" s="317"/>
      <c r="F286" s="317">
        <v>220</v>
      </c>
      <c r="G286" s="377" t="s">
        <v>3050</v>
      </c>
      <c r="H286" s="337" t="s">
        <v>3166</v>
      </c>
      <c r="I286" s="452"/>
      <c r="J286" s="487">
        <v>0.45800000000000002</v>
      </c>
      <c r="K286" s="376" t="s">
        <v>1700</v>
      </c>
      <c r="L286" s="453">
        <v>5.3</v>
      </c>
      <c r="M286" s="317">
        <v>3.7</v>
      </c>
      <c r="N286" s="453">
        <v>6</v>
      </c>
      <c r="O286" s="317">
        <v>1</v>
      </c>
      <c r="P286" s="317" t="s">
        <v>1767</v>
      </c>
      <c r="Q286" s="317" t="s">
        <v>1703</v>
      </c>
      <c r="R286" s="317" t="s">
        <v>1709</v>
      </c>
      <c r="S286" s="317">
        <v>3</v>
      </c>
      <c r="T286" s="377" t="s">
        <v>1767</v>
      </c>
      <c r="U286" s="377" t="s">
        <v>1698</v>
      </c>
      <c r="V286" s="377">
        <v>2</v>
      </c>
      <c r="W286" s="377" t="s">
        <v>1700</v>
      </c>
      <c r="X286" s="377" t="s">
        <v>1702</v>
      </c>
      <c r="Y286" s="377">
        <v>1</v>
      </c>
      <c r="Z286" s="322"/>
      <c r="AA286" s="322"/>
      <c r="AB286" s="322"/>
      <c r="AC286" s="377" t="s">
        <v>1698</v>
      </c>
      <c r="AD286" s="377" t="s">
        <v>1698</v>
      </c>
      <c r="AE286" s="377" t="s">
        <v>1698</v>
      </c>
      <c r="AG286" s="317">
        <v>7.8436500000000002</v>
      </c>
      <c r="AH286" s="514">
        <v>113.47368</v>
      </c>
    </row>
    <row r="287" spans="2:34">
      <c r="B287" s="686"/>
      <c r="C287" s="685"/>
      <c r="D287" s="684"/>
      <c r="E287" s="317"/>
      <c r="F287" s="317">
        <v>221</v>
      </c>
      <c r="G287" s="377" t="s">
        <v>3051</v>
      </c>
      <c r="H287" s="337" t="s">
        <v>3167</v>
      </c>
      <c r="I287" s="452"/>
      <c r="J287" s="487">
        <v>0.60199999999999998</v>
      </c>
      <c r="K287" s="376" t="s">
        <v>1700</v>
      </c>
      <c r="L287" s="453">
        <v>2.2999999999999998</v>
      </c>
      <c r="M287" s="317">
        <v>3.9</v>
      </c>
      <c r="N287" s="453">
        <v>8.1</v>
      </c>
      <c r="O287" s="317">
        <v>1</v>
      </c>
      <c r="P287" s="317" t="s">
        <v>1706</v>
      </c>
      <c r="Q287" s="317" t="s">
        <v>1701</v>
      </c>
      <c r="R287" s="317" t="s">
        <v>1709</v>
      </c>
      <c r="S287" s="317">
        <v>3</v>
      </c>
      <c r="T287" s="377" t="s">
        <v>1767</v>
      </c>
      <c r="U287" s="377" t="s">
        <v>1698</v>
      </c>
      <c r="V287" s="377">
        <v>2</v>
      </c>
      <c r="W287" s="377" t="s">
        <v>1703</v>
      </c>
      <c r="X287" s="377" t="s">
        <v>1698</v>
      </c>
      <c r="Y287" s="377">
        <v>1</v>
      </c>
      <c r="Z287" s="322"/>
      <c r="AA287" s="322"/>
      <c r="AB287" s="322"/>
      <c r="AC287" s="377" t="s">
        <v>1698</v>
      </c>
      <c r="AD287" s="377" t="s">
        <v>1698</v>
      </c>
      <c r="AE287" s="377" t="s">
        <v>1698</v>
      </c>
      <c r="AG287" s="317">
        <v>7.8438499999999998</v>
      </c>
      <c r="AH287" s="514">
        <v>113.47501</v>
      </c>
    </row>
    <row r="288" spans="2:34">
      <c r="B288" s="686"/>
      <c r="C288" s="685"/>
      <c r="D288" s="684"/>
      <c r="E288" s="317"/>
      <c r="F288" s="317">
        <v>222</v>
      </c>
      <c r="G288" s="377" t="s">
        <v>3052</v>
      </c>
      <c r="H288" s="337" t="s">
        <v>3168</v>
      </c>
      <c r="I288" s="452"/>
      <c r="J288" s="487">
        <v>0.755</v>
      </c>
      <c r="K288" s="376" t="s">
        <v>1700</v>
      </c>
      <c r="L288" s="453">
        <v>4.0999999999999996</v>
      </c>
      <c r="M288" s="317">
        <v>3.85</v>
      </c>
      <c r="N288" s="453">
        <v>5</v>
      </c>
      <c r="O288" s="317">
        <v>1</v>
      </c>
      <c r="P288" s="317" t="s">
        <v>1705</v>
      </c>
      <c r="Q288" s="317" t="s">
        <v>1701</v>
      </c>
      <c r="R288" s="317" t="s">
        <v>1709</v>
      </c>
      <c r="S288" s="317">
        <v>3</v>
      </c>
      <c r="T288" s="377" t="s">
        <v>1701</v>
      </c>
      <c r="U288" s="377" t="s">
        <v>1767</v>
      </c>
      <c r="V288" s="377">
        <v>2</v>
      </c>
      <c r="W288" s="377" t="s">
        <v>1701</v>
      </c>
      <c r="X288" s="377" t="s">
        <v>1707</v>
      </c>
      <c r="Y288" s="377">
        <v>1</v>
      </c>
      <c r="Z288" s="322"/>
      <c r="AA288" s="322"/>
      <c r="AB288" s="322"/>
      <c r="AC288" s="377" t="s">
        <v>1699</v>
      </c>
      <c r="AD288" s="377" t="s">
        <v>1703</v>
      </c>
      <c r="AE288" s="377">
        <v>3</v>
      </c>
      <c r="AG288" s="317">
        <v>7.8436399999999997</v>
      </c>
      <c r="AH288" s="514">
        <v>113.47638999999999</v>
      </c>
    </row>
    <row r="289" spans="2:34">
      <c r="B289" s="686"/>
      <c r="C289" s="685"/>
      <c r="D289" s="684"/>
      <c r="E289" s="317"/>
      <c r="F289" s="317">
        <v>223</v>
      </c>
      <c r="G289" s="377" t="s">
        <v>3053</v>
      </c>
      <c r="H289" s="337" t="s">
        <v>3169</v>
      </c>
      <c r="I289" s="452"/>
      <c r="J289" s="487">
        <v>0.90100000000000002</v>
      </c>
      <c r="K289" s="376" t="s">
        <v>1700</v>
      </c>
      <c r="L289" s="453">
        <v>33.9</v>
      </c>
      <c r="M289" s="317">
        <v>4.4000000000000004</v>
      </c>
      <c r="N289" s="453">
        <v>5.3</v>
      </c>
      <c r="O289" s="317">
        <v>2</v>
      </c>
      <c r="P289" s="317" t="s">
        <v>1697</v>
      </c>
      <c r="Q289" s="317" t="s">
        <v>1701</v>
      </c>
      <c r="R289" s="317" t="s">
        <v>1709</v>
      </c>
      <c r="S289" s="317">
        <v>2</v>
      </c>
      <c r="T289" s="377" t="s">
        <v>1701</v>
      </c>
      <c r="U289" s="377" t="s">
        <v>1767</v>
      </c>
      <c r="V289" s="377">
        <v>2</v>
      </c>
      <c r="W289" s="377" t="s">
        <v>1701</v>
      </c>
      <c r="X289" s="377" t="s">
        <v>1707</v>
      </c>
      <c r="Y289" s="377">
        <v>1</v>
      </c>
      <c r="Z289" s="322"/>
      <c r="AA289" s="322"/>
      <c r="AB289" s="322"/>
      <c r="AC289" s="377" t="s">
        <v>2064</v>
      </c>
      <c r="AD289" s="377" t="s">
        <v>1703</v>
      </c>
      <c r="AE289" s="377">
        <v>3</v>
      </c>
      <c r="AG289" s="317">
        <v>7.8434400000000002</v>
      </c>
      <c r="AH289" s="514">
        <v>113.47748</v>
      </c>
    </row>
    <row r="290" spans="2:34">
      <c r="B290" s="686"/>
      <c r="C290" s="685"/>
      <c r="D290" s="684"/>
      <c r="E290" s="317"/>
      <c r="F290" s="317">
        <v>224</v>
      </c>
      <c r="G290" s="377" t="s">
        <v>3054</v>
      </c>
      <c r="H290" s="337" t="s">
        <v>3170</v>
      </c>
      <c r="I290" s="452"/>
      <c r="J290" s="487">
        <v>2.4</v>
      </c>
      <c r="K290" s="376" t="s">
        <v>1700</v>
      </c>
      <c r="L290" s="453">
        <v>4.7</v>
      </c>
      <c r="M290" s="317">
        <v>4</v>
      </c>
      <c r="N290" s="453">
        <v>8.1999999999999993</v>
      </c>
      <c r="O290" s="317">
        <v>1</v>
      </c>
      <c r="P290" s="317" t="s">
        <v>1706</v>
      </c>
      <c r="Q290" s="317" t="s">
        <v>1701</v>
      </c>
      <c r="R290" s="317" t="s">
        <v>1709</v>
      </c>
      <c r="S290" s="317">
        <v>2</v>
      </c>
      <c r="T290" s="377" t="s">
        <v>1767</v>
      </c>
      <c r="U290" s="377" t="s">
        <v>1698</v>
      </c>
      <c r="V290" s="377">
        <v>2</v>
      </c>
      <c r="W290" s="377" t="s">
        <v>1703</v>
      </c>
      <c r="X290" s="377" t="s">
        <v>1698</v>
      </c>
      <c r="Y290" s="377">
        <v>1</v>
      </c>
      <c r="Z290" s="322"/>
      <c r="AA290" s="322"/>
      <c r="AB290" s="322"/>
      <c r="AC290" s="377" t="s">
        <v>1698</v>
      </c>
      <c r="AD290" s="377" t="s">
        <v>1698</v>
      </c>
      <c r="AE290" s="377" t="s">
        <v>1698</v>
      </c>
      <c r="AG290" s="317">
        <v>7.8417009999999996</v>
      </c>
      <c r="AH290" s="514">
        <v>113.48653</v>
      </c>
    </row>
    <row r="291" spans="2:34">
      <c r="B291" s="686"/>
      <c r="C291" s="685"/>
      <c r="D291" s="684"/>
      <c r="E291" s="317"/>
      <c r="F291" s="317">
        <v>225</v>
      </c>
      <c r="G291" s="377" t="s">
        <v>3055</v>
      </c>
      <c r="H291" s="337" t="s">
        <v>3171</v>
      </c>
      <c r="I291" s="452"/>
      <c r="J291" s="487">
        <v>2.597</v>
      </c>
      <c r="K291" s="376" t="s">
        <v>1700</v>
      </c>
      <c r="L291" s="453">
        <v>3.15</v>
      </c>
      <c r="M291" s="317">
        <v>3.9</v>
      </c>
      <c r="N291" s="453">
        <v>8.1</v>
      </c>
      <c r="O291" s="317">
        <v>1</v>
      </c>
      <c r="P291" s="317" t="s">
        <v>1703</v>
      </c>
      <c r="Q291" s="317" t="s">
        <v>2083</v>
      </c>
      <c r="R291" s="317" t="s">
        <v>1709</v>
      </c>
      <c r="S291" s="317">
        <v>3</v>
      </c>
      <c r="T291" s="377" t="s">
        <v>1701</v>
      </c>
      <c r="U291" s="377" t="s">
        <v>1767</v>
      </c>
      <c r="V291" s="377">
        <v>2</v>
      </c>
      <c r="W291" s="377" t="s">
        <v>1699</v>
      </c>
      <c r="X291" s="377" t="s">
        <v>1699</v>
      </c>
      <c r="Y291" s="377">
        <v>1</v>
      </c>
      <c r="Z291" s="322"/>
      <c r="AA291" s="322"/>
      <c r="AB291" s="322"/>
      <c r="AC291" s="377" t="s">
        <v>1699</v>
      </c>
      <c r="AD291" s="377" t="s">
        <v>1703</v>
      </c>
      <c r="AE291" s="377">
        <v>3</v>
      </c>
      <c r="AG291" s="317">
        <v>7.83988</v>
      </c>
      <c r="AH291" s="514">
        <v>113.48645999999999</v>
      </c>
    </row>
    <row r="292" spans="2:34">
      <c r="B292" s="686"/>
      <c r="C292" s="685"/>
      <c r="D292" s="684"/>
      <c r="E292" s="317"/>
      <c r="F292" s="317">
        <v>226</v>
      </c>
      <c r="G292" s="377" t="s">
        <v>3056</v>
      </c>
      <c r="H292" s="337" t="s">
        <v>3172</v>
      </c>
      <c r="I292" s="452"/>
      <c r="J292" s="487">
        <v>3.0649999999999999</v>
      </c>
      <c r="K292" s="376" t="s">
        <v>1700</v>
      </c>
      <c r="L292" s="453">
        <v>3.8</v>
      </c>
      <c r="M292" s="317">
        <v>4.1500000000000004</v>
      </c>
      <c r="N292" s="453">
        <v>7.25</v>
      </c>
      <c r="O292" s="317">
        <v>1</v>
      </c>
      <c r="P292" s="317" t="s">
        <v>1706</v>
      </c>
      <c r="Q292" s="317" t="s">
        <v>1701</v>
      </c>
      <c r="R292" s="317" t="s">
        <v>1709</v>
      </c>
      <c r="S292" s="317">
        <v>3</v>
      </c>
      <c r="T292" s="377" t="s">
        <v>1767</v>
      </c>
      <c r="U292" s="377" t="s">
        <v>1698</v>
      </c>
      <c r="V292" s="377">
        <v>2</v>
      </c>
      <c r="W292" s="377" t="s">
        <v>1703</v>
      </c>
      <c r="X292" s="377" t="s">
        <v>1698</v>
      </c>
      <c r="Y292" s="377">
        <v>1</v>
      </c>
      <c r="Z292" s="322"/>
      <c r="AA292" s="322"/>
      <c r="AB292" s="322"/>
      <c r="AC292" s="377" t="s">
        <v>1698</v>
      </c>
      <c r="AD292" s="377" t="s">
        <v>1698</v>
      </c>
      <c r="AE292" s="377" t="s">
        <v>1698</v>
      </c>
      <c r="AG292" s="317">
        <v>7.8356700000000004</v>
      </c>
      <c r="AH292" s="514">
        <v>113.48662</v>
      </c>
    </row>
    <row r="293" spans="2:34">
      <c r="B293" s="686"/>
      <c r="C293" s="685"/>
      <c r="D293" s="684"/>
      <c r="E293" s="317"/>
      <c r="F293" s="317">
        <v>227</v>
      </c>
      <c r="G293" s="377" t="s">
        <v>3057</v>
      </c>
      <c r="H293" s="337" t="s">
        <v>3173</v>
      </c>
      <c r="I293" s="452"/>
      <c r="J293" s="487">
        <v>3.16</v>
      </c>
      <c r="K293" s="376" t="s">
        <v>1700</v>
      </c>
      <c r="L293" s="453">
        <v>11.9</v>
      </c>
      <c r="M293" s="317">
        <v>3.8</v>
      </c>
      <c r="N293" s="453">
        <v>4.7</v>
      </c>
      <c r="O293" s="317">
        <v>1</v>
      </c>
      <c r="P293" s="317" t="s">
        <v>1703</v>
      </c>
      <c r="Q293" s="317" t="s">
        <v>1699</v>
      </c>
      <c r="R293" s="317" t="s">
        <v>1709</v>
      </c>
      <c r="S293" s="317">
        <v>3</v>
      </c>
      <c r="T293" s="377" t="s">
        <v>1701</v>
      </c>
      <c r="U293" s="377" t="s">
        <v>1767</v>
      </c>
      <c r="V293" s="377">
        <v>2</v>
      </c>
      <c r="W293" s="377" t="s">
        <v>1699</v>
      </c>
      <c r="X293" s="377" t="s">
        <v>1699</v>
      </c>
      <c r="Y293" s="377">
        <v>1</v>
      </c>
      <c r="Z293" s="322"/>
      <c r="AA293" s="322"/>
      <c r="AB293" s="322"/>
      <c r="AC293" s="377" t="s">
        <v>1699</v>
      </c>
      <c r="AD293" s="377" t="s">
        <v>1703</v>
      </c>
      <c r="AE293" s="377">
        <v>3</v>
      </c>
      <c r="AG293" s="317">
        <v>7.8353299999999999</v>
      </c>
      <c r="AH293" s="514">
        <v>113.48712999999999</v>
      </c>
    </row>
    <row r="294" spans="2:34">
      <c r="B294" s="686"/>
      <c r="C294" s="685"/>
      <c r="D294" s="684"/>
      <c r="E294" s="317"/>
      <c r="F294" s="317">
        <v>228</v>
      </c>
      <c r="G294" s="377" t="s">
        <v>3058</v>
      </c>
      <c r="H294" s="337" t="s">
        <v>3174</v>
      </c>
      <c r="I294" s="452"/>
      <c r="J294" s="487">
        <v>3.581</v>
      </c>
      <c r="K294" s="376" t="s">
        <v>1700</v>
      </c>
      <c r="L294" s="453">
        <v>2.9</v>
      </c>
      <c r="M294" s="317">
        <v>4</v>
      </c>
      <c r="N294" s="453">
        <v>9</v>
      </c>
      <c r="O294" s="317">
        <v>1</v>
      </c>
      <c r="P294" s="317" t="s">
        <v>1705</v>
      </c>
      <c r="Q294" s="317" t="s">
        <v>1701</v>
      </c>
      <c r="R294" s="317" t="s">
        <v>1709</v>
      </c>
      <c r="S294" s="317">
        <v>1</v>
      </c>
      <c r="T294" s="377" t="s">
        <v>1701</v>
      </c>
      <c r="U294" s="377" t="s">
        <v>1767</v>
      </c>
      <c r="V294" s="377">
        <v>2</v>
      </c>
      <c r="W294" s="377" t="s">
        <v>1703</v>
      </c>
      <c r="X294" s="377" t="s">
        <v>1702</v>
      </c>
      <c r="Y294" s="377">
        <v>1</v>
      </c>
      <c r="Z294" s="322"/>
      <c r="AA294" s="322"/>
      <c r="AB294" s="322"/>
      <c r="AC294" s="377" t="s">
        <v>1699</v>
      </c>
      <c r="AD294" s="377" t="s">
        <v>1703</v>
      </c>
      <c r="AE294" s="377">
        <v>2</v>
      </c>
      <c r="AG294" s="317">
        <v>7.8321500000000004</v>
      </c>
      <c r="AH294" s="514">
        <v>113.48903</v>
      </c>
    </row>
    <row r="295" spans="2:34">
      <c r="B295" s="686"/>
      <c r="C295" s="685"/>
      <c r="D295" s="684"/>
      <c r="E295" s="317"/>
      <c r="F295" s="317">
        <v>229</v>
      </c>
      <c r="G295" s="377" t="s">
        <v>3059</v>
      </c>
      <c r="H295" s="337" t="s">
        <v>3175</v>
      </c>
      <c r="I295" s="452"/>
      <c r="J295" s="487">
        <v>3.625</v>
      </c>
      <c r="K295" s="376" t="s">
        <v>1700</v>
      </c>
      <c r="L295" s="451">
        <v>2</v>
      </c>
      <c r="M295" s="451">
        <v>4.5</v>
      </c>
      <c r="N295" s="451">
        <v>7.9</v>
      </c>
      <c r="O295" s="377">
        <v>1</v>
      </c>
      <c r="P295" s="377" t="s">
        <v>1706</v>
      </c>
      <c r="Q295" s="377" t="s">
        <v>1701</v>
      </c>
      <c r="R295" s="377" t="s">
        <v>1709</v>
      </c>
      <c r="S295" s="377">
        <v>4</v>
      </c>
      <c r="T295" s="377" t="s">
        <v>1767</v>
      </c>
      <c r="U295" s="377" t="s">
        <v>1698</v>
      </c>
      <c r="V295" s="377">
        <v>2</v>
      </c>
      <c r="W295" s="377" t="s">
        <v>1703</v>
      </c>
      <c r="X295" s="377" t="s">
        <v>1698</v>
      </c>
      <c r="Y295" s="377">
        <v>1</v>
      </c>
      <c r="Z295" s="322"/>
      <c r="AA295" s="322"/>
      <c r="AB295" s="322"/>
      <c r="AC295" s="377" t="s">
        <v>1698</v>
      </c>
      <c r="AD295" s="377" t="s">
        <v>1698</v>
      </c>
      <c r="AE295" s="377" t="s">
        <v>1698</v>
      </c>
      <c r="AG295" s="317">
        <v>7.8318899999999996</v>
      </c>
      <c r="AH295" s="514">
        <v>113.48925</v>
      </c>
    </row>
    <row r="296" spans="2:34">
      <c r="B296" s="675"/>
      <c r="C296" s="683"/>
      <c r="D296" s="681"/>
      <c r="E296" s="317"/>
      <c r="F296" s="317">
        <v>230</v>
      </c>
      <c r="G296" s="377" t="s">
        <v>3060</v>
      </c>
      <c r="H296" s="337" t="s">
        <v>3176</v>
      </c>
      <c r="I296" s="452"/>
      <c r="J296" s="487">
        <v>4.1219999999999999</v>
      </c>
      <c r="K296" s="376" t="s">
        <v>1700</v>
      </c>
      <c r="L296" s="453">
        <v>4.3</v>
      </c>
      <c r="M296" s="317">
        <v>5.2</v>
      </c>
      <c r="N296" s="453">
        <v>8.1999999999999993</v>
      </c>
      <c r="O296" s="317">
        <v>2</v>
      </c>
      <c r="P296" s="317" t="s">
        <v>1707</v>
      </c>
      <c r="Q296" s="317" t="s">
        <v>3251</v>
      </c>
      <c r="R296" s="317" t="s">
        <v>1709</v>
      </c>
      <c r="S296" s="317">
        <v>2</v>
      </c>
      <c r="T296" s="377" t="s">
        <v>1767</v>
      </c>
      <c r="U296" s="377" t="s">
        <v>1698</v>
      </c>
      <c r="V296" s="377">
        <v>2</v>
      </c>
      <c r="W296" s="377" t="s">
        <v>1703</v>
      </c>
      <c r="X296" s="377" t="s">
        <v>1698</v>
      </c>
      <c r="Y296" s="377">
        <v>1</v>
      </c>
      <c r="Z296" s="322"/>
      <c r="AA296" s="322"/>
      <c r="AB296" s="322"/>
      <c r="AC296" s="377" t="s">
        <v>1698</v>
      </c>
      <c r="AD296" s="377" t="s">
        <v>1698</v>
      </c>
      <c r="AE296" s="377" t="s">
        <v>1698</v>
      </c>
      <c r="AG296" s="317">
        <v>7.8299899999999996</v>
      </c>
      <c r="AH296" s="514">
        <v>113.4932</v>
      </c>
    </row>
    <row r="297" spans="2:34">
      <c r="B297" s="671"/>
      <c r="C297" s="672"/>
      <c r="D297" s="672"/>
      <c r="E297" s="672"/>
      <c r="F297" s="672"/>
      <c r="G297" s="672"/>
      <c r="H297" s="672"/>
      <c r="I297" s="672"/>
      <c r="J297" s="672"/>
      <c r="K297" s="672"/>
      <c r="L297" s="672"/>
      <c r="M297" s="672"/>
      <c r="N297" s="672"/>
      <c r="O297" s="672"/>
      <c r="P297" s="672"/>
      <c r="Q297" s="672"/>
      <c r="R297" s="672"/>
      <c r="S297" s="672"/>
      <c r="T297" s="672"/>
      <c r="U297" s="672"/>
      <c r="V297" s="672"/>
      <c r="W297" s="672"/>
      <c r="X297" s="672"/>
      <c r="Y297" s="672"/>
      <c r="Z297" s="672"/>
      <c r="AA297" s="672"/>
      <c r="AB297" s="672"/>
      <c r="AC297" s="672"/>
      <c r="AD297" s="672"/>
      <c r="AE297" s="672"/>
      <c r="AF297" s="672"/>
      <c r="AG297" s="672"/>
      <c r="AH297" s="673"/>
    </row>
    <row r="298" spans="2:34">
      <c r="B298" s="482" t="s">
        <v>2336</v>
      </c>
      <c r="C298" s="486">
        <v>3.7</v>
      </c>
      <c r="D298" s="331" t="s">
        <v>2959</v>
      </c>
      <c r="E298" s="331"/>
      <c r="F298" s="377">
        <v>231</v>
      </c>
      <c r="G298" s="377" t="s">
        <v>3061</v>
      </c>
      <c r="H298" s="377" t="s">
        <v>3177</v>
      </c>
      <c r="J298" s="484">
        <f>C298-0.088</f>
        <v>3.6120000000000001</v>
      </c>
      <c r="K298" s="376" t="s">
        <v>1700</v>
      </c>
      <c r="L298" s="377">
        <v>42.5</v>
      </c>
      <c r="M298" s="366">
        <v>3.3</v>
      </c>
      <c r="N298" s="377">
        <v>3.8</v>
      </c>
      <c r="O298" s="377">
        <v>3</v>
      </c>
      <c r="P298" s="377" t="s">
        <v>1703</v>
      </c>
      <c r="Q298" s="377" t="s">
        <v>1699</v>
      </c>
      <c r="R298" s="377" t="s">
        <v>1709</v>
      </c>
      <c r="S298" s="377">
        <v>3</v>
      </c>
      <c r="T298" s="377" t="s">
        <v>1701</v>
      </c>
      <c r="U298" s="377" t="s">
        <v>1767</v>
      </c>
      <c r="V298" s="377">
        <v>2</v>
      </c>
      <c r="W298" s="377" t="s">
        <v>1701</v>
      </c>
      <c r="X298" s="377" t="s">
        <v>1707</v>
      </c>
      <c r="Y298" s="377">
        <v>2</v>
      </c>
      <c r="Z298" s="376"/>
      <c r="AA298" s="376"/>
      <c r="AB298" s="376"/>
      <c r="AC298" s="377" t="s">
        <v>2064</v>
      </c>
      <c r="AD298" s="377" t="s">
        <v>1703</v>
      </c>
      <c r="AE298" s="377">
        <v>2</v>
      </c>
      <c r="AG298" s="377">
        <v>7.7739900000000004</v>
      </c>
      <c r="AH298" s="378">
        <v>113.50637999999999</v>
      </c>
    </row>
    <row r="299" spans="2:34">
      <c r="B299" s="671"/>
      <c r="C299" s="672"/>
      <c r="D299" s="672"/>
      <c r="E299" s="672"/>
      <c r="F299" s="672"/>
      <c r="G299" s="672"/>
      <c r="H299" s="672"/>
      <c r="I299" s="672"/>
      <c r="J299" s="672"/>
      <c r="K299" s="672"/>
      <c r="L299" s="672"/>
      <c r="M299" s="672"/>
      <c r="N299" s="672"/>
      <c r="O299" s="672"/>
      <c r="P299" s="672"/>
      <c r="Q299" s="672"/>
      <c r="R299" s="672"/>
      <c r="S299" s="672"/>
      <c r="T299" s="672"/>
      <c r="U299" s="672"/>
      <c r="V299" s="672"/>
      <c r="W299" s="672"/>
      <c r="X299" s="672"/>
      <c r="Y299" s="672"/>
      <c r="Z299" s="672"/>
      <c r="AA299" s="672"/>
      <c r="AB299" s="672"/>
      <c r="AC299" s="672"/>
      <c r="AD299" s="672"/>
      <c r="AE299" s="672"/>
      <c r="AF299" s="672"/>
      <c r="AG299" s="672"/>
      <c r="AH299" s="673"/>
    </row>
    <row r="300" spans="2:34">
      <c r="B300" s="674" t="s">
        <v>2338</v>
      </c>
      <c r="C300" s="682">
        <v>6</v>
      </c>
      <c r="D300" s="680" t="s">
        <v>2960</v>
      </c>
      <c r="E300" s="331"/>
      <c r="F300" s="377">
        <v>232</v>
      </c>
      <c r="G300" s="377" t="s">
        <v>3062</v>
      </c>
      <c r="H300" s="377" t="s">
        <v>3178</v>
      </c>
      <c r="J300" s="377">
        <v>1.3149999999999999</v>
      </c>
      <c r="K300" s="376" t="s">
        <v>1700</v>
      </c>
      <c r="L300" s="366">
        <v>3.6</v>
      </c>
      <c r="M300" s="366">
        <v>4</v>
      </c>
      <c r="N300" s="366">
        <v>6.2</v>
      </c>
      <c r="O300" s="377">
        <v>1</v>
      </c>
      <c r="P300" s="377" t="s">
        <v>1707</v>
      </c>
      <c r="Q300" s="377" t="s">
        <v>3251</v>
      </c>
      <c r="R300" s="377" t="s">
        <v>1709</v>
      </c>
      <c r="S300" s="377">
        <v>1</v>
      </c>
      <c r="T300" s="377" t="s">
        <v>1767</v>
      </c>
      <c r="U300" s="377" t="s">
        <v>1698</v>
      </c>
      <c r="V300" s="377">
        <v>1</v>
      </c>
      <c r="W300" s="377" t="s">
        <v>1703</v>
      </c>
      <c r="X300" s="377" t="s">
        <v>1698</v>
      </c>
      <c r="Y300" s="377">
        <v>1</v>
      </c>
      <c r="Z300" s="322"/>
      <c r="AA300" s="322"/>
      <c r="AB300" s="322"/>
      <c r="AC300" s="377" t="s">
        <v>1698</v>
      </c>
      <c r="AD300" s="377" t="s">
        <v>1698</v>
      </c>
      <c r="AE300" s="377" t="s">
        <v>1698</v>
      </c>
      <c r="AG300" s="377">
        <v>7.7277500000000003</v>
      </c>
      <c r="AH300" s="378">
        <v>113.50887</v>
      </c>
    </row>
    <row r="301" spans="2:34">
      <c r="B301" s="675"/>
      <c r="C301" s="683"/>
      <c r="D301" s="681"/>
      <c r="E301" s="331"/>
      <c r="F301" s="377">
        <v>233</v>
      </c>
      <c r="G301" s="377" t="s">
        <v>3063</v>
      </c>
      <c r="H301" s="377" t="s">
        <v>3179</v>
      </c>
      <c r="J301" s="377">
        <v>3.8889999999999998</v>
      </c>
      <c r="K301" s="376" t="s">
        <v>1700</v>
      </c>
      <c r="L301" s="366">
        <v>5.25</v>
      </c>
      <c r="M301" s="366">
        <v>4.0999999999999996</v>
      </c>
      <c r="N301" s="366">
        <v>6.3</v>
      </c>
      <c r="O301" s="377">
        <v>2</v>
      </c>
      <c r="P301" s="377" t="s">
        <v>1707</v>
      </c>
      <c r="Q301" s="377" t="s">
        <v>3251</v>
      </c>
      <c r="R301" s="377" t="s">
        <v>1709</v>
      </c>
      <c r="S301" s="377">
        <v>1</v>
      </c>
      <c r="T301" s="377" t="s">
        <v>1767</v>
      </c>
      <c r="U301" s="377" t="s">
        <v>1698</v>
      </c>
      <c r="V301" s="377">
        <v>1</v>
      </c>
      <c r="W301" s="377" t="s">
        <v>1703</v>
      </c>
      <c r="X301" s="377" t="s">
        <v>1702</v>
      </c>
      <c r="Y301" s="377">
        <v>2</v>
      </c>
      <c r="Z301" s="322"/>
      <c r="AA301" s="322"/>
      <c r="AB301" s="322"/>
      <c r="AC301" s="377" t="s">
        <v>1698</v>
      </c>
      <c r="AD301" s="377" t="s">
        <v>1698</v>
      </c>
      <c r="AE301" s="377" t="s">
        <v>1698</v>
      </c>
      <c r="AG301" s="377">
        <v>7.7508400000000002</v>
      </c>
      <c r="AH301" s="510">
        <v>113.5081</v>
      </c>
    </row>
    <row r="302" spans="2:34">
      <c r="B302" s="671"/>
      <c r="C302" s="672"/>
      <c r="D302" s="672"/>
      <c r="E302" s="672"/>
      <c r="F302" s="672"/>
      <c r="G302" s="672"/>
      <c r="H302" s="672"/>
      <c r="I302" s="672"/>
      <c r="J302" s="672"/>
      <c r="K302" s="672"/>
      <c r="L302" s="672"/>
      <c r="M302" s="672"/>
      <c r="N302" s="672"/>
      <c r="O302" s="672"/>
      <c r="P302" s="672"/>
      <c r="Q302" s="672"/>
      <c r="R302" s="672"/>
      <c r="S302" s="672"/>
      <c r="T302" s="672"/>
      <c r="U302" s="672"/>
      <c r="V302" s="672"/>
      <c r="W302" s="672"/>
      <c r="X302" s="672"/>
      <c r="Y302" s="672"/>
      <c r="Z302" s="672"/>
      <c r="AA302" s="672"/>
      <c r="AB302" s="672"/>
      <c r="AC302" s="672"/>
      <c r="AD302" s="672"/>
      <c r="AE302" s="672"/>
      <c r="AF302" s="672"/>
      <c r="AG302" s="672"/>
      <c r="AH302" s="673"/>
    </row>
    <row r="303" spans="2:34">
      <c r="B303" s="674" t="s">
        <v>2340</v>
      </c>
      <c r="C303" s="682">
        <v>5</v>
      </c>
      <c r="D303" s="680" t="s">
        <v>2961</v>
      </c>
      <c r="E303" s="331"/>
      <c r="F303" s="377">
        <v>234</v>
      </c>
      <c r="G303" s="377" t="s">
        <v>3064</v>
      </c>
      <c r="H303" s="377" t="s">
        <v>3180</v>
      </c>
      <c r="J303" s="377">
        <v>3.1E-2</v>
      </c>
      <c r="K303" s="376" t="s">
        <v>1700</v>
      </c>
      <c r="L303" s="366">
        <v>6.1</v>
      </c>
      <c r="M303" s="366">
        <v>4.3</v>
      </c>
      <c r="N303" s="366">
        <v>5</v>
      </c>
      <c r="O303" s="377">
        <v>1</v>
      </c>
      <c r="P303" s="377" t="s">
        <v>1703</v>
      </c>
      <c r="Q303" s="377" t="s">
        <v>1699</v>
      </c>
      <c r="R303" s="377" t="s">
        <v>1709</v>
      </c>
      <c r="S303" s="377">
        <v>1</v>
      </c>
      <c r="T303" s="377" t="s">
        <v>1701</v>
      </c>
      <c r="U303" s="377" t="s">
        <v>1767</v>
      </c>
      <c r="V303" s="377">
        <v>2</v>
      </c>
      <c r="W303" s="377" t="s">
        <v>1699</v>
      </c>
      <c r="X303" s="377" t="s">
        <v>1698</v>
      </c>
      <c r="Y303" s="377">
        <v>2</v>
      </c>
      <c r="Z303" s="322"/>
      <c r="AA303" s="322"/>
      <c r="AB303" s="322"/>
      <c r="AC303" s="377" t="s">
        <v>1699</v>
      </c>
      <c r="AD303" s="377" t="s">
        <v>1703</v>
      </c>
      <c r="AE303" s="377">
        <v>2</v>
      </c>
      <c r="AG303" s="421">
        <v>7.7704700000000004</v>
      </c>
      <c r="AH303" s="378">
        <v>113.50812000000001</v>
      </c>
    </row>
    <row r="304" spans="2:34">
      <c r="B304" s="686"/>
      <c r="C304" s="685"/>
      <c r="D304" s="684"/>
      <c r="E304" s="331"/>
      <c r="F304" s="377">
        <v>235</v>
      </c>
      <c r="G304" s="377" t="s">
        <v>3065</v>
      </c>
      <c r="H304" s="377" t="s">
        <v>3181</v>
      </c>
      <c r="J304" s="377">
        <v>1.3220000000000001</v>
      </c>
      <c r="K304" s="376" t="s">
        <v>1700</v>
      </c>
      <c r="L304" s="366">
        <v>22.3</v>
      </c>
      <c r="M304" s="366">
        <v>5.5</v>
      </c>
      <c r="N304" s="366">
        <v>6.9</v>
      </c>
      <c r="O304" s="377">
        <v>2</v>
      </c>
      <c r="P304" s="377" t="s">
        <v>1703</v>
      </c>
      <c r="Q304" s="377" t="s">
        <v>1699</v>
      </c>
      <c r="R304" s="377" t="s">
        <v>1709</v>
      </c>
      <c r="S304" s="377">
        <v>1</v>
      </c>
      <c r="T304" s="377" t="s">
        <v>1701</v>
      </c>
      <c r="U304" s="377" t="s">
        <v>1767</v>
      </c>
      <c r="V304" s="377">
        <v>2</v>
      </c>
      <c r="W304" s="377" t="s">
        <v>1701</v>
      </c>
      <c r="X304" s="377" t="s">
        <v>1707</v>
      </c>
      <c r="Y304" s="377">
        <v>1</v>
      </c>
      <c r="Z304" s="322"/>
      <c r="AA304" s="322"/>
      <c r="AB304" s="322"/>
      <c r="AC304" s="377" t="s">
        <v>2064</v>
      </c>
      <c r="AD304" s="377" t="s">
        <v>1703</v>
      </c>
      <c r="AE304" s="377">
        <v>1</v>
      </c>
      <c r="AG304" s="421">
        <v>7.78165</v>
      </c>
      <c r="AH304" s="510">
        <v>113.51052</v>
      </c>
    </row>
    <row r="305" spans="2:34">
      <c r="B305" s="686"/>
      <c r="C305" s="685"/>
      <c r="D305" s="684"/>
      <c r="E305" s="331"/>
      <c r="F305" s="377">
        <v>236</v>
      </c>
      <c r="G305" s="377" t="s">
        <v>3066</v>
      </c>
      <c r="H305" s="377" t="s">
        <v>3182</v>
      </c>
      <c r="J305" s="377">
        <v>2.411</v>
      </c>
      <c r="K305" s="376" t="s">
        <v>1700</v>
      </c>
      <c r="L305" s="366">
        <v>10.8</v>
      </c>
      <c r="M305" s="366">
        <v>5.5</v>
      </c>
      <c r="N305" s="366">
        <v>6.1</v>
      </c>
      <c r="O305" s="377">
        <v>2</v>
      </c>
      <c r="P305" s="377" t="s">
        <v>1703</v>
      </c>
      <c r="Q305" s="377" t="s">
        <v>1699</v>
      </c>
      <c r="R305" s="377" t="s">
        <v>1709</v>
      </c>
      <c r="S305" s="377">
        <v>1</v>
      </c>
      <c r="T305" s="377" t="s">
        <v>1701</v>
      </c>
      <c r="U305" s="377" t="s">
        <v>1767</v>
      </c>
      <c r="V305" s="377">
        <v>2</v>
      </c>
      <c r="W305" s="377" t="s">
        <v>1701</v>
      </c>
      <c r="X305" s="377" t="s">
        <v>1707</v>
      </c>
      <c r="Y305" s="377">
        <v>2</v>
      </c>
      <c r="Z305" s="322"/>
      <c r="AA305" s="322"/>
      <c r="AB305" s="322"/>
      <c r="AC305" s="377" t="s">
        <v>2064</v>
      </c>
      <c r="AD305" s="377" t="s">
        <v>1703</v>
      </c>
      <c r="AE305" s="377">
        <v>2</v>
      </c>
      <c r="AG305" s="421">
        <v>7.7914899999999996</v>
      </c>
      <c r="AH305" s="510">
        <v>113.51048</v>
      </c>
    </row>
    <row r="306" spans="2:34">
      <c r="B306" s="686"/>
      <c r="C306" s="685"/>
      <c r="D306" s="684"/>
      <c r="E306" s="331"/>
      <c r="F306" s="377">
        <v>237</v>
      </c>
      <c r="G306" s="377" t="s">
        <v>3067</v>
      </c>
      <c r="H306" s="377" t="s">
        <v>3183</v>
      </c>
      <c r="J306" s="377">
        <v>3.383</v>
      </c>
      <c r="K306" s="376" t="s">
        <v>1700</v>
      </c>
      <c r="L306" s="366">
        <v>2.6</v>
      </c>
      <c r="M306" s="366">
        <v>4.3</v>
      </c>
      <c r="N306" s="366">
        <v>7</v>
      </c>
      <c r="O306" s="377">
        <v>1</v>
      </c>
      <c r="P306" s="377" t="s">
        <v>1705</v>
      </c>
      <c r="Q306" s="377" t="s">
        <v>1701</v>
      </c>
      <c r="R306" s="377" t="s">
        <v>1709</v>
      </c>
      <c r="S306" s="377">
        <v>3</v>
      </c>
      <c r="T306" s="377" t="s">
        <v>1701</v>
      </c>
      <c r="U306" s="377" t="s">
        <v>1767</v>
      </c>
      <c r="V306" s="377">
        <v>2</v>
      </c>
      <c r="W306" s="377" t="s">
        <v>1703</v>
      </c>
      <c r="X306" s="377" t="s">
        <v>1698</v>
      </c>
      <c r="Y306" s="377">
        <v>1</v>
      </c>
      <c r="Z306" s="376"/>
      <c r="AA306" s="376"/>
      <c r="AB306" s="376"/>
      <c r="AC306" s="377" t="s">
        <v>1699</v>
      </c>
      <c r="AD306" s="377" t="s">
        <v>1703</v>
      </c>
      <c r="AE306" s="377">
        <v>3</v>
      </c>
      <c r="AG306" s="421">
        <v>7.8000999999999996</v>
      </c>
      <c r="AH306" s="510">
        <v>113.50881</v>
      </c>
    </row>
    <row r="307" spans="2:34">
      <c r="B307" s="675"/>
      <c r="C307" s="683"/>
      <c r="D307" s="681"/>
      <c r="E307" s="331"/>
      <c r="F307" s="377">
        <v>238</v>
      </c>
      <c r="G307" s="377" t="s">
        <v>3068</v>
      </c>
      <c r="H307" s="377" t="s">
        <v>3184</v>
      </c>
      <c r="J307" s="377">
        <v>4.0650000000000004</v>
      </c>
      <c r="K307" s="376" t="s">
        <v>1700</v>
      </c>
      <c r="L307" s="366">
        <v>3.3</v>
      </c>
      <c r="M307" s="366">
        <v>4.8</v>
      </c>
      <c r="N307" s="366">
        <v>5.8</v>
      </c>
      <c r="O307" s="377">
        <v>1</v>
      </c>
      <c r="P307" s="377" t="s">
        <v>1703</v>
      </c>
      <c r="Q307" s="377" t="s">
        <v>2083</v>
      </c>
      <c r="R307" s="377" t="s">
        <v>1709</v>
      </c>
      <c r="S307" s="377">
        <v>3</v>
      </c>
      <c r="T307" s="377" t="s">
        <v>1701</v>
      </c>
      <c r="U307" s="377" t="s">
        <v>1767</v>
      </c>
      <c r="V307" s="377">
        <v>1</v>
      </c>
      <c r="W307" s="377" t="s">
        <v>1701</v>
      </c>
      <c r="X307" s="377" t="s">
        <v>1707</v>
      </c>
      <c r="Y307" s="377">
        <v>1</v>
      </c>
      <c r="Z307" s="322"/>
      <c r="AA307" s="322"/>
      <c r="AB307" s="322"/>
      <c r="AC307" s="377" t="s">
        <v>1699</v>
      </c>
      <c r="AD307" s="377" t="s">
        <v>1703</v>
      </c>
      <c r="AE307" s="377">
        <v>2</v>
      </c>
      <c r="AG307" s="421">
        <v>7.8062199999999997</v>
      </c>
      <c r="AH307" s="510">
        <v>113.50789</v>
      </c>
    </row>
    <row r="308" spans="2:34">
      <c r="B308" s="671"/>
      <c r="C308" s="672"/>
      <c r="D308" s="672"/>
      <c r="E308" s="672"/>
      <c r="F308" s="672"/>
      <c r="G308" s="672"/>
      <c r="H308" s="672"/>
      <c r="I308" s="672"/>
      <c r="J308" s="672"/>
      <c r="K308" s="672"/>
      <c r="L308" s="672"/>
      <c r="M308" s="672"/>
      <c r="N308" s="672"/>
      <c r="O308" s="672"/>
      <c r="P308" s="672"/>
      <c r="Q308" s="672"/>
      <c r="R308" s="672"/>
      <c r="S308" s="672"/>
      <c r="T308" s="672"/>
      <c r="U308" s="672"/>
      <c r="V308" s="672"/>
      <c r="W308" s="672"/>
      <c r="X308" s="672"/>
      <c r="Y308" s="672"/>
      <c r="Z308" s="672"/>
      <c r="AA308" s="672"/>
      <c r="AB308" s="672"/>
      <c r="AC308" s="672"/>
      <c r="AD308" s="672"/>
      <c r="AE308" s="672"/>
      <c r="AF308" s="672"/>
      <c r="AG308" s="672"/>
      <c r="AH308" s="673"/>
    </row>
    <row r="309" spans="2:34" ht="25.5" customHeight="1">
      <c r="B309" s="674" t="s">
        <v>2343</v>
      </c>
      <c r="C309" s="682">
        <v>1.6</v>
      </c>
      <c r="D309" s="680" t="s">
        <v>2962</v>
      </c>
      <c r="E309" s="377"/>
      <c r="F309" s="377">
        <v>239</v>
      </c>
      <c r="G309" s="377" t="s">
        <v>3069</v>
      </c>
      <c r="H309" s="377" t="s">
        <v>3185</v>
      </c>
      <c r="I309" s="452"/>
      <c r="J309" s="484">
        <v>1.4999999999999999E-2</v>
      </c>
      <c r="K309" s="321" t="s">
        <v>1700</v>
      </c>
      <c r="L309" s="366">
        <v>3.9</v>
      </c>
      <c r="M309" s="366">
        <v>6.1</v>
      </c>
      <c r="N309" s="377">
        <v>7.4</v>
      </c>
      <c r="O309" s="377">
        <v>1</v>
      </c>
      <c r="P309" s="377" t="s">
        <v>3233</v>
      </c>
      <c r="Q309" s="377" t="s">
        <v>2083</v>
      </c>
      <c r="R309" s="377" t="s">
        <v>1709</v>
      </c>
      <c r="S309" s="377">
        <v>3</v>
      </c>
      <c r="T309" s="377" t="s">
        <v>1701</v>
      </c>
      <c r="U309" s="377" t="s">
        <v>1767</v>
      </c>
      <c r="V309" s="377">
        <v>1</v>
      </c>
      <c r="W309" s="377" t="s">
        <v>1701</v>
      </c>
      <c r="X309" s="377" t="s">
        <v>1707</v>
      </c>
      <c r="Y309" s="377">
        <v>2</v>
      </c>
      <c r="Z309" s="322"/>
      <c r="AA309" s="322"/>
      <c r="AB309" s="322"/>
      <c r="AC309" s="377" t="s">
        <v>1699</v>
      </c>
      <c r="AD309" s="377" t="s">
        <v>1703</v>
      </c>
      <c r="AE309" s="377">
        <v>2</v>
      </c>
      <c r="AG309" s="377">
        <v>7.8079700000000001</v>
      </c>
      <c r="AH309" s="378">
        <v>113.50726</v>
      </c>
    </row>
    <row r="310" spans="2:34">
      <c r="B310" s="686"/>
      <c r="C310" s="685"/>
      <c r="D310" s="684"/>
      <c r="E310" s="377"/>
      <c r="F310" s="377">
        <v>240</v>
      </c>
      <c r="G310" s="377" t="s">
        <v>3070</v>
      </c>
      <c r="H310" s="377" t="s">
        <v>3252</v>
      </c>
      <c r="I310" s="452"/>
      <c r="J310" s="484">
        <v>0.14299999999999999</v>
      </c>
      <c r="K310" s="321" t="s">
        <v>1700</v>
      </c>
      <c r="L310" s="366">
        <v>122</v>
      </c>
      <c r="M310" s="366">
        <v>6</v>
      </c>
      <c r="N310" s="377">
        <v>8</v>
      </c>
      <c r="O310" s="377">
        <v>2</v>
      </c>
      <c r="P310" s="377" t="s">
        <v>1722</v>
      </c>
      <c r="Q310" s="377" t="s">
        <v>1699</v>
      </c>
      <c r="R310" s="377" t="s">
        <v>1709</v>
      </c>
      <c r="S310" s="377">
        <v>1</v>
      </c>
      <c r="T310" s="377" t="s">
        <v>1701</v>
      </c>
      <c r="U310" s="377" t="s">
        <v>1767</v>
      </c>
      <c r="V310" s="377">
        <v>1</v>
      </c>
      <c r="W310" s="377" t="s">
        <v>1707</v>
      </c>
      <c r="X310" s="377" t="s">
        <v>1698</v>
      </c>
      <c r="Y310" s="377">
        <v>1</v>
      </c>
      <c r="Z310" s="322"/>
      <c r="AA310" s="322"/>
      <c r="AB310" s="322"/>
      <c r="AC310" s="377" t="s">
        <v>2064</v>
      </c>
      <c r="AD310" s="377" t="s">
        <v>3234</v>
      </c>
      <c r="AE310" s="377">
        <v>1</v>
      </c>
      <c r="AG310" s="377">
        <v>7.8081500000000004</v>
      </c>
      <c r="AH310" s="510">
        <v>113.50668</v>
      </c>
    </row>
    <row r="311" spans="2:34">
      <c r="B311" s="686"/>
      <c r="C311" s="685"/>
      <c r="D311" s="684"/>
      <c r="E311" s="377"/>
      <c r="F311" s="377">
        <v>241</v>
      </c>
      <c r="G311" s="377" t="s">
        <v>3071</v>
      </c>
      <c r="H311" s="377" t="s">
        <v>3186</v>
      </c>
      <c r="I311" s="452"/>
      <c r="J311" s="484">
        <v>0.75700000000000001</v>
      </c>
      <c r="K311" s="321" t="s">
        <v>1700</v>
      </c>
      <c r="L311" s="366">
        <v>3.3</v>
      </c>
      <c r="M311" s="366">
        <v>4</v>
      </c>
      <c r="N311" s="377">
        <v>8.3000000000000007</v>
      </c>
      <c r="O311" s="377">
        <v>1</v>
      </c>
      <c r="P311" s="377" t="s">
        <v>1705</v>
      </c>
      <c r="Q311" s="377" t="s">
        <v>1701</v>
      </c>
      <c r="R311" s="377" t="s">
        <v>1709</v>
      </c>
      <c r="S311" s="377">
        <v>1</v>
      </c>
      <c r="T311" s="377" t="s">
        <v>1701</v>
      </c>
      <c r="U311" s="377" t="s">
        <v>1767</v>
      </c>
      <c r="V311" s="377">
        <v>2</v>
      </c>
      <c r="W311" s="377" t="s">
        <v>1699</v>
      </c>
      <c r="X311" s="377" t="s">
        <v>1698</v>
      </c>
      <c r="Y311" s="377">
        <v>1</v>
      </c>
      <c r="Z311" s="322"/>
      <c r="AA311" s="322"/>
      <c r="AB311" s="322"/>
      <c r="AC311" s="377" t="s">
        <v>1699</v>
      </c>
      <c r="AD311" s="377" t="s">
        <v>1703</v>
      </c>
      <c r="AE311" s="377">
        <v>2</v>
      </c>
      <c r="AG311" s="377">
        <v>7.8131500000000003</v>
      </c>
      <c r="AH311" s="510">
        <v>113.50335</v>
      </c>
    </row>
    <row r="312" spans="2:34">
      <c r="B312" s="675"/>
      <c r="C312" s="683"/>
      <c r="D312" s="681"/>
      <c r="E312" s="377"/>
      <c r="F312" s="377">
        <v>242</v>
      </c>
      <c r="G312" s="377" t="s">
        <v>3072</v>
      </c>
      <c r="H312" s="377" t="s">
        <v>3187</v>
      </c>
      <c r="I312" s="452"/>
      <c r="J312" s="484">
        <v>1.05</v>
      </c>
      <c r="K312" s="321" t="s">
        <v>1700</v>
      </c>
      <c r="L312" s="366">
        <v>2.1</v>
      </c>
      <c r="M312" s="366">
        <v>4.4000000000000004</v>
      </c>
      <c r="N312" s="377">
        <v>8.1</v>
      </c>
      <c r="O312" s="377">
        <v>1</v>
      </c>
      <c r="P312" s="377" t="s">
        <v>1705</v>
      </c>
      <c r="Q312" s="377" t="s">
        <v>1701</v>
      </c>
      <c r="R312" s="377" t="s">
        <v>1709</v>
      </c>
      <c r="S312" s="377">
        <v>2</v>
      </c>
      <c r="T312" s="377" t="s">
        <v>1701</v>
      </c>
      <c r="U312" s="377" t="s">
        <v>1767</v>
      </c>
      <c r="V312" s="377">
        <v>2</v>
      </c>
      <c r="W312" s="377" t="s">
        <v>1703</v>
      </c>
      <c r="X312" s="377" t="s">
        <v>1702</v>
      </c>
      <c r="Y312" s="377">
        <v>1</v>
      </c>
      <c r="Z312" s="322"/>
      <c r="AA312" s="322"/>
      <c r="AB312" s="322"/>
      <c r="AC312" s="377" t="s">
        <v>1699</v>
      </c>
      <c r="AD312" s="377" t="s">
        <v>1703</v>
      </c>
      <c r="AE312" s="377">
        <v>2</v>
      </c>
      <c r="AG312" s="377">
        <v>7.8132599999999996</v>
      </c>
      <c r="AH312" s="510">
        <v>113.50071</v>
      </c>
    </row>
    <row r="313" spans="2:34">
      <c r="B313" s="671"/>
      <c r="C313" s="672"/>
      <c r="D313" s="672"/>
      <c r="E313" s="672"/>
      <c r="F313" s="672"/>
      <c r="G313" s="672"/>
      <c r="H313" s="672"/>
      <c r="I313" s="672"/>
      <c r="J313" s="672"/>
      <c r="K313" s="672"/>
      <c r="L313" s="672"/>
      <c r="M313" s="672"/>
      <c r="N313" s="672"/>
      <c r="O313" s="672"/>
      <c r="P313" s="672"/>
      <c r="Q313" s="672"/>
      <c r="R313" s="672"/>
      <c r="S313" s="672"/>
      <c r="T313" s="672"/>
      <c r="U313" s="672"/>
      <c r="V313" s="672"/>
      <c r="W313" s="672"/>
      <c r="X313" s="672"/>
      <c r="Y313" s="672"/>
      <c r="Z313" s="672"/>
      <c r="AA313" s="672"/>
      <c r="AB313" s="672"/>
      <c r="AC313" s="672"/>
      <c r="AD313" s="672"/>
      <c r="AE313" s="672"/>
      <c r="AF313" s="672"/>
      <c r="AG313" s="672"/>
      <c r="AH313" s="673"/>
    </row>
    <row r="314" spans="2:34">
      <c r="B314" s="482" t="s">
        <v>2342</v>
      </c>
      <c r="C314" s="475">
        <v>3.6</v>
      </c>
      <c r="D314" s="480" t="s">
        <v>2963</v>
      </c>
      <c r="E314" s="480"/>
      <c r="F314" s="335">
        <v>243</v>
      </c>
      <c r="G314" s="377" t="s">
        <v>3073</v>
      </c>
      <c r="H314" s="376" t="s">
        <v>3188</v>
      </c>
      <c r="I314" s="346"/>
      <c r="J314" s="391">
        <v>0.34399999999999997</v>
      </c>
      <c r="K314" s="335" t="s">
        <v>1700</v>
      </c>
      <c r="L314" s="392">
        <v>22.15</v>
      </c>
      <c r="M314" s="392">
        <v>5.6</v>
      </c>
      <c r="N314" s="392">
        <v>6.2</v>
      </c>
      <c r="O314" s="335">
        <v>3</v>
      </c>
      <c r="P314" s="335" t="s">
        <v>1703</v>
      </c>
      <c r="Q314" s="335" t="s">
        <v>1699</v>
      </c>
      <c r="R314" s="335" t="s">
        <v>1709</v>
      </c>
      <c r="S314" s="335">
        <v>2</v>
      </c>
      <c r="T314" s="383" t="s">
        <v>1701</v>
      </c>
      <c r="U314" s="383" t="s">
        <v>1767</v>
      </c>
      <c r="V314" s="383">
        <v>2</v>
      </c>
      <c r="W314" s="383" t="s">
        <v>1701</v>
      </c>
      <c r="X314" s="383" t="s">
        <v>1707</v>
      </c>
      <c r="Y314" s="383">
        <v>1</v>
      </c>
      <c r="Z314" s="322"/>
      <c r="AA314" s="322"/>
      <c r="AB314" s="322"/>
      <c r="AC314" s="317" t="s">
        <v>2064</v>
      </c>
      <c r="AD314" s="317" t="s">
        <v>1703</v>
      </c>
      <c r="AE314" s="317">
        <v>2</v>
      </c>
      <c r="AG314" s="395">
        <v>7.7699800000000003</v>
      </c>
      <c r="AH314" s="396">
        <v>113.51111</v>
      </c>
    </row>
    <row r="315" spans="2:34">
      <c r="B315" s="671"/>
      <c r="C315" s="672"/>
      <c r="D315" s="672"/>
      <c r="E315" s="672"/>
      <c r="F315" s="672"/>
      <c r="G315" s="672"/>
      <c r="H315" s="672"/>
      <c r="I315" s="672"/>
      <c r="J315" s="672"/>
      <c r="K315" s="672"/>
      <c r="L315" s="672"/>
      <c r="M315" s="672"/>
      <c r="N315" s="672"/>
      <c r="O315" s="672"/>
      <c r="P315" s="672"/>
      <c r="Q315" s="672"/>
      <c r="R315" s="672"/>
      <c r="S315" s="672"/>
      <c r="T315" s="672"/>
      <c r="U315" s="672"/>
      <c r="V315" s="672"/>
      <c r="W315" s="672"/>
      <c r="X315" s="672"/>
      <c r="Y315" s="672"/>
      <c r="Z315" s="672"/>
      <c r="AA315" s="672"/>
      <c r="AB315" s="672"/>
      <c r="AC315" s="672"/>
      <c r="AD315" s="672"/>
      <c r="AE315" s="672"/>
      <c r="AF315" s="672"/>
      <c r="AG315" s="672"/>
      <c r="AH315" s="673"/>
    </row>
    <row r="316" spans="2:34">
      <c r="B316" s="483" t="s">
        <v>2350</v>
      </c>
      <c r="C316" s="455">
        <v>4.5999999999999996</v>
      </c>
      <c r="D316" s="317" t="s">
        <v>2964</v>
      </c>
      <c r="E316" s="317"/>
      <c r="F316" s="317">
        <v>244</v>
      </c>
      <c r="G316" s="331" t="s">
        <v>3074</v>
      </c>
      <c r="H316" s="317" t="s">
        <v>3225</v>
      </c>
      <c r="I316" s="452"/>
      <c r="J316" s="455">
        <f>C316-0.048</f>
        <v>4.5519999999999996</v>
      </c>
      <c r="K316" s="317" t="s">
        <v>1700</v>
      </c>
      <c r="L316" s="453">
        <v>33.450000000000003</v>
      </c>
      <c r="M316" s="453">
        <v>5.15</v>
      </c>
      <c r="N316" s="453">
        <v>5.85</v>
      </c>
      <c r="O316" s="317">
        <v>2</v>
      </c>
      <c r="P316" s="377" t="s">
        <v>1703</v>
      </c>
      <c r="Q316" s="377" t="s">
        <v>1699</v>
      </c>
      <c r="R316" s="377" t="s">
        <v>1709</v>
      </c>
      <c r="S316" s="317">
        <v>1</v>
      </c>
      <c r="T316" s="383" t="s">
        <v>1701</v>
      </c>
      <c r="U316" s="383" t="s">
        <v>1767</v>
      </c>
      <c r="V316" s="383">
        <v>1</v>
      </c>
      <c r="W316" s="383" t="s">
        <v>1701</v>
      </c>
      <c r="X316" s="383" t="s">
        <v>1707</v>
      </c>
      <c r="Y316" s="383">
        <v>1</v>
      </c>
      <c r="Z316" s="322"/>
      <c r="AA316" s="322"/>
      <c r="AB316" s="322"/>
      <c r="AC316" s="317" t="s">
        <v>2083</v>
      </c>
      <c r="AD316" s="317" t="s">
        <v>3234</v>
      </c>
      <c r="AE316" s="317">
        <v>1</v>
      </c>
      <c r="AG316" s="317">
        <v>7.7413100000000004</v>
      </c>
      <c r="AH316" s="454">
        <v>113.53239000000001</v>
      </c>
    </row>
    <row r="317" spans="2:34">
      <c r="B317" s="671"/>
      <c r="C317" s="672"/>
      <c r="D317" s="672"/>
      <c r="E317" s="672"/>
      <c r="F317" s="672"/>
      <c r="G317" s="672"/>
      <c r="H317" s="672"/>
      <c r="I317" s="672"/>
      <c r="J317" s="672"/>
      <c r="K317" s="672"/>
      <c r="L317" s="672"/>
      <c r="M317" s="672"/>
      <c r="N317" s="672"/>
      <c r="O317" s="672"/>
      <c r="P317" s="672"/>
      <c r="Q317" s="672"/>
      <c r="R317" s="672"/>
      <c r="S317" s="672"/>
      <c r="T317" s="672"/>
      <c r="U317" s="672"/>
      <c r="V317" s="672"/>
      <c r="W317" s="672"/>
      <c r="X317" s="672"/>
      <c r="Y317" s="672"/>
      <c r="Z317" s="672"/>
      <c r="AA317" s="672"/>
      <c r="AB317" s="672"/>
      <c r="AC317" s="672"/>
      <c r="AD317" s="672"/>
      <c r="AE317" s="672"/>
      <c r="AF317" s="672"/>
      <c r="AG317" s="672"/>
      <c r="AH317" s="673"/>
    </row>
    <row r="318" spans="2:34" ht="25.5" customHeight="1">
      <c r="B318" s="674" t="s">
        <v>2353</v>
      </c>
      <c r="C318" s="676">
        <v>5.5</v>
      </c>
      <c r="D318" s="678" t="s">
        <v>2965</v>
      </c>
      <c r="E318" s="481"/>
      <c r="F318" s="383">
        <v>245</v>
      </c>
      <c r="G318" s="317" t="s">
        <v>3075</v>
      </c>
      <c r="H318" s="481" t="s">
        <v>3189</v>
      </c>
      <c r="J318" s="437">
        <v>0.55100000000000005</v>
      </c>
      <c r="K318" s="383" t="s">
        <v>1700</v>
      </c>
      <c r="L318" s="438">
        <v>24.8</v>
      </c>
      <c r="M318" s="438">
        <v>4.9000000000000004</v>
      </c>
      <c r="N318" s="438">
        <v>6.3</v>
      </c>
      <c r="O318" s="383">
        <v>2</v>
      </c>
      <c r="P318" s="335" t="s">
        <v>1697</v>
      </c>
      <c r="Q318" s="335" t="s">
        <v>1701</v>
      </c>
      <c r="R318" s="335" t="s">
        <v>1709</v>
      </c>
      <c r="S318" s="383">
        <v>2</v>
      </c>
      <c r="T318" s="383" t="s">
        <v>1701</v>
      </c>
      <c r="U318" s="383" t="s">
        <v>1767</v>
      </c>
      <c r="V318" s="383">
        <v>2</v>
      </c>
      <c r="W318" s="383" t="s">
        <v>1701</v>
      </c>
      <c r="X318" s="383" t="s">
        <v>1707</v>
      </c>
      <c r="Y318" s="383">
        <v>1</v>
      </c>
      <c r="Z318" s="322"/>
      <c r="AA318" s="322"/>
      <c r="AB318" s="322"/>
      <c r="AC318" s="383" t="s">
        <v>2064</v>
      </c>
      <c r="AD318" s="383" t="s">
        <v>1703</v>
      </c>
      <c r="AE318" s="383">
        <v>3</v>
      </c>
      <c r="AG318" s="393">
        <v>7.7898800000000001</v>
      </c>
      <c r="AH318" s="394">
        <v>113.54892</v>
      </c>
    </row>
    <row r="319" spans="2:34">
      <c r="B319" s="686"/>
      <c r="C319" s="687"/>
      <c r="D319" s="688"/>
      <c r="E319" s="481"/>
      <c r="F319" s="383">
        <v>246</v>
      </c>
      <c r="G319" s="317" t="s">
        <v>3098</v>
      </c>
      <c r="H319" s="481" t="s">
        <v>3190</v>
      </c>
      <c r="J319" s="437">
        <v>1.1220000000000001</v>
      </c>
      <c r="K319" s="383" t="s">
        <v>1700</v>
      </c>
      <c r="L319" s="438">
        <v>6.2</v>
      </c>
      <c r="M319" s="438">
        <v>4.2</v>
      </c>
      <c r="N319" s="438">
        <v>6.2</v>
      </c>
      <c r="O319" s="383">
        <v>1</v>
      </c>
      <c r="P319" s="335" t="s">
        <v>1697</v>
      </c>
      <c r="Q319" s="335" t="s">
        <v>1701</v>
      </c>
      <c r="R319" s="335" t="s">
        <v>1709</v>
      </c>
      <c r="S319" s="383">
        <v>1</v>
      </c>
      <c r="T319" s="383" t="s">
        <v>1701</v>
      </c>
      <c r="U319" s="383" t="s">
        <v>1767</v>
      </c>
      <c r="V319" s="383">
        <v>2</v>
      </c>
      <c r="W319" s="383" t="s">
        <v>1701</v>
      </c>
      <c r="X319" s="383" t="s">
        <v>1707</v>
      </c>
      <c r="Y319" s="383">
        <v>1</v>
      </c>
      <c r="Z319" s="322"/>
      <c r="AA319" s="322"/>
      <c r="AB319" s="322"/>
      <c r="AC319" s="383" t="s">
        <v>1699</v>
      </c>
      <c r="AD319" s="383" t="s">
        <v>1703</v>
      </c>
      <c r="AE319" s="383">
        <v>3</v>
      </c>
      <c r="AG319" s="393">
        <v>7.7914099999999999</v>
      </c>
      <c r="AH319" s="509">
        <v>113.54424</v>
      </c>
    </row>
    <row r="320" spans="2:34">
      <c r="B320" s="686"/>
      <c r="C320" s="687"/>
      <c r="D320" s="688"/>
      <c r="E320" s="481"/>
      <c r="F320" s="383">
        <v>247</v>
      </c>
      <c r="G320" s="317" t="s">
        <v>3099</v>
      </c>
      <c r="H320" s="481" t="s">
        <v>3191</v>
      </c>
      <c r="J320" s="437">
        <v>2.8650000000000002</v>
      </c>
      <c r="K320" s="383" t="s">
        <v>1700</v>
      </c>
      <c r="L320" s="438">
        <v>8.4</v>
      </c>
      <c r="M320" s="438">
        <v>4.5999999999999996</v>
      </c>
      <c r="N320" s="438">
        <v>5</v>
      </c>
      <c r="O320" s="383">
        <v>1</v>
      </c>
      <c r="P320" s="335" t="s">
        <v>1703</v>
      </c>
      <c r="Q320" s="335" t="s">
        <v>1699</v>
      </c>
      <c r="R320" s="335" t="s">
        <v>1709</v>
      </c>
      <c r="S320" s="383">
        <v>3</v>
      </c>
      <c r="T320" s="383" t="s">
        <v>1701</v>
      </c>
      <c r="U320" s="383" t="s">
        <v>1767</v>
      </c>
      <c r="V320" s="383">
        <v>2</v>
      </c>
      <c r="W320" s="383" t="s">
        <v>1701</v>
      </c>
      <c r="X320" s="383" t="s">
        <v>1707</v>
      </c>
      <c r="Y320" s="383">
        <v>1</v>
      </c>
      <c r="Z320" s="322"/>
      <c r="AA320" s="322"/>
      <c r="AB320" s="322"/>
      <c r="AC320" s="383" t="s">
        <v>1699</v>
      </c>
      <c r="AD320" s="383" t="s">
        <v>1703</v>
      </c>
      <c r="AE320" s="383">
        <v>3</v>
      </c>
      <c r="AG320" s="393">
        <v>7.7931699999999999</v>
      </c>
      <c r="AH320" s="509">
        <v>113.52995</v>
      </c>
    </row>
    <row r="321" spans="2:34">
      <c r="B321" s="686"/>
      <c r="C321" s="687"/>
      <c r="D321" s="688"/>
      <c r="E321" s="481"/>
      <c r="F321" s="383">
        <v>248</v>
      </c>
      <c r="G321" s="317" t="s">
        <v>3100</v>
      </c>
      <c r="H321" s="481" t="s">
        <v>3192</v>
      </c>
      <c r="J321" s="437">
        <v>3.734</v>
      </c>
      <c r="K321" s="383" t="s">
        <v>1700</v>
      </c>
      <c r="L321" s="438">
        <v>2.4500000000000002</v>
      </c>
      <c r="M321" s="438">
        <v>4</v>
      </c>
      <c r="N321" s="438">
        <v>5.5</v>
      </c>
      <c r="O321" s="383">
        <v>1</v>
      </c>
      <c r="P321" s="335" t="s">
        <v>1705</v>
      </c>
      <c r="Q321" s="335" t="s">
        <v>1701</v>
      </c>
      <c r="R321" s="335" t="s">
        <v>1709</v>
      </c>
      <c r="S321" s="383">
        <v>3</v>
      </c>
      <c r="T321" s="383" t="s">
        <v>1701</v>
      </c>
      <c r="U321" s="383" t="s">
        <v>1767</v>
      </c>
      <c r="V321" s="383">
        <v>2</v>
      </c>
      <c r="W321" s="383" t="s">
        <v>1703</v>
      </c>
      <c r="X321" s="383" t="s">
        <v>1698</v>
      </c>
      <c r="Y321" s="383">
        <v>1</v>
      </c>
      <c r="Z321" s="322"/>
      <c r="AA321" s="322"/>
      <c r="AB321" s="322"/>
      <c r="AC321" s="383" t="s">
        <v>1699</v>
      </c>
      <c r="AD321" s="383" t="s">
        <v>1703</v>
      </c>
      <c r="AE321" s="383">
        <v>3</v>
      </c>
      <c r="AG321" s="393">
        <v>7.8000800000000003</v>
      </c>
      <c r="AH321" s="509">
        <v>113.52744</v>
      </c>
    </row>
    <row r="322" spans="2:34">
      <c r="B322" s="686"/>
      <c r="C322" s="687"/>
      <c r="D322" s="688"/>
      <c r="E322" s="481"/>
      <c r="F322" s="383">
        <v>249</v>
      </c>
      <c r="G322" s="317" t="s">
        <v>3101</v>
      </c>
      <c r="H322" s="481" t="s">
        <v>3193</v>
      </c>
      <c r="J322" s="437">
        <v>3.95</v>
      </c>
      <c r="K322" s="383" t="s">
        <v>1700</v>
      </c>
      <c r="L322" s="438">
        <v>4</v>
      </c>
      <c r="M322" s="438">
        <v>3.8</v>
      </c>
      <c r="N322" s="438">
        <v>6.9</v>
      </c>
      <c r="O322" s="383">
        <v>1</v>
      </c>
      <c r="P322" s="335" t="s">
        <v>1705</v>
      </c>
      <c r="Q322" s="335" t="s">
        <v>1701</v>
      </c>
      <c r="R322" s="335" t="s">
        <v>1709</v>
      </c>
      <c r="S322" s="383">
        <v>3</v>
      </c>
      <c r="T322" s="383" t="s">
        <v>1701</v>
      </c>
      <c r="U322" s="383" t="s">
        <v>1767</v>
      </c>
      <c r="V322" s="383">
        <v>2</v>
      </c>
      <c r="W322" s="383" t="s">
        <v>1701</v>
      </c>
      <c r="X322" s="383" t="s">
        <v>1707</v>
      </c>
      <c r="Y322" s="383">
        <v>1</v>
      </c>
      <c r="Z322" s="322"/>
      <c r="AA322" s="322"/>
      <c r="AB322" s="322"/>
      <c r="AC322" s="383" t="s">
        <v>1699</v>
      </c>
      <c r="AD322" s="383" t="s">
        <v>1703</v>
      </c>
      <c r="AE322" s="383">
        <v>3</v>
      </c>
      <c r="AG322" s="393">
        <v>7.80145</v>
      </c>
      <c r="AH322" s="509">
        <v>113.52601</v>
      </c>
    </row>
    <row r="323" spans="2:34">
      <c r="B323" s="686"/>
      <c r="C323" s="687"/>
      <c r="D323" s="688"/>
      <c r="E323" s="481"/>
      <c r="F323" s="383">
        <v>250</v>
      </c>
      <c r="G323" s="317" t="s">
        <v>3102</v>
      </c>
      <c r="H323" s="481" t="s">
        <v>3194</v>
      </c>
      <c r="J323" s="437">
        <v>4.2960000000000003</v>
      </c>
      <c r="K323" s="383" t="s">
        <v>1700</v>
      </c>
      <c r="L323" s="438">
        <v>1</v>
      </c>
      <c r="M323" s="438">
        <v>3.7</v>
      </c>
      <c r="N323" s="438">
        <v>7</v>
      </c>
      <c r="O323" s="383">
        <v>1</v>
      </c>
      <c r="P323" s="335" t="s">
        <v>1699</v>
      </c>
      <c r="Q323" s="335" t="s">
        <v>1703</v>
      </c>
      <c r="R323" s="335" t="s">
        <v>1709</v>
      </c>
      <c r="S323" s="383">
        <v>2</v>
      </c>
      <c r="T323" s="383" t="s">
        <v>1701</v>
      </c>
      <c r="U323" s="383" t="s">
        <v>1698</v>
      </c>
      <c r="V323" s="383">
        <v>2</v>
      </c>
      <c r="W323" s="383" t="s">
        <v>1698</v>
      </c>
      <c r="X323" s="383" t="s">
        <v>1698</v>
      </c>
      <c r="Y323" s="383" t="s">
        <v>1698</v>
      </c>
      <c r="Z323" s="322"/>
      <c r="AA323" s="322"/>
      <c r="AB323" s="322"/>
      <c r="AC323" s="383" t="s">
        <v>1698</v>
      </c>
      <c r="AD323" s="383" t="s">
        <v>1698</v>
      </c>
      <c r="AE323" s="383" t="s">
        <v>1698</v>
      </c>
      <c r="AG323" s="393">
        <v>7.8040900000000004</v>
      </c>
      <c r="AH323" s="509">
        <v>113.52460000000001</v>
      </c>
    </row>
    <row r="324" spans="2:34">
      <c r="B324" s="686"/>
      <c r="C324" s="687"/>
      <c r="D324" s="688"/>
      <c r="E324" s="481"/>
      <c r="F324" s="383">
        <v>251</v>
      </c>
      <c r="G324" s="317" t="s">
        <v>3103</v>
      </c>
      <c r="H324" s="481" t="s">
        <v>3195</v>
      </c>
      <c r="J324" s="437">
        <v>4.9420000000000002</v>
      </c>
      <c r="K324" s="383" t="s">
        <v>1700</v>
      </c>
      <c r="L324" s="438">
        <v>6.3</v>
      </c>
      <c r="M324" s="438">
        <v>4</v>
      </c>
      <c r="N324" s="438">
        <v>5.6</v>
      </c>
      <c r="O324" s="383">
        <v>1</v>
      </c>
      <c r="P324" s="335" t="s">
        <v>1703</v>
      </c>
      <c r="Q324" s="335" t="s">
        <v>1699</v>
      </c>
      <c r="R324" s="335" t="s">
        <v>1709</v>
      </c>
      <c r="S324" s="383">
        <v>2</v>
      </c>
      <c r="T324" s="383" t="s">
        <v>1701</v>
      </c>
      <c r="U324" s="383" t="s">
        <v>1767</v>
      </c>
      <c r="V324" s="383">
        <v>1</v>
      </c>
      <c r="W324" s="383" t="s">
        <v>1701</v>
      </c>
      <c r="X324" s="383" t="s">
        <v>1707</v>
      </c>
      <c r="Y324" s="383">
        <v>0</v>
      </c>
      <c r="Z324" s="322"/>
      <c r="AA324" s="322"/>
      <c r="AB324" s="322"/>
      <c r="AC324" s="383" t="s">
        <v>1699</v>
      </c>
      <c r="AD324" s="383" t="s">
        <v>1703</v>
      </c>
      <c r="AE324" s="383">
        <v>2</v>
      </c>
      <c r="AG324" s="393">
        <v>7.8068999999999997</v>
      </c>
      <c r="AH324" s="509">
        <v>113.51974</v>
      </c>
    </row>
    <row r="325" spans="2:34">
      <c r="B325" s="686"/>
      <c r="C325" s="687"/>
      <c r="D325" s="688"/>
      <c r="E325" s="481"/>
      <c r="F325" s="383">
        <v>252</v>
      </c>
      <c r="G325" s="317" t="s">
        <v>3104</v>
      </c>
      <c r="H325" s="481" t="s">
        <v>3196</v>
      </c>
      <c r="J325" s="437">
        <v>5.0780000000000003</v>
      </c>
      <c r="K325" s="383" t="s">
        <v>1700</v>
      </c>
      <c r="L325" s="438">
        <v>8.1999999999999993</v>
      </c>
      <c r="M325" s="438">
        <v>3.9</v>
      </c>
      <c r="N325" s="438">
        <v>5.2</v>
      </c>
      <c r="O325" s="383">
        <v>1</v>
      </c>
      <c r="P325" s="335" t="s">
        <v>1703</v>
      </c>
      <c r="Q325" s="335" t="s">
        <v>1699</v>
      </c>
      <c r="R325" s="335" t="s">
        <v>1709</v>
      </c>
      <c r="S325" s="383">
        <v>3</v>
      </c>
      <c r="T325" s="383" t="s">
        <v>1701</v>
      </c>
      <c r="U325" s="383" t="s">
        <v>1767</v>
      </c>
      <c r="V325" s="383">
        <v>2</v>
      </c>
      <c r="W325" s="383" t="s">
        <v>1701</v>
      </c>
      <c r="X325" s="383" t="s">
        <v>1707</v>
      </c>
      <c r="Y325" s="383">
        <v>1</v>
      </c>
      <c r="Z325" s="322"/>
      <c r="AA325" s="322"/>
      <c r="AB325" s="322"/>
      <c r="AC325" s="383" t="s">
        <v>1699</v>
      </c>
      <c r="AD325" s="383" t="s">
        <v>1703</v>
      </c>
      <c r="AE325" s="383">
        <v>3</v>
      </c>
      <c r="AG325" s="393">
        <v>7.8066599999999999</v>
      </c>
      <c r="AH325" s="509">
        <v>113.51858</v>
      </c>
    </row>
    <row r="326" spans="2:34">
      <c r="B326" s="675"/>
      <c r="C326" s="677"/>
      <c r="D326" s="679"/>
      <c r="E326" s="481"/>
      <c r="F326" s="383">
        <v>253</v>
      </c>
      <c r="G326" s="317" t="s">
        <v>3105</v>
      </c>
      <c r="H326" s="481" t="s">
        <v>3197</v>
      </c>
      <c r="J326" s="437">
        <v>5.23</v>
      </c>
      <c r="K326" s="383" t="s">
        <v>1700</v>
      </c>
      <c r="L326" s="438">
        <v>4.4000000000000004</v>
      </c>
      <c r="M326" s="438">
        <v>4</v>
      </c>
      <c r="N326" s="438">
        <v>8.15</v>
      </c>
      <c r="O326" s="383">
        <v>1</v>
      </c>
      <c r="P326" s="335" t="s">
        <v>1705</v>
      </c>
      <c r="Q326" s="335" t="s">
        <v>1701</v>
      </c>
      <c r="R326" s="335" t="s">
        <v>1709</v>
      </c>
      <c r="S326" s="383">
        <v>2</v>
      </c>
      <c r="T326" s="383" t="s">
        <v>1701</v>
      </c>
      <c r="U326" s="383" t="s">
        <v>1767</v>
      </c>
      <c r="V326" s="383">
        <v>2</v>
      </c>
      <c r="W326" s="383" t="s">
        <v>1703</v>
      </c>
      <c r="X326" s="383" t="s">
        <v>1698</v>
      </c>
      <c r="Y326" s="383">
        <v>1</v>
      </c>
      <c r="Z326" s="322"/>
      <c r="AA326" s="322"/>
      <c r="AB326" s="322"/>
      <c r="AC326" s="383" t="s">
        <v>1699</v>
      </c>
      <c r="AD326" s="383" t="s">
        <v>1703</v>
      </c>
      <c r="AE326" s="383">
        <v>3</v>
      </c>
      <c r="AG326" s="393">
        <v>7.8067700000000002</v>
      </c>
      <c r="AH326" s="509">
        <v>113.51724</v>
      </c>
    </row>
    <row r="327" spans="2:34">
      <c r="B327" s="671"/>
      <c r="C327" s="672"/>
      <c r="D327" s="672"/>
      <c r="E327" s="672"/>
      <c r="F327" s="672"/>
      <c r="G327" s="672"/>
      <c r="H327" s="672"/>
      <c r="I327" s="672"/>
      <c r="J327" s="672"/>
      <c r="K327" s="672"/>
      <c r="L327" s="672"/>
      <c r="M327" s="672"/>
      <c r="N327" s="672"/>
      <c r="O327" s="672"/>
      <c r="P327" s="672"/>
      <c r="Q327" s="672"/>
      <c r="R327" s="672"/>
      <c r="S327" s="672"/>
      <c r="T327" s="672"/>
      <c r="U327" s="672"/>
      <c r="V327" s="672"/>
      <c r="W327" s="672"/>
      <c r="X327" s="672"/>
      <c r="Y327" s="672"/>
      <c r="Z327" s="672"/>
      <c r="AA327" s="672"/>
      <c r="AB327" s="672"/>
      <c r="AC327" s="672"/>
      <c r="AD327" s="672"/>
      <c r="AE327" s="672"/>
      <c r="AF327" s="672"/>
      <c r="AG327" s="672"/>
      <c r="AH327" s="673"/>
    </row>
    <row r="328" spans="2:34">
      <c r="B328" s="472" t="s">
        <v>2356</v>
      </c>
      <c r="C328" s="467">
        <v>2</v>
      </c>
      <c r="D328" s="376" t="s">
        <v>2966</v>
      </c>
      <c r="E328" s="376"/>
      <c r="F328" s="376">
        <v>254</v>
      </c>
      <c r="G328" s="377" t="s">
        <v>3076</v>
      </c>
      <c r="H328" s="376" t="s">
        <v>3198</v>
      </c>
      <c r="I328" s="419"/>
      <c r="J328" s="320">
        <v>1.258</v>
      </c>
      <c r="K328" s="376" t="s">
        <v>1700</v>
      </c>
      <c r="L328" s="321">
        <v>3.3</v>
      </c>
      <c r="M328" s="321">
        <v>5.2</v>
      </c>
      <c r="N328" s="321">
        <v>5.6</v>
      </c>
      <c r="O328" s="376">
        <v>1</v>
      </c>
      <c r="P328" s="376" t="s">
        <v>3233</v>
      </c>
      <c r="Q328" s="376" t="s">
        <v>2083</v>
      </c>
      <c r="R328" s="376" t="s">
        <v>1709</v>
      </c>
      <c r="S328" s="376">
        <v>3</v>
      </c>
      <c r="T328" s="376" t="s">
        <v>1701</v>
      </c>
      <c r="U328" s="376" t="s">
        <v>1767</v>
      </c>
      <c r="V328" s="376">
        <v>2</v>
      </c>
      <c r="W328" s="376" t="s">
        <v>1701</v>
      </c>
      <c r="X328" s="376" t="s">
        <v>1707</v>
      </c>
      <c r="Y328" s="376">
        <v>2</v>
      </c>
      <c r="Z328" s="322"/>
      <c r="AA328" s="322"/>
      <c r="AB328" s="322"/>
      <c r="AC328" s="376" t="s">
        <v>1699</v>
      </c>
      <c r="AD328" s="376" t="s">
        <v>1703</v>
      </c>
      <c r="AE328" s="376">
        <v>1</v>
      </c>
      <c r="AG328" s="376">
        <v>7.7523200000000001</v>
      </c>
      <c r="AH328" s="336">
        <v>113.53639</v>
      </c>
    </row>
    <row r="329" spans="2:34">
      <c r="B329" s="671"/>
      <c r="C329" s="672"/>
      <c r="D329" s="672"/>
      <c r="E329" s="672"/>
      <c r="F329" s="672"/>
      <c r="G329" s="672"/>
      <c r="H329" s="672"/>
      <c r="I329" s="672"/>
      <c r="J329" s="672"/>
      <c r="K329" s="672"/>
      <c r="L329" s="672"/>
      <c r="M329" s="672"/>
      <c r="N329" s="672"/>
      <c r="O329" s="672"/>
      <c r="P329" s="672"/>
      <c r="Q329" s="672"/>
      <c r="R329" s="672"/>
      <c r="S329" s="672"/>
      <c r="T329" s="672"/>
      <c r="U329" s="672"/>
      <c r="V329" s="672"/>
      <c r="W329" s="672"/>
      <c r="X329" s="672"/>
      <c r="Y329" s="672"/>
      <c r="Z329" s="672"/>
      <c r="AA329" s="672"/>
      <c r="AB329" s="672"/>
      <c r="AC329" s="672"/>
      <c r="AD329" s="672"/>
      <c r="AE329" s="672"/>
      <c r="AF329" s="672"/>
      <c r="AG329" s="672"/>
      <c r="AH329" s="673"/>
    </row>
    <row r="330" spans="2:34">
      <c r="B330" s="482" t="s">
        <v>2358</v>
      </c>
      <c r="C330" s="475">
        <v>6</v>
      </c>
      <c r="D330" s="480" t="s">
        <v>2967</v>
      </c>
      <c r="E330" s="480"/>
      <c r="F330" s="376">
        <v>255</v>
      </c>
      <c r="G330" s="377" t="s">
        <v>3077</v>
      </c>
      <c r="H330" s="376" t="s">
        <v>3199</v>
      </c>
      <c r="J330" s="320">
        <v>0.80200000000000005</v>
      </c>
      <c r="K330" s="376" t="s">
        <v>1700</v>
      </c>
      <c r="L330" s="321">
        <v>2.6</v>
      </c>
      <c r="M330" s="321">
        <v>3.5</v>
      </c>
      <c r="N330" s="321">
        <v>4.5</v>
      </c>
      <c r="O330" s="376">
        <v>1</v>
      </c>
      <c r="P330" s="376" t="s">
        <v>1707</v>
      </c>
      <c r="Q330" s="376" t="s">
        <v>3251</v>
      </c>
      <c r="R330" s="376" t="s">
        <v>1709</v>
      </c>
      <c r="S330" s="376">
        <v>1</v>
      </c>
      <c r="T330" s="376" t="s">
        <v>1767</v>
      </c>
      <c r="U330" s="376" t="s">
        <v>1698</v>
      </c>
      <c r="V330" s="376">
        <v>2</v>
      </c>
      <c r="W330" s="376" t="s">
        <v>1703</v>
      </c>
      <c r="X330" s="376" t="s">
        <v>1702</v>
      </c>
      <c r="Y330" s="376">
        <v>1</v>
      </c>
      <c r="Z330" s="322"/>
      <c r="AA330" s="322"/>
      <c r="AB330" s="322"/>
      <c r="AC330" s="376" t="s">
        <v>1698</v>
      </c>
      <c r="AD330" s="376" t="s">
        <v>1698</v>
      </c>
      <c r="AE330" s="376" t="s">
        <v>1698</v>
      </c>
      <c r="AG330" s="421">
        <v>7.7656000000000001</v>
      </c>
      <c r="AH330" s="439">
        <v>113.54627000000001</v>
      </c>
    </row>
    <row r="331" spans="2:34">
      <c r="B331" s="671"/>
      <c r="C331" s="672"/>
      <c r="D331" s="672"/>
      <c r="E331" s="672"/>
      <c r="F331" s="672"/>
      <c r="G331" s="672"/>
      <c r="H331" s="672"/>
      <c r="I331" s="672"/>
      <c r="J331" s="672"/>
      <c r="K331" s="672"/>
      <c r="L331" s="672"/>
      <c r="M331" s="672"/>
      <c r="N331" s="672"/>
      <c r="O331" s="672"/>
      <c r="P331" s="672"/>
      <c r="Q331" s="672"/>
      <c r="R331" s="672"/>
      <c r="S331" s="672"/>
      <c r="T331" s="672"/>
      <c r="U331" s="672"/>
      <c r="V331" s="672"/>
      <c r="W331" s="672"/>
      <c r="X331" s="672"/>
      <c r="Y331" s="672"/>
      <c r="Z331" s="672"/>
      <c r="AA331" s="672"/>
      <c r="AB331" s="672"/>
      <c r="AC331" s="672"/>
      <c r="AD331" s="672"/>
      <c r="AE331" s="672"/>
      <c r="AF331" s="672"/>
      <c r="AG331" s="672"/>
      <c r="AH331" s="673"/>
    </row>
    <row r="332" spans="2:34">
      <c r="B332" s="482" t="s">
        <v>2360</v>
      </c>
      <c r="C332" s="350">
        <v>7.6</v>
      </c>
      <c r="D332" s="331" t="s">
        <v>2913</v>
      </c>
      <c r="E332" s="331"/>
      <c r="F332" s="377">
        <v>256</v>
      </c>
      <c r="G332" s="377" t="s">
        <v>2914</v>
      </c>
      <c r="H332" s="376" t="s">
        <v>2915</v>
      </c>
      <c r="I332" s="334"/>
      <c r="J332" s="484">
        <v>3.3000000000000002E-2</v>
      </c>
      <c r="K332" s="376" t="s">
        <v>1700</v>
      </c>
      <c r="L332" s="366">
        <v>9.1</v>
      </c>
      <c r="M332" s="366">
        <v>3.2</v>
      </c>
      <c r="N332" s="377">
        <v>4</v>
      </c>
      <c r="O332" s="377">
        <v>1</v>
      </c>
      <c r="P332" s="376" t="s">
        <v>1697</v>
      </c>
      <c r="Q332" s="376" t="s">
        <v>1701</v>
      </c>
      <c r="R332" s="376" t="s">
        <v>1709</v>
      </c>
      <c r="S332" s="377">
        <v>2</v>
      </c>
      <c r="T332" s="376" t="s">
        <v>1701</v>
      </c>
      <c r="U332" s="376" t="s">
        <v>1767</v>
      </c>
      <c r="V332" s="376">
        <v>2</v>
      </c>
      <c r="W332" s="376" t="s">
        <v>1701</v>
      </c>
      <c r="X332" s="376" t="s">
        <v>1707</v>
      </c>
      <c r="Y332" s="376">
        <v>2</v>
      </c>
      <c r="Z332" s="376"/>
      <c r="AA332" s="376"/>
      <c r="AB332" s="376"/>
      <c r="AC332" s="376" t="s">
        <v>1699</v>
      </c>
      <c r="AD332" s="376" t="s">
        <v>1703</v>
      </c>
      <c r="AE332" s="376">
        <v>2</v>
      </c>
      <c r="AF332" s="377"/>
      <c r="AG332" s="377">
        <v>7.7576999999999998</v>
      </c>
      <c r="AH332" s="378">
        <v>113.1395</v>
      </c>
    </row>
    <row r="333" spans="2:34">
      <c r="B333" s="671"/>
      <c r="C333" s="672"/>
      <c r="D333" s="672"/>
      <c r="E333" s="672"/>
      <c r="F333" s="672"/>
      <c r="G333" s="672"/>
      <c r="H333" s="672"/>
      <c r="I333" s="672"/>
      <c r="J333" s="672"/>
      <c r="K333" s="672"/>
      <c r="L333" s="672"/>
      <c r="M333" s="672"/>
      <c r="N333" s="672"/>
      <c r="O333" s="672"/>
      <c r="P333" s="672"/>
      <c r="Q333" s="672"/>
      <c r="R333" s="672"/>
      <c r="S333" s="672"/>
      <c r="T333" s="672"/>
      <c r="U333" s="672"/>
      <c r="V333" s="672"/>
      <c r="W333" s="672"/>
      <c r="X333" s="672"/>
      <c r="Y333" s="672"/>
      <c r="Z333" s="672"/>
      <c r="AA333" s="672"/>
      <c r="AB333" s="672"/>
      <c r="AC333" s="672"/>
      <c r="AD333" s="672"/>
      <c r="AE333" s="672"/>
      <c r="AF333" s="672"/>
      <c r="AG333" s="672"/>
      <c r="AH333" s="673"/>
    </row>
    <row r="334" spans="2:34" ht="15" customHeight="1">
      <c r="B334" s="674" t="s">
        <v>2364</v>
      </c>
      <c r="C334" s="689">
        <v>6.601</v>
      </c>
      <c r="D334" s="680" t="s">
        <v>2923</v>
      </c>
      <c r="E334" s="480"/>
      <c r="F334" s="376">
        <v>257</v>
      </c>
      <c r="G334" s="377" t="s">
        <v>2924</v>
      </c>
      <c r="H334" s="376" t="s">
        <v>2926</v>
      </c>
      <c r="I334" s="338"/>
      <c r="J334" s="320">
        <v>4.2220000000000004</v>
      </c>
      <c r="K334" s="376" t="s">
        <v>1700</v>
      </c>
      <c r="L334" s="321">
        <v>2</v>
      </c>
      <c r="M334" s="321">
        <v>2.5</v>
      </c>
      <c r="N334" s="321">
        <v>3.8</v>
      </c>
      <c r="O334" s="376">
        <v>2</v>
      </c>
      <c r="P334" s="376" t="s">
        <v>3241</v>
      </c>
      <c r="Q334" s="376" t="s">
        <v>1701</v>
      </c>
      <c r="R334" s="376" t="s">
        <v>1709</v>
      </c>
      <c r="S334" s="376">
        <v>1</v>
      </c>
      <c r="T334" s="376" t="s">
        <v>1701</v>
      </c>
      <c r="U334" s="376" t="s">
        <v>1722</v>
      </c>
      <c r="V334" s="376">
        <v>2</v>
      </c>
      <c r="W334" s="376" t="s">
        <v>1703</v>
      </c>
      <c r="X334" s="376" t="s">
        <v>1707</v>
      </c>
      <c r="Y334" s="376">
        <v>2</v>
      </c>
      <c r="Z334" s="376"/>
      <c r="AA334" s="376"/>
      <c r="AB334" s="376"/>
      <c r="AC334" s="317" t="s">
        <v>2064</v>
      </c>
      <c r="AD334" s="317" t="s">
        <v>1703</v>
      </c>
      <c r="AE334" s="317">
        <v>2</v>
      </c>
      <c r="AF334" s="317"/>
      <c r="AG334" s="516">
        <v>7.8997999999999999</v>
      </c>
      <c r="AH334" s="517">
        <v>113.0003</v>
      </c>
    </row>
    <row r="335" spans="2:34">
      <c r="B335" s="675"/>
      <c r="C335" s="691"/>
      <c r="D335" s="681"/>
      <c r="E335" s="480"/>
      <c r="F335" s="376">
        <v>258</v>
      </c>
      <c r="G335" s="377" t="s">
        <v>2925</v>
      </c>
      <c r="H335" s="376" t="s">
        <v>2927</v>
      </c>
      <c r="I335" s="338"/>
      <c r="J335" s="320">
        <v>6.3710000000000004</v>
      </c>
      <c r="K335" s="376" t="s">
        <v>1700</v>
      </c>
      <c r="L335" s="321">
        <v>5</v>
      </c>
      <c r="M335" s="321">
        <v>2.5</v>
      </c>
      <c r="N335" s="321">
        <v>3.9</v>
      </c>
      <c r="O335" s="376">
        <v>1</v>
      </c>
      <c r="P335" s="376" t="s">
        <v>1706</v>
      </c>
      <c r="Q335" s="376" t="s">
        <v>2446</v>
      </c>
      <c r="R335" s="376" t="s">
        <v>1709</v>
      </c>
      <c r="S335" s="376">
        <v>2</v>
      </c>
      <c r="T335" s="376" t="s">
        <v>1722</v>
      </c>
      <c r="U335" s="376" t="s">
        <v>1698</v>
      </c>
      <c r="V335" s="376">
        <v>2</v>
      </c>
      <c r="W335" s="376" t="s">
        <v>1700</v>
      </c>
      <c r="X335" s="376" t="s">
        <v>1702</v>
      </c>
      <c r="Y335" s="376">
        <v>1</v>
      </c>
      <c r="Z335" s="376"/>
      <c r="AA335" s="376"/>
      <c r="AB335" s="376"/>
      <c r="AC335" s="317" t="s">
        <v>1698</v>
      </c>
      <c r="AD335" s="317" t="s">
        <v>1698</v>
      </c>
      <c r="AE335" s="317" t="s">
        <v>1698</v>
      </c>
      <c r="AF335" s="317"/>
      <c r="AG335" s="516">
        <v>7.9051999999999998</v>
      </c>
      <c r="AH335" s="521">
        <v>113.0073</v>
      </c>
    </row>
    <row r="336" spans="2:34">
      <c r="B336" s="671"/>
      <c r="C336" s="672"/>
      <c r="D336" s="672"/>
      <c r="E336" s="672"/>
      <c r="F336" s="672"/>
      <c r="G336" s="672"/>
      <c r="H336" s="672"/>
      <c r="I336" s="672"/>
      <c r="J336" s="672"/>
      <c r="K336" s="672"/>
      <c r="L336" s="672"/>
      <c r="M336" s="672"/>
      <c r="N336" s="672"/>
      <c r="O336" s="672"/>
      <c r="P336" s="672"/>
      <c r="Q336" s="672"/>
      <c r="R336" s="672"/>
      <c r="S336" s="672"/>
      <c r="T336" s="672"/>
      <c r="U336" s="672"/>
      <c r="V336" s="672"/>
      <c r="W336" s="672"/>
      <c r="X336" s="672"/>
      <c r="Y336" s="672"/>
      <c r="Z336" s="672"/>
      <c r="AA336" s="672"/>
      <c r="AB336" s="672"/>
      <c r="AC336" s="672"/>
      <c r="AD336" s="672"/>
      <c r="AE336" s="672"/>
      <c r="AF336" s="672"/>
      <c r="AG336" s="672"/>
      <c r="AH336" s="673"/>
    </row>
    <row r="337" spans="2:34">
      <c r="B337" s="482" t="s">
        <v>2366</v>
      </c>
      <c r="C337" s="350">
        <v>5</v>
      </c>
      <c r="D337" s="331" t="s">
        <v>2869</v>
      </c>
      <c r="E337" s="331"/>
      <c r="F337" s="377">
        <v>259</v>
      </c>
      <c r="G337" s="377" t="s">
        <v>2870</v>
      </c>
      <c r="H337" s="376" t="s">
        <v>2871</v>
      </c>
      <c r="I337" s="334"/>
      <c r="J337" s="484">
        <v>2.2109999999999999</v>
      </c>
      <c r="K337" s="376" t="s">
        <v>1700</v>
      </c>
      <c r="L337" s="366">
        <v>8.3000000000000007</v>
      </c>
      <c r="M337" s="366">
        <v>2.8</v>
      </c>
      <c r="N337" s="377">
        <v>4.3</v>
      </c>
      <c r="O337" s="377">
        <v>1</v>
      </c>
      <c r="P337" s="376" t="s">
        <v>1706</v>
      </c>
      <c r="Q337" s="376" t="s">
        <v>1703</v>
      </c>
      <c r="R337" s="376" t="s">
        <v>1709</v>
      </c>
      <c r="S337" s="377">
        <v>3</v>
      </c>
      <c r="T337" s="376" t="s">
        <v>1767</v>
      </c>
      <c r="U337" s="376" t="s">
        <v>1698</v>
      </c>
      <c r="V337" s="376">
        <v>2</v>
      </c>
      <c r="W337" s="376" t="s">
        <v>1703</v>
      </c>
      <c r="X337" s="376" t="s">
        <v>1702</v>
      </c>
      <c r="Y337" s="376">
        <v>2</v>
      </c>
      <c r="Z337" s="376"/>
      <c r="AA337" s="376"/>
      <c r="AB337" s="376"/>
      <c r="AC337" s="376" t="s">
        <v>1698</v>
      </c>
      <c r="AD337" s="376" t="s">
        <v>1698</v>
      </c>
      <c r="AE337" s="376" t="s">
        <v>1698</v>
      </c>
      <c r="AF337" s="377"/>
      <c r="AG337" s="377">
        <v>7.8202999999999996</v>
      </c>
      <c r="AH337" s="378">
        <v>113.3676</v>
      </c>
    </row>
    <row r="338" spans="2:34">
      <c r="B338" s="671"/>
      <c r="C338" s="672"/>
      <c r="D338" s="672"/>
      <c r="E338" s="672"/>
      <c r="F338" s="672"/>
      <c r="G338" s="672"/>
      <c r="H338" s="672"/>
      <c r="I338" s="672"/>
      <c r="J338" s="672"/>
      <c r="K338" s="672"/>
      <c r="L338" s="672"/>
      <c r="M338" s="672"/>
      <c r="N338" s="672"/>
      <c r="O338" s="672"/>
      <c r="P338" s="672"/>
      <c r="Q338" s="672"/>
      <c r="R338" s="672"/>
      <c r="S338" s="672"/>
      <c r="T338" s="672"/>
      <c r="U338" s="672"/>
      <c r="V338" s="672"/>
      <c r="W338" s="672"/>
      <c r="X338" s="672"/>
      <c r="Y338" s="672"/>
      <c r="Z338" s="672"/>
      <c r="AA338" s="672"/>
      <c r="AB338" s="672"/>
      <c r="AC338" s="672"/>
      <c r="AD338" s="672"/>
      <c r="AE338" s="672"/>
      <c r="AF338" s="672"/>
      <c r="AG338" s="672"/>
      <c r="AH338" s="673"/>
    </row>
    <row r="339" spans="2:34" ht="25.5">
      <c r="B339" s="482" t="s">
        <v>2370</v>
      </c>
      <c r="C339" s="350">
        <v>5</v>
      </c>
      <c r="D339" s="331" t="s">
        <v>2968</v>
      </c>
      <c r="E339" s="331"/>
      <c r="F339" s="377">
        <v>260</v>
      </c>
      <c r="G339" s="377" t="s">
        <v>2980</v>
      </c>
      <c r="H339" s="376" t="s">
        <v>2981</v>
      </c>
      <c r="I339" s="334"/>
      <c r="J339" s="377">
        <v>0.19500000000000001</v>
      </c>
      <c r="K339" s="376" t="s">
        <v>1700</v>
      </c>
      <c r="L339" s="366">
        <v>10</v>
      </c>
      <c r="M339" s="366">
        <v>2.7</v>
      </c>
      <c r="N339" s="366">
        <v>3</v>
      </c>
      <c r="O339" s="377">
        <v>2</v>
      </c>
      <c r="P339" s="376" t="s">
        <v>1697</v>
      </c>
      <c r="Q339" s="376" t="s">
        <v>1701</v>
      </c>
      <c r="R339" s="376" t="s">
        <v>1709</v>
      </c>
      <c r="S339" s="377">
        <v>1</v>
      </c>
      <c r="T339" s="376" t="s">
        <v>1701</v>
      </c>
      <c r="U339" s="376" t="s">
        <v>1767</v>
      </c>
      <c r="V339" s="376">
        <v>2</v>
      </c>
      <c r="W339" s="376" t="s">
        <v>1701</v>
      </c>
      <c r="X339" s="376" t="s">
        <v>1707</v>
      </c>
      <c r="Y339" s="376">
        <v>1</v>
      </c>
      <c r="Z339" s="376"/>
      <c r="AA339" s="376"/>
      <c r="AB339" s="376"/>
      <c r="AC339" s="376" t="s">
        <v>2064</v>
      </c>
      <c r="AD339" s="376" t="s">
        <v>1703</v>
      </c>
      <c r="AE339" s="376">
        <v>2</v>
      </c>
      <c r="AF339" s="377"/>
      <c r="AG339" s="377">
        <v>7.8113000000000001</v>
      </c>
      <c r="AH339" s="378">
        <v>113.1692</v>
      </c>
    </row>
    <row r="340" spans="2:34">
      <c r="B340" s="671"/>
      <c r="C340" s="672"/>
      <c r="D340" s="672"/>
      <c r="E340" s="672"/>
      <c r="F340" s="672"/>
      <c r="G340" s="672"/>
      <c r="H340" s="672"/>
      <c r="I340" s="672"/>
      <c r="J340" s="672"/>
      <c r="K340" s="672"/>
      <c r="L340" s="672"/>
      <c r="M340" s="672"/>
      <c r="N340" s="672"/>
      <c r="O340" s="672"/>
      <c r="P340" s="672"/>
      <c r="Q340" s="672"/>
      <c r="R340" s="672"/>
      <c r="S340" s="672"/>
      <c r="T340" s="672"/>
      <c r="U340" s="672"/>
      <c r="V340" s="672"/>
      <c r="W340" s="672"/>
      <c r="X340" s="672"/>
      <c r="Y340" s="672"/>
      <c r="Z340" s="672"/>
      <c r="AA340" s="672"/>
      <c r="AB340" s="672"/>
      <c r="AC340" s="672"/>
      <c r="AD340" s="672"/>
      <c r="AE340" s="672"/>
      <c r="AF340" s="672"/>
      <c r="AG340" s="672"/>
      <c r="AH340" s="673"/>
    </row>
    <row r="341" spans="2:34" ht="25.5" customHeight="1">
      <c r="B341" s="674" t="s">
        <v>2372</v>
      </c>
      <c r="C341" s="676">
        <v>5</v>
      </c>
      <c r="D341" s="678" t="s">
        <v>2868</v>
      </c>
      <c r="E341" s="480"/>
      <c r="F341" s="376">
        <v>261</v>
      </c>
      <c r="G341" s="377" t="s">
        <v>3078</v>
      </c>
      <c r="H341" s="376" t="s">
        <v>3200</v>
      </c>
      <c r="I341" s="360"/>
      <c r="J341" s="320">
        <v>1.7000000000000001E-2</v>
      </c>
      <c r="K341" s="321" t="s">
        <v>1700</v>
      </c>
      <c r="L341" s="321">
        <v>8.6999999999999993</v>
      </c>
      <c r="M341" s="321">
        <v>3</v>
      </c>
      <c r="N341" s="321">
        <v>3.5</v>
      </c>
      <c r="O341" s="376">
        <v>1</v>
      </c>
      <c r="P341" s="376" t="s">
        <v>1703</v>
      </c>
      <c r="Q341" s="376" t="s">
        <v>1699</v>
      </c>
      <c r="R341" s="376" t="s">
        <v>1709</v>
      </c>
      <c r="S341" s="376">
        <v>2</v>
      </c>
      <c r="T341" s="376" t="s">
        <v>1701</v>
      </c>
      <c r="U341" s="376" t="s">
        <v>1767</v>
      </c>
      <c r="V341" s="376">
        <v>2</v>
      </c>
      <c r="W341" s="376" t="s">
        <v>1701</v>
      </c>
      <c r="X341" s="376" t="s">
        <v>1707</v>
      </c>
      <c r="Y341" s="376">
        <v>2</v>
      </c>
      <c r="Z341" s="322"/>
      <c r="AA341" s="322"/>
      <c r="AB341" s="322"/>
      <c r="AC341" s="376" t="s">
        <v>1699</v>
      </c>
      <c r="AD341" s="376" t="s">
        <v>1703</v>
      </c>
      <c r="AE341" s="376">
        <v>1</v>
      </c>
      <c r="AF341" s="434"/>
      <c r="AG341" s="377">
        <v>7.8639999999999999</v>
      </c>
      <c r="AH341" s="378">
        <v>113.36161</v>
      </c>
    </row>
    <row r="342" spans="2:34">
      <c r="B342" s="675"/>
      <c r="C342" s="677"/>
      <c r="D342" s="679"/>
      <c r="E342" s="480"/>
      <c r="F342" s="376">
        <v>262</v>
      </c>
      <c r="G342" s="377" t="s">
        <v>3079</v>
      </c>
      <c r="H342" s="376" t="s">
        <v>3201</v>
      </c>
      <c r="I342" s="360"/>
      <c r="J342" s="320">
        <v>0.92400000000000004</v>
      </c>
      <c r="K342" s="321" t="s">
        <v>1700</v>
      </c>
      <c r="L342" s="321">
        <v>5.3</v>
      </c>
      <c r="M342" s="321">
        <v>4.0999999999999996</v>
      </c>
      <c r="N342" s="321">
        <v>5</v>
      </c>
      <c r="O342" s="376">
        <v>1</v>
      </c>
      <c r="P342" s="376" t="s">
        <v>1703</v>
      </c>
      <c r="Q342" s="376" t="s">
        <v>1699</v>
      </c>
      <c r="R342" s="376" t="s">
        <v>1709</v>
      </c>
      <c r="S342" s="376">
        <v>3</v>
      </c>
      <c r="T342" s="376" t="s">
        <v>1701</v>
      </c>
      <c r="U342" s="376" t="s">
        <v>1767</v>
      </c>
      <c r="V342" s="376">
        <v>2</v>
      </c>
      <c r="W342" s="376" t="s">
        <v>1699</v>
      </c>
      <c r="X342" s="376" t="s">
        <v>1698</v>
      </c>
      <c r="Y342" s="376">
        <v>2</v>
      </c>
      <c r="Z342" s="322"/>
      <c r="AA342" s="322"/>
      <c r="AB342" s="322"/>
      <c r="AC342" s="376" t="s">
        <v>1699</v>
      </c>
      <c r="AD342" s="376" t="s">
        <v>1703</v>
      </c>
      <c r="AE342" s="376">
        <v>2</v>
      </c>
      <c r="AF342" s="434"/>
      <c r="AG342" s="377">
        <v>7.8719999999999999</v>
      </c>
      <c r="AH342" s="510">
        <v>113.3625</v>
      </c>
    </row>
    <row r="343" spans="2:34">
      <c r="B343" s="671"/>
      <c r="C343" s="672"/>
      <c r="D343" s="672"/>
      <c r="E343" s="672"/>
      <c r="F343" s="672"/>
      <c r="G343" s="672"/>
      <c r="H343" s="672"/>
      <c r="I343" s="672"/>
      <c r="J343" s="672"/>
      <c r="K343" s="672"/>
      <c r="L343" s="672"/>
      <c r="M343" s="672"/>
      <c r="N343" s="672"/>
      <c r="O343" s="672"/>
      <c r="P343" s="672"/>
      <c r="Q343" s="672"/>
      <c r="R343" s="672"/>
      <c r="S343" s="672"/>
      <c r="T343" s="672"/>
      <c r="U343" s="672"/>
      <c r="V343" s="672"/>
      <c r="W343" s="672"/>
      <c r="X343" s="672"/>
      <c r="Y343" s="672"/>
      <c r="Z343" s="672"/>
      <c r="AA343" s="672"/>
      <c r="AB343" s="672"/>
      <c r="AC343" s="672"/>
      <c r="AD343" s="672"/>
      <c r="AE343" s="672"/>
      <c r="AF343" s="672"/>
      <c r="AG343" s="672"/>
      <c r="AH343" s="673"/>
    </row>
    <row r="344" spans="2:34" ht="27" customHeight="1">
      <c r="B344" s="483" t="s">
        <v>2378</v>
      </c>
      <c r="C344" s="476">
        <v>2</v>
      </c>
      <c r="D344" s="481" t="s">
        <v>2776</v>
      </c>
      <c r="E344" s="480"/>
      <c r="F344" s="376">
        <v>263</v>
      </c>
      <c r="G344" s="377" t="s">
        <v>2777</v>
      </c>
      <c r="H344" s="376" t="s">
        <v>2778</v>
      </c>
      <c r="I344" s="338"/>
      <c r="J344" s="320">
        <v>0.98299999999999998</v>
      </c>
      <c r="K344" s="376" t="s">
        <v>1700</v>
      </c>
      <c r="L344" s="321">
        <v>5.8</v>
      </c>
      <c r="M344" s="321">
        <v>2.6</v>
      </c>
      <c r="N344" s="321">
        <v>4</v>
      </c>
      <c r="O344" s="376">
        <v>1</v>
      </c>
      <c r="P344" s="376" t="s">
        <v>1703</v>
      </c>
      <c r="Q344" s="376" t="s">
        <v>1701</v>
      </c>
      <c r="R344" s="376" t="s">
        <v>1709</v>
      </c>
      <c r="S344" s="376">
        <v>2</v>
      </c>
      <c r="T344" s="376" t="s">
        <v>1701</v>
      </c>
      <c r="U344" s="376" t="s">
        <v>1767</v>
      </c>
      <c r="V344" s="376">
        <v>2</v>
      </c>
      <c r="W344" s="376" t="s">
        <v>1699</v>
      </c>
      <c r="X344" s="376" t="s">
        <v>1698</v>
      </c>
      <c r="Y344" s="376">
        <v>1</v>
      </c>
      <c r="Z344" s="376"/>
      <c r="AA344" s="376"/>
      <c r="AB344" s="376"/>
      <c r="AC344" s="317" t="s">
        <v>1699</v>
      </c>
      <c r="AD344" s="317" t="s">
        <v>1703</v>
      </c>
      <c r="AE344" s="317">
        <v>2</v>
      </c>
      <c r="AF344" s="317"/>
      <c r="AG344" s="516">
        <v>7.7382999999999997</v>
      </c>
      <c r="AH344" s="517">
        <v>113.0981</v>
      </c>
    </row>
    <row r="345" spans="2:34">
      <c r="B345" s="671"/>
      <c r="C345" s="672"/>
      <c r="D345" s="672"/>
      <c r="E345" s="672"/>
      <c r="F345" s="672"/>
      <c r="G345" s="672"/>
      <c r="H345" s="672"/>
      <c r="I345" s="672"/>
      <c r="J345" s="672"/>
      <c r="K345" s="672"/>
      <c r="L345" s="672"/>
      <c r="M345" s="672"/>
      <c r="N345" s="672"/>
      <c r="O345" s="672"/>
      <c r="P345" s="672"/>
      <c r="Q345" s="672"/>
      <c r="R345" s="672"/>
      <c r="S345" s="672"/>
      <c r="T345" s="672"/>
      <c r="U345" s="672"/>
      <c r="V345" s="672"/>
      <c r="W345" s="672"/>
      <c r="X345" s="672"/>
      <c r="Y345" s="672"/>
      <c r="Z345" s="672"/>
      <c r="AA345" s="672"/>
      <c r="AB345" s="672"/>
      <c r="AC345" s="672"/>
      <c r="AD345" s="672"/>
      <c r="AE345" s="672"/>
      <c r="AF345" s="672"/>
      <c r="AG345" s="672"/>
      <c r="AH345" s="673"/>
    </row>
    <row r="346" spans="2:34" ht="24.75" customHeight="1">
      <c r="B346" s="482" t="s">
        <v>2380</v>
      </c>
      <c r="C346" s="475">
        <v>2.2999999999999998</v>
      </c>
      <c r="D346" s="480" t="s">
        <v>2742</v>
      </c>
      <c r="E346" s="480"/>
      <c r="F346" s="376">
        <v>264</v>
      </c>
      <c r="G346" s="377" t="s">
        <v>2741</v>
      </c>
      <c r="H346" s="376" t="s">
        <v>2743</v>
      </c>
      <c r="I346" s="338"/>
      <c r="J346" s="320">
        <v>0.51400000000000001</v>
      </c>
      <c r="K346" s="376" t="s">
        <v>1700</v>
      </c>
      <c r="L346" s="321">
        <v>5.55</v>
      </c>
      <c r="M346" s="321">
        <v>6.3</v>
      </c>
      <c r="N346" s="321">
        <v>7.6</v>
      </c>
      <c r="O346" s="376">
        <v>1</v>
      </c>
      <c r="P346" s="376" t="s">
        <v>1705</v>
      </c>
      <c r="Q346" s="376" t="s">
        <v>1701</v>
      </c>
      <c r="R346" s="376" t="s">
        <v>1709</v>
      </c>
      <c r="S346" s="376">
        <v>3</v>
      </c>
      <c r="T346" s="376" t="s">
        <v>1701</v>
      </c>
      <c r="U346" s="376" t="s">
        <v>1767</v>
      </c>
      <c r="V346" s="376">
        <v>2</v>
      </c>
      <c r="W346" s="376" t="s">
        <v>1703</v>
      </c>
      <c r="X346" s="376" t="s">
        <v>1702</v>
      </c>
      <c r="Y346" s="376">
        <v>2</v>
      </c>
      <c r="Z346" s="376"/>
      <c r="AA346" s="376"/>
      <c r="AB346" s="376"/>
      <c r="AC346" s="317" t="s">
        <v>1699</v>
      </c>
      <c r="AD346" s="317" t="s">
        <v>1703</v>
      </c>
      <c r="AE346" s="317">
        <v>3</v>
      </c>
      <c r="AF346" s="317"/>
      <c r="AG346" s="516">
        <v>7.8193999999999999</v>
      </c>
      <c r="AH346" s="517">
        <v>113.2217</v>
      </c>
    </row>
    <row r="347" spans="2:34">
      <c r="B347" s="671"/>
      <c r="C347" s="672"/>
      <c r="D347" s="672"/>
      <c r="E347" s="672"/>
      <c r="F347" s="672"/>
      <c r="G347" s="672"/>
      <c r="H347" s="672"/>
      <c r="I347" s="672"/>
      <c r="J347" s="672"/>
      <c r="K347" s="672"/>
      <c r="L347" s="672"/>
      <c r="M347" s="672"/>
      <c r="N347" s="672"/>
      <c r="O347" s="672"/>
      <c r="P347" s="672"/>
      <c r="Q347" s="672"/>
      <c r="R347" s="672"/>
      <c r="S347" s="672"/>
      <c r="T347" s="672"/>
      <c r="U347" s="672"/>
      <c r="V347" s="672"/>
      <c r="W347" s="672"/>
      <c r="X347" s="672"/>
      <c r="Y347" s="672"/>
      <c r="Z347" s="672"/>
      <c r="AA347" s="672"/>
      <c r="AB347" s="672"/>
      <c r="AC347" s="672"/>
      <c r="AD347" s="672"/>
      <c r="AE347" s="672"/>
      <c r="AF347" s="672"/>
      <c r="AG347" s="672"/>
      <c r="AH347" s="673"/>
    </row>
    <row r="348" spans="2:34" ht="23.25" customHeight="1">
      <c r="B348" s="472" t="s">
        <v>2382</v>
      </c>
      <c r="C348" s="467">
        <v>5.2</v>
      </c>
      <c r="D348" s="376" t="s">
        <v>2767</v>
      </c>
      <c r="E348" s="480"/>
      <c r="F348" s="376">
        <v>265</v>
      </c>
      <c r="G348" s="377" t="s">
        <v>2768</v>
      </c>
      <c r="H348" s="376" t="s">
        <v>2769</v>
      </c>
      <c r="I348" s="338"/>
      <c r="J348" s="320">
        <v>2.7549999999999999</v>
      </c>
      <c r="K348" s="376" t="s">
        <v>1700</v>
      </c>
      <c r="L348" s="321">
        <v>25.8</v>
      </c>
      <c r="M348" s="321">
        <v>4.2</v>
      </c>
      <c r="N348" s="321">
        <v>5</v>
      </c>
      <c r="O348" s="376">
        <v>2</v>
      </c>
      <c r="P348" s="376" t="s">
        <v>1697</v>
      </c>
      <c r="Q348" s="376" t="s">
        <v>1701</v>
      </c>
      <c r="R348" s="376" t="s">
        <v>1709</v>
      </c>
      <c r="S348" s="376">
        <v>2</v>
      </c>
      <c r="T348" s="376" t="s">
        <v>1701</v>
      </c>
      <c r="U348" s="376" t="s">
        <v>1767</v>
      </c>
      <c r="V348" s="376">
        <v>2</v>
      </c>
      <c r="W348" s="376" t="s">
        <v>1701</v>
      </c>
      <c r="X348" s="376" t="s">
        <v>1707</v>
      </c>
      <c r="Y348" s="376">
        <v>1</v>
      </c>
      <c r="Z348" s="376"/>
      <c r="AA348" s="376"/>
      <c r="AB348" s="376"/>
      <c r="AC348" s="317" t="s">
        <v>2064</v>
      </c>
      <c r="AD348" s="317" t="s">
        <v>1703</v>
      </c>
      <c r="AE348" s="317">
        <v>2</v>
      </c>
      <c r="AF348" s="317"/>
      <c r="AG348" s="516">
        <v>7.7568000000000001</v>
      </c>
      <c r="AH348" s="517">
        <v>113.1279</v>
      </c>
    </row>
    <row r="349" spans="2:34">
      <c r="B349" s="342"/>
      <c r="C349" s="343"/>
      <c r="D349" s="343"/>
      <c r="E349" s="343"/>
      <c r="F349" s="343"/>
      <c r="G349" s="343"/>
      <c r="H349" s="473"/>
      <c r="I349" s="343"/>
      <c r="J349" s="343"/>
      <c r="K349" s="343"/>
      <c r="L349" s="343"/>
      <c r="M349" s="343"/>
      <c r="N349" s="343"/>
      <c r="O349" s="343"/>
      <c r="P349" s="343"/>
      <c r="Q349" s="343"/>
      <c r="R349" s="343"/>
      <c r="S349" s="343"/>
      <c r="T349" s="343"/>
      <c r="U349" s="343"/>
      <c r="V349" s="343"/>
      <c r="W349" s="343"/>
      <c r="X349" s="343"/>
      <c r="Y349" s="343"/>
      <c r="Z349" s="343"/>
      <c r="AA349" s="343"/>
      <c r="AB349" s="343"/>
      <c r="AC349" s="343"/>
      <c r="AD349" s="343"/>
      <c r="AE349" s="343"/>
      <c r="AF349" s="343"/>
      <c r="AG349" s="473"/>
      <c r="AH349" s="473"/>
    </row>
    <row r="350" spans="2:34" ht="23.25" customHeight="1">
      <c r="B350" s="472" t="s">
        <v>2384</v>
      </c>
      <c r="C350" s="467">
        <v>12</v>
      </c>
      <c r="D350" s="376" t="s">
        <v>2770</v>
      </c>
      <c r="E350" s="480"/>
      <c r="F350" s="376">
        <v>266</v>
      </c>
      <c r="G350" s="377" t="s">
        <v>2771</v>
      </c>
      <c r="H350" s="376" t="s">
        <v>2772</v>
      </c>
      <c r="I350" s="338"/>
      <c r="J350" s="320">
        <v>1.919</v>
      </c>
      <c r="K350" s="376" t="s">
        <v>1696</v>
      </c>
      <c r="L350" s="321">
        <v>73.099999999999994</v>
      </c>
      <c r="M350" s="321">
        <v>4.5999999999999996</v>
      </c>
      <c r="N350" s="321">
        <v>10</v>
      </c>
      <c r="O350" s="376">
        <v>2</v>
      </c>
      <c r="P350" s="376" t="s">
        <v>1697</v>
      </c>
      <c r="Q350" s="376" t="s">
        <v>1705</v>
      </c>
      <c r="R350" s="376" t="s">
        <v>1709</v>
      </c>
      <c r="S350" s="376">
        <v>2</v>
      </c>
      <c r="T350" s="376" t="s">
        <v>3226</v>
      </c>
      <c r="U350" s="376" t="s">
        <v>1767</v>
      </c>
      <c r="V350" s="376">
        <v>2</v>
      </c>
      <c r="W350" s="376" t="s">
        <v>1701</v>
      </c>
      <c r="X350" s="376" t="s">
        <v>1707</v>
      </c>
      <c r="Y350" s="376">
        <v>0</v>
      </c>
      <c r="Z350" s="376"/>
      <c r="AA350" s="376"/>
      <c r="AB350" s="376"/>
      <c r="AC350" s="317" t="s">
        <v>3227</v>
      </c>
      <c r="AD350" s="317" t="s">
        <v>1701</v>
      </c>
      <c r="AE350" s="317">
        <v>1</v>
      </c>
      <c r="AF350" s="317"/>
      <c r="AG350" s="516">
        <v>7.7529000000000003</v>
      </c>
      <c r="AH350" s="517">
        <v>113.095</v>
      </c>
    </row>
    <row r="351" spans="2:34">
      <c r="B351" s="671"/>
      <c r="C351" s="672"/>
      <c r="D351" s="672"/>
      <c r="E351" s="672"/>
      <c r="F351" s="672"/>
      <c r="G351" s="672"/>
      <c r="H351" s="672"/>
      <c r="I351" s="672"/>
      <c r="J351" s="672"/>
      <c r="K351" s="672"/>
      <c r="L351" s="672"/>
      <c r="M351" s="672"/>
      <c r="N351" s="672"/>
      <c r="O351" s="672"/>
      <c r="P351" s="672"/>
      <c r="Q351" s="672"/>
      <c r="R351" s="672"/>
      <c r="S351" s="672"/>
      <c r="T351" s="672"/>
      <c r="U351" s="672"/>
      <c r="V351" s="672"/>
      <c r="W351" s="672"/>
      <c r="X351" s="672"/>
      <c r="Y351" s="672"/>
      <c r="Z351" s="672"/>
      <c r="AA351" s="672"/>
      <c r="AB351" s="672"/>
      <c r="AC351" s="672"/>
      <c r="AD351" s="672"/>
      <c r="AE351" s="672"/>
      <c r="AF351" s="672"/>
      <c r="AG351" s="672"/>
      <c r="AH351" s="673"/>
    </row>
    <row r="352" spans="2:34" ht="15" customHeight="1">
      <c r="B352" s="674" t="s">
        <v>2386</v>
      </c>
      <c r="C352" s="676">
        <v>9.5</v>
      </c>
      <c r="D352" s="678" t="s">
        <v>2700</v>
      </c>
      <c r="E352" s="480"/>
      <c r="F352" s="376">
        <v>267</v>
      </c>
      <c r="G352" s="377" t="s">
        <v>2701</v>
      </c>
      <c r="H352" s="376" t="s">
        <v>2704</v>
      </c>
      <c r="I352" s="338"/>
      <c r="J352" s="320">
        <v>1.2110000000000001</v>
      </c>
      <c r="K352" s="376" t="s">
        <v>1700</v>
      </c>
      <c r="L352" s="321">
        <v>3.8</v>
      </c>
      <c r="M352" s="321">
        <v>4</v>
      </c>
      <c r="N352" s="321">
        <v>6.9</v>
      </c>
      <c r="O352" s="376">
        <v>1</v>
      </c>
      <c r="P352" s="376" t="s">
        <v>3235</v>
      </c>
      <c r="Q352" s="376" t="s">
        <v>1701</v>
      </c>
      <c r="R352" s="376" t="s">
        <v>1709</v>
      </c>
      <c r="S352" s="376">
        <v>2</v>
      </c>
      <c r="T352" s="376" t="s">
        <v>1701</v>
      </c>
      <c r="U352" s="376" t="s">
        <v>1767</v>
      </c>
      <c r="V352" s="376">
        <v>2</v>
      </c>
      <c r="W352" s="376" t="s">
        <v>1703</v>
      </c>
      <c r="X352" s="376" t="s">
        <v>1698</v>
      </c>
      <c r="Y352" s="376">
        <v>1</v>
      </c>
      <c r="Z352" s="376"/>
      <c r="AA352" s="376"/>
      <c r="AB352" s="376"/>
      <c r="AC352" s="317" t="s">
        <v>1699</v>
      </c>
      <c r="AD352" s="317" t="s">
        <v>1703</v>
      </c>
      <c r="AE352" s="317">
        <v>2</v>
      </c>
      <c r="AF352" s="317"/>
      <c r="AG352" s="516">
        <v>7.7996999999999996</v>
      </c>
      <c r="AH352" s="517">
        <v>113.1712</v>
      </c>
    </row>
    <row r="353" spans="2:34">
      <c r="B353" s="686"/>
      <c r="C353" s="687"/>
      <c r="D353" s="688"/>
      <c r="E353" s="480"/>
      <c r="F353" s="376">
        <v>268</v>
      </c>
      <c r="G353" s="377" t="s">
        <v>2702</v>
      </c>
      <c r="H353" s="376" t="s">
        <v>2706</v>
      </c>
      <c r="I353" s="338"/>
      <c r="J353" s="320">
        <v>2.3580000000000001</v>
      </c>
      <c r="K353" s="376" t="s">
        <v>1700</v>
      </c>
      <c r="L353" s="321">
        <v>6.6</v>
      </c>
      <c r="M353" s="321">
        <v>3.1</v>
      </c>
      <c r="N353" s="321">
        <v>3.8</v>
      </c>
      <c r="O353" s="376">
        <v>1</v>
      </c>
      <c r="P353" s="376" t="s">
        <v>1706</v>
      </c>
      <c r="Q353" s="376" t="s">
        <v>3242</v>
      </c>
      <c r="R353" s="376" t="s">
        <v>1709</v>
      </c>
      <c r="S353" s="376">
        <v>3</v>
      </c>
      <c r="T353" s="376" t="s">
        <v>1767</v>
      </c>
      <c r="U353" s="376" t="s">
        <v>1698</v>
      </c>
      <c r="V353" s="376">
        <v>2</v>
      </c>
      <c r="W353" s="376" t="s">
        <v>1703</v>
      </c>
      <c r="X353" s="376" t="s">
        <v>1698</v>
      </c>
      <c r="Y353" s="376">
        <v>2</v>
      </c>
      <c r="Z353" s="376"/>
      <c r="AA353" s="376"/>
      <c r="AB353" s="376"/>
      <c r="AC353" s="376" t="s">
        <v>1698</v>
      </c>
      <c r="AD353" s="376" t="s">
        <v>1698</v>
      </c>
      <c r="AE353" s="376" t="s">
        <v>1698</v>
      </c>
      <c r="AF353" s="317"/>
      <c r="AG353" s="516">
        <v>7.8072999999999997</v>
      </c>
      <c r="AH353" s="521">
        <v>113.17019999999999</v>
      </c>
    </row>
    <row r="354" spans="2:34">
      <c r="B354" s="675"/>
      <c r="C354" s="677"/>
      <c r="D354" s="679"/>
      <c r="E354" s="376"/>
      <c r="F354" s="335">
        <v>269</v>
      </c>
      <c r="G354" s="377" t="s">
        <v>2703</v>
      </c>
      <c r="H354" s="376" t="s">
        <v>2705</v>
      </c>
      <c r="I354" s="400"/>
      <c r="J354" s="391">
        <v>4.9160000000000004</v>
      </c>
      <c r="K354" s="335" t="s">
        <v>1700</v>
      </c>
      <c r="L354" s="392">
        <v>9.8000000000000007</v>
      </c>
      <c r="M354" s="392">
        <v>2.6</v>
      </c>
      <c r="N354" s="392">
        <v>3.3</v>
      </c>
      <c r="O354" s="335">
        <v>1</v>
      </c>
      <c r="P354" s="335" t="s">
        <v>1706</v>
      </c>
      <c r="Q354" s="335" t="s">
        <v>1703</v>
      </c>
      <c r="R354" s="335" t="s">
        <v>1709</v>
      </c>
      <c r="S354" s="335">
        <v>3</v>
      </c>
      <c r="T354" s="335" t="s">
        <v>1767</v>
      </c>
      <c r="U354" s="335" t="s">
        <v>1698</v>
      </c>
      <c r="V354" s="335">
        <v>2</v>
      </c>
      <c r="W354" s="335" t="s">
        <v>1703</v>
      </c>
      <c r="X354" s="335" t="s">
        <v>1698</v>
      </c>
      <c r="Y354" s="335">
        <v>1</v>
      </c>
      <c r="Z354" s="376"/>
      <c r="AA354" s="376"/>
      <c r="AB354" s="376"/>
      <c r="AC354" s="376" t="s">
        <v>1698</v>
      </c>
      <c r="AD354" s="376" t="s">
        <v>1698</v>
      </c>
      <c r="AE354" s="376" t="s">
        <v>1698</v>
      </c>
      <c r="AF354" s="401"/>
      <c r="AG354" s="335">
        <v>7.8259999999999996</v>
      </c>
      <c r="AH354" s="497">
        <v>113.1649</v>
      </c>
    </row>
    <row r="355" spans="2:34">
      <c r="B355" s="671"/>
      <c r="C355" s="672"/>
      <c r="D355" s="672"/>
      <c r="E355" s="672"/>
      <c r="F355" s="672"/>
      <c r="G355" s="672"/>
      <c r="H355" s="672"/>
      <c r="I355" s="672"/>
      <c r="J355" s="672"/>
      <c r="K355" s="672"/>
      <c r="L355" s="672"/>
      <c r="M355" s="672"/>
      <c r="N355" s="672"/>
      <c r="O355" s="672"/>
      <c r="P355" s="672"/>
      <c r="Q355" s="672"/>
      <c r="R355" s="672"/>
      <c r="S355" s="672"/>
      <c r="T355" s="672"/>
      <c r="U355" s="672"/>
      <c r="V355" s="672"/>
      <c r="W355" s="672"/>
      <c r="X355" s="672"/>
      <c r="Y355" s="672"/>
      <c r="Z355" s="672"/>
      <c r="AA355" s="672"/>
      <c r="AB355" s="672"/>
      <c r="AC355" s="672"/>
      <c r="AD355" s="672"/>
      <c r="AE355" s="672"/>
      <c r="AF355" s="672"/>
      <c r="AG355" s="672"/>
      <c r="AH355" s="673"/>
    </row>
    <row r="356" spans="2:34" ht="15" customHeight="1">
      <c r="B356" s="674">
        <v>101</v>
      </c>
      <c r="C356" s="676">
        <v>9.8000000000000007</v>
      </c>
      <c r="D356" s="678" t="s">
        <v>2622</v>
      </c>
      <c r="E356" s="480"/>
      <c r="F356" s="376">
        <v>270</v>
      </c>
      <c r="G356" s="377" t="s">
        <v>2623</v>
      </c>
      <c r="H356" s="376" t="s">
        <v>2626</v>
      </c>
      <c r="I356" s="338"/>
      <c r="J356" s="320">
        <v>5.0000000000000001E-3</v>
      </c>
      <c r="K356" s="376" t="s">
        <v>1700</v>
      </c>
      <c r="L356" s="321">
        <v>3.2</v>
      </c>
      <c r="M356" s="321">
        <v>6.1</v>
      </c>
      <c r="N356" s="321">
        <v>7.1</v>
      </c>
      <c r="O356" s="376">
        <v>1</v>
      </c>
      <c r="P356" s="376" t="s">
        <v>1706</v>
      </c>
      <c r="Q356" s="376" t="s">
        <v>1703</v>
      </c>
      <c r="R356" s="376" t="s">
        <v>1709</v>
      </c>
      <c r="S356" s="376">
        <v>2</v>
      </c>
      <c r="T356" s="335" t="s">
        <v>1767</v>
      </c>
      <c r="U356" s="335" t="s">
        <v>1698</v>
      </c>
      <c r="V356" s="376">
        <v>2</v>
      </c>
      <c r="W356" s="376" t="s">
        <v>1703</v>
      </c>
      <c r="X356" s="376" t="s">
        <v>1702</v>
      </c>
      <c r="Y356" s="376">
        <v>2</v>
      </c>
      <c r="Z356" s="376"/>
      <c r="AA356" s="376"/>
      <c r="AB356" s="376"/>
      <c r="AC356" s="317" t="s">
        <v>1698</v>
      </c>
      <c r="AD356" s="317" t="s">
        <v>1698</v>
      </c>
      <c r="AE356" s="317" t="s">
        <v>1698</v>
      </c>
      <c r="AF356" s="317"/>
      <c r="AG356" s="516">
        <v>7.8642000000000003</v>
      </c>
      <c r="AH356" s="517">
        <v>113.28149999999999</v>
      </c>
    </row>
    <row r="357" spans="2:34">
      <c r="B357" s="686"/>
      <c r="C357" s="687"/>
      <c r="D357" s="688"/>
      <c r="E357" s="480"/>
      <c r="F357" s="376">
        <v>271</v>
      </c>
      <c r="G357" s="377" t="s">
        <v>2624</v>
      </c>
      <c r="H357" s="376" t="s">
        <v>2627</v>
      </c>
      <c r="I357" s="338"/>
      <c r="J357" s="320">
        <v>2.5579999999999998</v>
      </c>
      <c r="K357" s="376" t="s">
        <v>1700</v>
      </c>
      <c r="L357" s="321">
        <v>3</v>
      </c>
      <c r="M357" s="321">
        <v>4.0999999999999996</v>
      </c>
      <c r="N357" s="321">
        <v>5</v>
      </c>
      <c r="O357" s="376">
        <v>1</v>
      </c>
      <c r="P357" s="376" t="s">
        <v>1706</v>
      </c>
      <c r="Q357" s="376" t="s">
        <v>1703</v>
      </c>
      <c r="R357" s="376" t="s">
        <v>1709</v>
      </c>
      <c r="S357" s="376">
        <v>3</v>
      </c>
      <c r="T357" s="335" t="s">
        <v>1767</v>
      </c>
      <c r="U357" s="335" t="s">
        <v>1698</v>
      </c>
      <c r="V357" s="376">
        <v>2</v>
      </c>
      <c r="W357" s="376" t="s">
        <v>1701</v>
      </c>
      <c r="X357" s="376" t="s">
        <v>1707</v>
      </c>
      <c r="Y357" s="376">
        <v>2</v>
      </c>
      <c r="Z357" s="376"/>
      <c r="AA357" s="376"/>
      <c r="AB357" s="376"/>
      <c r="AC357" s="317" t="s">
        <v>1698</v>
      </c>
      <c r="AD357" s="317" t="s">
        <v>1698</v>
      </c>
      <c r="AE357" s="317" t="s">
        <v>1698</v>
      </c>
      <c r="AF357" s="317"/>
      <c r="AG357" s="516">
        <v>7.8871000000000002</v>
      </c>
      <c r="AH357" s="521">
        <v>113.256</v>
      </c>
    </row>
    <row r="358" spans="2:34">
      <c r="B358" s="675"/>
      <c r="C358" s="677"/>
      <c r="D358" s="679"/>
      <c r="E358" s="376"/>
      <c r="F358" s="376">
        <v>272</v>
      </c>
      <c r="G358" s="377" t="s">
        <v>2625</v>
      </c>
      <c r="H358" s="376" t="s">
        <v>2628</v>
      </c>
      <c r="I358" s="442"/>
      <c r="J358" s="320">
        <v>5.3109999999999999</v>
      </c>
      <c r="K358" s="376" t="s">
        <v>1700</v>
      </c>
      <c r="L358" s="321">
        <v>3</v>
      </c>
      <c r="M358" s="321">
        <v>3.2</v>
      </c>
      <c r="N358" s="321">
        <v>4.2</v>
      </c>
      <c r="O358" s="376">
        <v>1</v>
      </c>
      <c r="P358" s="376" t="s">
        <v>1697</v>
      </c>
      <c r="Q358" s="376" t="s">
        <v>1701</v>
      </c>
      <c r="R358" s="376" t="s">
        <v>1709</v>
      </c>
      <c r="S358" s="376">
        <v>2</v>
      </c>
      <c r="T358" s="376" t="s">
        <v>1701</v>
      </c>
      <c r="U358" s="376" t="s">
        <v>1767</v>
      </c>
      <c r="V358" s="376">
        <v>2</v>
      </c>
      <c r="W358" s="376" t="s">
        <v>1703</v>
      </c>
      <c r="X358" s="376" t="s">
        <v>1702</v>
      </c>
      <c r="Y358" s="376">
        <v>1</v>
      </c>
      <c r="Z358" s="376"/>
      <c r="AA358" s="376"/>
      <c r="AB358" s="376"/>
      <c r="AC358" s="376" t="s">
        <v>1699</v>
      </c>
      <c r="AD358" s="376" t="s">
        <v>1703</v>
      </c>
      <c r="AE358" s="376">
        <v>1</v>
      </c>
      <c r="AF358" s="434"/>
      <c r="AG358" s="376">
        <v>7.9039999999999999</v>
      </c>
      <c r="AH358" s="507">
        <v>113.2741</v>
      </c>
    </row>
    <row r="359" spans="2:34">
      <c r="B359" s="671"/>
      <c r="C359" s="672"/>
      <c r="D359" s="672"/>
      <c r="E359" s="672"/>
      <c r="F359" s="672"/>
      <c r="G359" s="672"/>
      <c r="H359" s="672"/>
      <c r="I359" s="672"/>
      <c r="J359" s="672"/>
      <c r="K359" s="672"/>
      <c r="L359" s="672"/>
      <c r="M359" s="672"/>
      <c r="N359" s="672"/>
      <c r="O359" s="672"/>
      <c r="P359" s="672"/>
      <c r="Q359" s="672"/>
      <c r="R359" s="672"/>
      <c r="S359" s="672"/>
      <c r="T359" s="672"/>
      <c r="U359" s="672"/>
      <c r="V359" s="672"/>
      <c r="W359" s="672"/>
      <c r="X359" s="672"/>
      <c r="Y359" s="672"/>
      <c r="Z359" s="672"/>
      <c r="AA359" s="672"/>
      <c r="AB359" s="672"/>
      <c r="AC359" s="672"/>
      <c r="AD359" s="672"/>
      <c r="AE359" s="672"/>
      <c r="AF359" s="672"/>
      <c r="AG359" s="672"/>
      <c r="AH359" s="673"/>
    </row>
    <row r="360" spans="2:34">
      <c r="B360" s="472">
        <v>102</v>
      </c>
      <c r="C360" s="467">
        <v>2.2999999999999998</v>
      </c>
      <c r="D360" s="376" t="s">
        <v>2698</v>
      </c>
      <c r="E360" s="376"/>
      <c r="F360" s="376">
        <v>273</v>
      </c>
      <c r="G360" s="377" t="s">
        <v>2979</v>
      </c>
      <c r="H360" s="376" t="s">
        <v>2699</v>
      </c>
      <c r="I360" s="442"/>
      <c r="J360" s="320">
        <v>2.2240000000000002</v>
      </c>
      <c r="K360" s="376" t="s">
        <v>1700</v>
      </c>
      <c r="L360" s="321">
        <v>5.7</v>
      </c>
      <c r="M360" s="321">
        <v>3.2</v>
      </c>
      <c r="N360" s="321">
        <v>4.5999999999999996</v>
      </c>
      <c r="O360" s="376">
        <v>1</v>
      </c>
      <c r="P360" s="376" t="s">
        <v>1706</v>
      </c>
      <c r="Q360" s="376" t="s">
        <v>1703</v>
      </c>
      <c r="R360" s="376" t="s">
        <v>1709</v>
      </c>
      <c r="S360" s="376">
        <v>3</v>
      </c>
      <c r="T360" s="335" t="s">
        <v>1767</v>
      </c>
      <c r="U360" s="335" t="s">
        <v>1698</v>
      </c>
      <c r="V360" s="376">
        <v>2</v>
      </c>
      <c r="W360" s="376" t="s">
        <v>1703</v>
      </c>
      <c r="X360" s="376" t="s">
        <v>1702</v>
      </c>
      <c r="Y360" s="376">
        <v>2</v>
      </c>
      <c r="Z360" s="376"/>
      <c r="AA360" s="376"/>
      <c r="AB360" s="376"/>
      <c r="AC360" s="376" t="s">
        <v>1698</v>
      </c>
      <c r="AD360" s="376" t="s">
        <v>1698</v>
      </c>
      <c r="AE360" s="376" t="s">
        <v>1698</v>
      </c>
      <c r="AF360" s="434"/>
      <c r="AG360" s="522">
        <v>7.8428000000000004</v>
      </c>
      <c r="AH360" s="507">
        <v>113.0703</v>
      </c>
    </row>
    <row r="361" spans="2:34">
      <c r="B361" s="671"/>
      <c r="C361" s="672"/>
      <c r="D361" s="672"/>
      <c r="E361" s="672"/>
      <c r="F361" s="672"/>
      <c r="G361" s="672"/>
      <c r="H361" s="672"/>
      <c r="I361" s="672"/>
      <c r="J361" s="672"/>
      <c r="K361" s="672"/>
      <c r="L361" s="672"/>
      <c r="M361" s="672"/>
      <c r="N361" s="672"/>
      <c r="O361" s="672"/>
      <c r="P361" s="672"/>
      <c r="Q361" s="672"/>
      <c r="R361" s="672"/>
      <c r="S361" s="672"/>
      <c r="T361" s="672"/>
      <c r="U361" s="672"/>
      <c r="V361" s="672"/>
      <c r="W361" s="672"/>
      <c r="X361" s="672"/>
      <c r="Y361" s="672"/>
      <c r="Z361" s="672"/>
      <c r="AA361" s="672"/>
      <c r="AB361" s="672"/>
      <c r="AC361" s="672"/>
      <c r="AD361" s="672"/>
      <c r="AE361" s="672"/>
      <c r="AF361" s="672"/>
      <c r="AG361" s="672"/>
      <c r="AH361" s="673"/>
    </row>
    <row r="362" spans="2:34" ht="25.5" customHeight="1">
      <c r="B362" s="692">
        <v>103</v>
      </c>
      <c r="C362" s="676">
        <v>7.4</v>
      </c>
      <c r="D362" s="678" t="s">
        <v>2969</v>
      </c>
      <c r="E362" s="330"/>
      <c r="F362" s="371">
        <v>274</v>
      </c>
      <c r="G362" s="333" t="s">
        <v>3080</v>
      </c>
      <c r="H362" s="444" t="s">
        <v>3202</v>
      </c>
      <c r="I362" s="445"/>
      <c r="J362" s="347">
        <v>2.6880000000000002</v>
      </c>
      <c r="K362" s="481" t="s">
        <v>1700</v>
      </c>
      <c r="L362" s="345">
        <v>5.45</v>
      </c>
      <c r="M362" s="345">
        <v>3.5</v>
      </c>
      <c r="N362" s="317">
        <v>4</v>
      </c>
      <c r="O362" s="345">
        <v>2</v>
      </c>
      <c r="P362" s="468" t="s">
        <v>1706</v>
      </c>
      <c r="Q362" s="468" t="s">
        <v>1703</v>
      </c>
      <c r="R362" s="468" t="s">
        <v>1709</v>
      </c>
      <c r="S362" s="345">
        <v>4</v>
      </c>
      <c r="T362" s="468" t="s">
        <v>1767</v>
      </c>
      <c r="U362" s="468" t="s">
        <v>1698</v>
      </c>
      <c r="V362" s="468">
        <v>2</v>
      </c>
      <c r="W362" s="468" t="s">
        <v>1703</v>
      </c>
      <c r="X362" s="468" t="s">
        <v>1698</v>
      </c>
      <c r="Y362" s="468">
        <v>1</v>
      </c>
      <c r="Z362" s="322"/>
      <c r="AA362" s="322"/>
      <c r="AB362" s="322"/>
      <c r="AC362" s="376" t="s">
        <v>1698</v>
      </c>
      <c r="AD362" s="376" t="s">
        <v>1698</v>
      </c>
      <c r="AE362" s="376" t="s">
        <v>1698</v>
      </c>
      <c r="AF362" s="345"/>
      <c r="AG362" s="345">
        <v>7.7009999999999996</v>
      </c>
      <c r="AH362" s="351">
        <v>113.4928</v>
      </c>
    </row>
    <row r="363" spans="2:34">
      <c r="B363" s="693"/>
      <c r="C363" s="677"/>
      <c r="D363" s="679"/>
      <c r="E363" s="330"/>
      <c r="F363" s="371">
        <v>275</v>
      </c>
      <c r="G363" s="333" t="s">
        <v>3081</v>
      </c>
      <c r="H363" s="444" t="s">
        <v>3203</v>
      </c>
      <c r="I363" s="445"/>
      <c r="J363" s="347">
        <v>3.5329999999999999</v>
      </c>
      <c r="K363" s="481" t="s">
        <v>1700</v>
      </c>
      <c r="L363" s="345">
        <v>5.9</v>
      </c>
      <c r="M363" s="345">
        <v>3.5</v>
      </c>
      <c r="N363" s="317">
        <v>4.8</v>
      </c>
      <c r="O363" s="345">
        <v>2</v>
      </c>
      <c r="P363" s="468" t="s">
        <v>1706</v>
      </c>
      <c r="Q363" s="468" t="s">
        <v>1703</v>
      </c>
      <c r="R363" s="468" t="s">
        <v>1709</v>
      </c>
      <c r="S363" s="345">
        <v>3</v>
      </c>
      <c r="T363" s="468" t="s">
        <v>1767</v>
      </c>
      <c r="U363" s="468" t="s">
        <v>1698</v>
      </c>
      <c r="V363" s="468">
        <v>2</v>
      </c>
      <c r="W363" s="468" t="s">
        <v>1703</v>
      </c>
      <c r="X363" s="468" t="s">
        <v>1698</v>
      </c>
      <c r="Y363" s="468">
        <v>1</v>
      </c>
      <c r="Z363" s="322"/>
      <c r="AA363" s="322"/>
      <c r="AB363" s="322"/>
      <c r="AC363" s="376" t="s">
        <v>1698</v>
      </c>
      <c r="AD363" s="376" t="s">
        <v>1698</v>
      </c>
      <c r="AE363" s="376" t="s">
        <v>1698</v>
      </c>
      <c r="AF363" s="376" t="s">
        <v>1698</v>
      </c>
      <c r="AG363" s="345">
        <v>7.7019000000000002</v>
      </c>
      <c r="AH363" s="512">
        <v>113.48725</v>
      </c>
    </row>
    <row r="364" spans="2:34">
      <c r="B364" s="671"/>
      <c r="C364" s="672"/>
      <c r="D364" s="672"/>
      <c r="E364" s="672"/>
      <c r="F364" s="672"/>
      <c r="G364" s="672"/>
      <c r="H364" s="672"/>
      <c r="I364" s="672"/>
      <c r="J364" s="672"/>
      <c r="K364" s="672"/>
      <c r="L364" s="672"/>
      <c r="M364" s="672"/>
      <c r="N364" s="672"/>
      <c r="O364" s="672"/>
      <c r="P364" s="672"/>
      <c r="Q364" s="672"/>
      <c r="R364" s="672"/>
      <c r="S364" s="672"/>
      <c r="T364" s="672"/>
      <c r="U364" s="672"/>
      <c r="V364" s="672"/>
      <c r="W364" s="672"/>
      <c r="X364" s="672"/>
      <c r="Y364" s="672"/>
      <c r="Z364" s="672"/>
      <c r="AA364" s="672"/>
      <c r="AB364" s="672"/>
      <c r="AC364" s="672"/>
      <c r="AD364" s="672"/>
      <c r="AE364" s="672"/>
      <c r="AF364" s="672"/>
      <c r="AG364" s="672"/>
      <c r="AH364" s="673"/>
    </row>
    <row r="365" spans="2:34" ht="25.5" customHeight="1">
      <c r="B365" s="674">
        <v>104</v>
      </c>
      <c r="C365" s="676">
        <v>5.2</v>
      </c>
      <c r="D365" s="678" t="s">
        <v>2970</v>
      </c>
      <c r="E365" s="376"/>
      <c r="F365" s="376">
        <v>276</v>
      </c>
      <c r="G365" s="377" t="s">
        <v>3082</v>
      </c>
      <c r="H365" s="376" t="s">
        <v>3178</v>
      </c>
      <c r="I365" s="442"/>
      <c r="J365" s="320">
        <v>1.3160000000000001</v>
      </c>
      <c r="K365" s="376" t="s">
        <v>1700</v>
      </c>
      <c r="L365" s="321">
        <v>2.5</v>
      </c>
      <c r="M365" s="321">
        <v>5.2</v>
      </c>
      <c r="N365" s="321">
        <v>7.2</v>
      </c>
      <c r="O365" s="376">
        <v>1</v>
      </c>
      <c r="P365" s="376" t="s">
        <v>1705</v>
      </c>
      <c r="Q365" s="376" t="s">
        <v>1701</v>
      </c>
      <c r="R365" s="376" t="s">
        <v>1709</v>
      </c>
      <c r="S365" s="376">
        <v>2</v>
      </c>
      <c r="T365" s="376" t="s">
        <v>1701</v>
      </c>
      <c r="U365" s="376" t="s">
        <v>1767</v>
      </c>
      <c r="V365" s="376">
        <v>2</v>
      </c>
      <c r="W365" s="376" t="s">
        <v>1703</v>
      </c>
      <c r="X365" s="376" t="s">
        <v>1702</v>
      </c>
      <c r="Y365" s="376">
        <v>1</v>
      </c>
      <c r="Z365" s="322"/>
      <c r="AA365" s="322"/>
      <c r="AB365" s="322"/>
      <c r="AC365" s="376" t="s">
        <v>1699</v>
      </c>
      <c r="AD365" s="376" t="s">
        <v>1703</v>
      </c>
      <c r="AE365" s="376">
        <v>2</v>
      </c>
      <c r="AF365" s="434"/>
      <c r="AG365" s="369">
        <v>7.7270399999999997</v>
      </c>
      <c r="AH365" s="507">
        <v>113.51876</v>
      </c>
    </row>
    <row r="366" spans="2:34">
      <c r="B366" s="686"/>
      <c r="C366" s="687"/>
      <c r="D366" s="688"/>
      <c r="E366" s="376"/>
      <c r="F366" s="376">
        <v>277</v>
      </c>
      <c r="G366" s="377" t="s">
        <v>3083</v>
      </c>
      <c r="H366" s="376" t="s">
        <v>3204</v>
      </c>
      <c r="I366" s="442"/>
      <c r="J366" s="320">
        <v>3.427</v>
      </c>
      <c r="K366" s="376" t="s">
        <v>1700</v>
      </c>
      <c r="L366" s="321">
        <v>0.7</v>
      </c>
      <c r="M366" s="321">
        <v>4.0999999999999996</v>
      </c>
      <c r="N366" s="321">
        <v>4.8</v>
      </c>
      <c r="O366" s="376">
        <v>1</v>
      </c>
      <c r="P366" s="376" t="s">
        <v>1707</v>
      </c>
      <c r="Q366" s="376" t="s">
        <v>1701</v>
      </c>
      <c r="R366" s="376" t="s">
        <v>1709</v>
      </c>
      <c r="S366" s="376">
        <v>2</v>
      </c>
      <c r="T366" s="376" t="s">
        <v>1767</v>
      </c>
      <c r="U366" s="376" t="s">
        <v>1698</v>
      </c>
      <c r="V366" s="376">
        <v>2</v>
      </c>
      <c r="W366" s="376" t="s">
        <v>1703</v>
      </c>
      <c r="X366" s="376" t="s">
        <v>1698</v>
      </c>
      <c r="Y366" s="376">
        <v>1</v>
      </c>
      <c r="Z366" s="322"/>
      <c r="AA366" s="322"/>
      <c r="AB366" s="322"/>
      <c r="AC366" s="376" t="s">
        <v>1698</v>
      </c>
      <c r="AD366" s="376" t="s">
        <v>1698</v>
      </c>
      <c r="AE366" s="376" t="s">
        <v>1698</v>
      </c>
      <c r="AF366" s="434"/>
      <c r="AG366" s="369">
        <v>7.7450099999999997</v>
      </c>
      <c r="AH366" s="358">
        <v>113.52034999999999</v>
      </c>
    </row>
    <row r="367" spans="2:34">
      <c r="B367" s="686"/>
      <c r="C367" s="687"/>
      <c r="D367" s="688"/>
      <c r="E367" s="376"/>
      <c r="F367" s="376">
        <v>278</v>
      </c>
      <c r="G367" s="377" t="s">
        <v>3084</v>
      </c>
      <c r="H367" s="376" t="s">
        <v>3205</v>
      </c>
      <c r="I367" s="442"/>
      <c r="J367" s="320">
        <v>4.0910000000000002</v>
      </c>
      <c r="K367" s="376" t="s">
        <v>1700</v>
      </c>
      <c r="L367" s="321">
        <v>2.9</v>
      </c>
      <c r="M367" s="321">
        <v>3.7</v>
      </c>
      <c r="N367" s="321">
        <v>4.5999999999999996</v>
      </c>
      <c r="O367" s="376">
        <v>1</v>
      </c>
      <c r="P367" s="376" t="s">
        <v>1767</v>
      </c>
      <c r="Q367" s="376" t="s">
        <v>1703</v>
      </c>
      <c r="R367" s="376" t="s">
        <v>1709</v>
      </c>
      <c r="S367" s="376">
        <v>1</v>
      </c>
      <c r="T367" s="376" t="s">
        <v>1767</v>
      </c>
      <c r="U367" s="376" t="s">
        <v>1698</v>
      </c>
      <c r="V367" s="376">
        <v>1</v>
      </c>
      <c r="W367" s="376" t="s">
        <v>1700</v>
      </c>
      <c r="X367" s="376" t="s">
        <v>1703</v>
      </c>
      <c r="Y367" s="376">
        <v>2</v>
      </c>
      <c r="Z367" s="322"/>
      <c r="AA367" s="322"/>
      <c r="AB367" s="322"/>
      <c r="AC367" s="376" t="s">
        <v>1698</v>
      </c>
      <c r="AD367" s="376" t="s">
        <v>1698</v>
      </c>
      <c r="AE367" s="376" t="s">
        <v>1698</v>
      </c>
      <c r="AF367" s="434"/>
      <c r="AG367" s="369">
        <v>7.7509100000000002</v>
      </c>
      <c r="AH367" s="358">
        <v>113.51971</v>
      </c>
    </row>
    <row r="368" spans="2:34">
      <c r="B368" s="675"/>
      <c r="C368" s="677"/>
      <c r="D368" s="679"/>
      <c r="E368" s="376"/>
      <c r="F368" s="376">
        <v>279</v>
      </c>
      <c r="G368" s="377" t="s">
        <v>3085</v>
      </c>
      <c r="H368" s="376" t="s">
        <v>3206</v>
      </c>
      <c r="I368" s="442"/>
      <c r="J368" s="320">
        <v>4.3140000000000001</v>
      </c>
      <c r="K368" s="376" t="s">
        <v>1700</v>
      </c>
      <c r="L368" s="321">
        <v>7</v>
      </c>
      <c r="M368" s="321">
        <v>5</v>
      </c>
      <c r="N368" s="321">
        <v>6.5</v>
      </c>
      <c r="O368" s="376">
        <v>1</v>
      </c>
      <c r="P368" s="376" t="s">
        <v>1697</v>
      </c>
      <c r="Q368" s="376" t="s">
        <v>1701</v>
      </c>
      <c r="R368" s="376" t="s">
        <v>1709</v>
      </c>
      <c r="S368" s="376">
        <v>1</v>
      </c>
      <c r="T368" s="376" t="s">
        <v>1701</v>
      </c>
      <c r="U368" s="376" t="s">
        <v>1767</v>
      </c>
      <c r="V368" s="376">
        <v>1</v>
      </c>
      <c r="W368" s="376" t="s">
        <v>1701</v>
      </c>
      <c r="X368" s="376" t="s">
        <v>1707</v>
      </c>
      <c r="Y368" s="376">
        <v>1</v>
      </c>
      <c r="Z368" s="322"/>
      <c r="AA368" s="322"/>
      <c r="AB368" s="322"/>
      <c r="AC368" s="376" t="s">
        <v>1699</v>
      </c>
      <c r="AD368" s="376" t="s">
        <v>1703</v>
      </c>
      <c r="AE368" s="376">
        <v>3</v>
      </c>
      <c r="AF368" s="434"/>
      <c r="AG368" s="369">
        <v>7.7528899999999998</v>
      </c>
      <c r="AH368" s="358">
        <v>113.51956</v>
      </c>
    </row>
    <row r="369" spans="2:34">
      <c r="B369" s="671"/>
      <c r="C369" s="672"/>
      <c r="D369" s="672"/>
      <c r="E369" s="672"/>
      <c r="F369" s="672"/>
      <c r="G369" s="672"/>
      <c r="H369" s="672"/>
      <c r="I369" s="672"/>
      <c r="J369" s="672"/>
      <c r="K369" s="672"/>
      <c r="L369" s="672"/>
      <c r="M369" s="672"/>
      <c r="N369" s="672"/>
      <c r="O369" s="672"/>
      <c r="P369" s="672"/>
      <c r="Q369" s="672"/>
      <c r="R369" s="672"/>
      <c r="S369" s="672"/>
      <c r="T369" s="672"/>
      <c r="U369" s="672"/>
      <c r="V369" s="672"/>
      <c r="W369" s="672"/>
      <c r="X369" s="672"/>
      <c r="Y369" s="672"/>
      <c r="Z369" s="672"/>
      <c r="AA369" s="672"/>
      <c r="AB369" s="672"/>
      <c r="AC369" s="672"/>
      <c r="AD369" s="672"/>
      <c r="AE369" s="672"/>
      <c r="AF369" s="672"/>
      <c r="AG369" s="672"/>
      <c r="AH369" s="673"/>
    </row>
    <row r="370" spans="2:34">
      <c r="B370" s="472">
        <v>105</v>
      </c>
      <c r="C370" s="484">
        <v>8</v>
      </c>
      <c r="D370" s="376" t="s">
        <v>2773</v>
      </c>
      <c r="E370" s="376"/>
      <c r="F370" s="377">
        <v>280</v>
      </c>
      <c r="G370" s="333" t="s">
        <v>2774</v>
      </c>
      <c r="H370" s="377" t="s">
        <v>2775</v>
      </c>
      <c r="I370" s="531"/>
      <c r="J370" s="484">
        <v>1.073</v>
      </c>
      <c r="K370" s="377" t="s">
        <v>1700</v>
      </c>
      <c r="L370" s="366">
        <v>20.2</v>
      </c>
      <c r="M370" s="366">
        <v>6.4</v>
      </c>
      <c r="N370" s="366">
        <v>8.1</v>
      </c>
      <c r="O370" s="377">
        <v>1</v>
      </c>
      <c r="P370" s="377" t="s">
        <v>1703</v>
      </c>
      <c r="Q370" s="377" t="s">
        <v>1699</v>
      </c>
      <c r="R370" s="377" t="s">
        <v>1709</v>
      </c>
      <c r="S370" s="377">
        <v>3</v>
      </c>
      <c r="T370" s="377" t="s">
        <v>1701</v>
      </c>
      <c r="U370" s="377" t="s">
        <v>1767</v>
      </c>
      <c r="V370" s="377">
        <v>2</v>
      </c>
      <c r="W370" s="377" t="s">
        <v>1701</v>
      </c>
      <c r="X370" s="377" t="s">
        <v>1707</v>
      </c>
      <c r="Y370" s="377">
        <v>1</v>
      </c>
      <c r="Z370" s="376"/>
      <c r="AA370" s="376"/>
      <c r="AB370" s="376"/>
      <c r="AC370" s="377" t="s">
        <v>1699</v>
      </c>
      <c r="AD370" s="377" t="s">
        <v>1703</v>
      </c>
      <c r="AE370" s="377">
        <v>3</v>
      </c>
      <c r="AF370" s="377"/>
      <c r="AG370" s="377">
        <v>7.8244999999999996</v>
      </c>
      <c r="AH370" s="520">
        <v>113.05240000000001</v>
      </c>
    </row>
    <row r="371" spans="2:34">
      <c r="B371" s="671"/>
      <c r="C371" s="672"/>
      <c r="D371" s="672"/>
      <c r="E371" s="672"/>
      <c r="F371" s="672"/>
      <c r="G371" s="672"/>
      <c r="H371" s="672"/>
      <c r="I371" s="672"/>
      <c r="J371" s="672"/>
      <c r="K371" s="672"/>
      <c r="L371" s="672"/>
      <c r="M371" s="672"/>
      <c r="N371" s="672"/>
      <c r="O371" s="672"/>
      <c r="P371" s="672"/>
      <c r="Q371" s="672"/>
      <c r="R371" s="672"/>
      <c r="S371" s="672"/>
      <c r="T371" s="672"/>
      <c r="U371" s="672"/>
      <c r="V371" s="672"/>
      <c r="W371" s="672"/>
      <c r="X371" s="672"/>
      <c r="Y371" s="672"/>
      <c r="Z371" s="672"/>
      <c r="AA371" s="672"/>
      <c r="AB371" s="672"/>
      <c r="AC371" s="672"/>
      <c r="AD371" s="672"/>
      <c r="AE371" s="672"/>
      <c r="AF371" s="672"/>
      <c r="AG371" s="672"/>
      <c r="AH371" s="673"/>
    </row>
    <row r="372" spans="2:34">
      <c r="B372" s="674">
        <v>106</v>
      </c>
      <c r="C372" s="682">
        <v>6</v>
      </c>
      <c r="D372" s="680" t="s">
        <v>2971</v>
      </c>
      <c r="E372" s="324"/>
      <c r="F372" s="377">
        <v>281</v>
      </c>
      <c r="G372" s="333" t="s">
        <v>3263</v>
      </c>
      <c r="H372" s="376" t="s">
        <v>3264</v>
      </c>
      <c r="I372" s="457"/>
      <c r="J372" s="484">
        <v>0.106</v>
      </c>
      <c r="K372" s="376" t="s">
        <v>1700</v>
      </c>
      <c r="L372" s="366">
        <v>8.09</v>
      </c>
      <c r="M372" s="366">
        <v>3</v>
      </c>
      <c r="N372" s="366">
        <v>4.13</v>
      </c>
      <c r="O372" s="377">
        <v>1</v>
      </c>
      <c r="P372" s="377" t="s">
        <v>1703</v>
      </c>
      <c r="Q372" s="377" t="s">
        <v>1699</v>
      </c>
      <c r="R372" s="377" t="s">
        <v>1709</v>
      </c>
      <c r="S372" s="377">
        <v>3</v>
      </c>
      <c r="T372" s="377" t="s">
        <v>1701</v>
      </c>
      <c r="U372" s="377" t="s">
        <v>1767</v>
      </c>
      <c r="V372" s="377">
        <v>2</v>
      </c>
      <c r="W372" s="377" t="s">
        <v>1701</v>
      </c>
      <c r="X372" s="377" t="s">
        <v>1707</v>
      </c>
      <c r="Y372" s="377">
        <v>2</v>
      </c>
      <c r="Z372" s="376"/>
      <c r="AA372" s="376"/>
      <c r="AB372" s="376"/>
      <c r="AC372" s="377" t="s">
        <v>1699</v>
      </c>
      <c r="AD372" s="377" t="s">
        <v>1703</v>
      </c>
      <c r="AE372" s="377">
        <v>3</v>
      </c>
      <c r="AF372" s="377"/>
      <c r="AG372" s="516">
        <v>7.9000583333333001</v>
      </c>
      <c r="AH372" s="520">
        <v>113.34765833333</v>
      </c>
    </row>
    <row r="373" spans="2:34">
      <c r="B373" s="686"/>
      <c r="C373" s="685"/>
      <c r="D373" s="684"/>
      <c r="E373" s="324"/>
      <c r="F373" s="377">
        <v>282</v>
      </c>
      <c r="G373" s="333" t="s">
        <v>3265</v>
      </c>
      <c r="H373" s="376" t="s">
        <v>3266</v>
      </c>
      <c r="I373" s="457"/>
      <c r="J373" s="484">
        <v>2.4060000000000001</v>
      </c>
      <c r="K373" s="376" t="s">
        <v>1700</v>
      </c>
      <c r="L373" s="366">
        <v>10.46</v>
      </c>
      <c r="M373" s="366">
        <v>3.35</v>
      </c>
      <c r="N373" s="366">
        <v>4</v>
      </c>
      <c r="O373" s="377">
        <v>1</v>
      </c>
      <c r="P373" s="377" t="s">
        <v>1703</v>
      </c>
      <c r="Q373" s="377" t="s">
        <v>1699</v>
      </c>
      <c r="R373" s="377" t="s">
        <v>1709</v>
      </c>
      <c r="S373" s="377">
        <v>2</v>
      </c>
      <c r="T373" s="377" t="s">
        <v>1701</v>
      </c>
      <c r="U373" s="377" t="s">
        <v>1767</v>
      </c>
      <c r="V373" s="377">
        <v>2</v>
      </c>
      <c r="W373" s="377" t="s">
        <v>1701</v>
      </c>
      <c r="X373" s="377" t="s">
        <v>1707</v>
      </c>
      <c r="Y373" s="377">
        <v>2</v>
      </c>
      <c r="Z373" s="376"/>
      <c r="AA373" s="376"/>
      <c r="AB373" s="376"/>
      <c r="AC373" s="377" t="s">
        <v>1699</v>
      </c>
      <c r="AD373" s="377" t="s">
        <v>1703</v>
      </c>
      <c r="AE373" s="377">
        <v>2</v>
      </c>
      <c r="AF373" s="377"/>
      <c r="AG373" s="516">
        <v>7.9084599999999998</v>
      </c>
      <c r="AH373" s="533">
        <v>113.33271166666</v>
      </c>
    </row>
    <row r="374" spans="2:34">
      <c r="B374" s="675"/>
      <c r="C374" s="683"/>
      <c r="D374" s="681"/>
      <c r="E374" s="324"/>
      <c r="F374" s="377">
        <v>283</v>
      </c>
      <c r="G374" s="333" t="s">
        <v>3267</v>
      </c>
      <c r="H374" s="376" t="s">
        <v>3268</v>
      </c>
      <c r="I374" s="457"/>
      <c r="J374" s="484">
        <v>6.952</v>
      </c>
      <c r="K374" s="376" t="s">
        <v>1700</v>
      </c>
      <c r="L374" s="366">
        <v>4.2699999999999996</v>
      </c>
      <c r="M374" s="366">
        <v>2.5</v>
      </c>
      <c r="N374" s="366">
        <v>3.84</v>
      </c>
      <c r="O374" s="377">
        <v>1</v>
      </c>
      <c r="P374" s="377" t="s">
        <v>1705</v>
      </c>
      <c r="Q374" s="377" t="s">
        <v>1701</v>
      </c>
      <c r="R374" s="377" t="s">
        <v>1709</v>
      </c>
      <c r="S374" s="377">
        <v>2</v>
      </c>
      <c r="T374" s="377" t="s">
        <v>1701</v>
      </c>
      <c r="U374" s="377" t="s">
        <v>1767</v>
      </c>
      <c r="V374" s="377">
        <v>2</v>
      </c>
      <c r="W374" s="377" t="s">
        <v>1701</v>
      </c>
      <c r="X374" s="377" t="s">
        <v>1707</v>
      </c>
      <c r="Y374" s="377">
        <v>1</v>
      </c>
      <c r="Z374" s="376"/>
      <c r="AA374" s="376"/>
      <c r="AB374" s="376"/>
      <c r="AC374" s="377" t="s">
        <v>1699</v>
      </c>
      <c r="AD374" s="377" t="s">
        <v>1703</v>
      </c>
      <c r="AE374" s="377">
        <v>2</v>
      </c>
      <c r="AF374" s="377"/>
      <c r="AG374" s="516">
        <v>7.9405116666666</v>
      </c>
      <c r="AH374" s="533">
        <v>113.33476833333</v>
      </c>
    </row>
    <row r="375" spans="2:34">
      <c r="B375" s="671"/>
      <c r="C375" s="672"/>
      <c r="D375" s="672"/>
      <c r="E375" s="672"/>
      <c r="F375" s="672"/>
      <c r="G375" s="672"/>
      <c r="H375" s="672"/>
      <c r="I375" s="672"/>
      <c r="J375" s="672"/>
      <c r="K375" s="672"/>
      <c r="L375" s="672"/>
      <c r="M375" s="672"/>
      <c r="N375" s="672"/>
      <c r="O375" s="672"/>
      <c r="P375" s="672"/>
      <c r="Q375" s="672"/>
      <c r="R375" s="672"/>
      <c r="S375" s="672"/>
      <c r="T375" s="672"/>
      <c r="U375" s="672"/>
      <c r="V375" s="672"/>
      <c r="W375" s="672"/>
      <c r="X375" s="672"/>
      <c r="Y375" s="672"/>
      <c r="Z375" s="672"/>
      <c r="AA375" s="672"/>
      <c r="AB375" s="672"/>
      <c r="AC375" s="672"/>
      <c r="AD375" s="672"/>
      <c r="AE375" s="672"/>
      <c r="AF375" s="672"/>
      <c r="AG375" s="672"/>
      <c r="AH375" s="673"/>
    </row>
    <row r="376" spans="2:34">
      <c r="B376" s="488">
        <v>108</v>
      </c>
      <c r="C376" s="384">
        <v>0.8</v>
      </c>
      <c r="D376" s="468" t="s">
        <v>2972</v>
      </c>
      <c r="E376" s="468"/>
      <c r="F376" s="468">
        <v>284</v>
      </c>
      <c r="G376" s="333" t="s">
        <v>3086</v>
      </c>
      <c r="H376" s="468" t="s">
        <v>3224</v>
      </c>
      <c r="I376" s="457"/>
      <c r="J376" s="384">
        <v>0.126</v>
      </c>
      <c r="K376" s="361" t="s">
        <v>1700</v>
      </c>
      <c r="L376" s="361">
        <v>3.5</v>
      </c>
      <c r="M376" s="361">
        <v>3.8</v>
      </c>
      <c r="N376" s="366">
        <v>6</v>
      </c>
      <c r="O376" s="468">
        <v>1</v>
      </c>
      <c r="P376" s="468" t="s">
        <v>1705</v>
      </c>
      <c r="Q376" s="468" t="s">
        <v>1701</v>
      </c>
      <c r="R376" s="468" t="s">
        <v>1709</v>
      </c>
      <c r="S376" s="468">
        <v>1</v>
      </c>
      <c r="T376" s="468" t="s">
        <v>1701</v>
      </c>
      <c r="U376" s="468" t="s">
        <v>1767</v>
      </c>
      <c r="V376" s="468">
        <v>2</v>
      </c>
      <c r="W376" s="468" t="s">
        <v>1703</v>
      </c>
      <c r="X376" s="468" t="s">
        <v>1702</v>
      </c>
      <c r="Y376" s="468">
        <v>1</v>
      </c>
      <c r="Z376" s="322"/>
      <c r="AA376" s="322"/>
      <c r="AB376" s="322"/>
      <c r="AC376" s="468" t="s">
        <v>1699</v>
      </c>
      <c r="AD376" s="468" t="s">
        <v>1703</v>
      </c>
      <c r="AE376" s="468">
        <v>3</v>
      </c>
      <c r="AF376" s="468"/>
      <c r="AG376" s="468">
        <v>7.7324000000000002</v>
      </c>
      <c r="AH376" s="362">
        <v>113.47058</v>
      </c>
    </row>
    <row r="377" spans="2:34">
      <c r="B377" s="671"/>
      <c r="C377" s="672"/>
      <c r="D377" s="672"/>
      <c r="E377" s="672"/>
      <c r="F377" s="672"/>
      <c r="G377" s="672"/>
      <c r="H377" s="672"/>
      <c r="I377" s="672"/>
      <c r="J377" s="672"/>
      <c r="K377" s="672"/>
      <c r="L377" s="672"/>
      <c r="M377" s="672"/>
      <c r="N377" s="672"/>
      <c r="O377" s="672"/>
      <c r="P377" s="672"/>
      <c r="Q377" s="672"/>
      <c r="R377" s="672"/>
      <c r="S377" s="672"/>
      <c r="T377" s="672"/>
      <c r="U377" s="672"/>
      <c r="V377" s="672"/>
      <c r="W377" s="672"/>
      <c r="X377" s="672"/>
      <c r="Y377" s="672"/>
      <c r="Z377" s="672"/>
      <c r="AA377" s="672"/>
      <c r="AB377" s="672"/>
      <c r="AC377" s="672"/>
      <c r="AD377" s="672"/>
      <c r="AE377" s="672"/>
      <c r="AF377" s="672"/>
      <c r="AG377" s="672"/>
      <c r="AH377" s="673"/>
    </row>
    <row r="378" spans="2:34" ht="24.75" customHeight="1">
      <c r="B378" s="674">
        <v>113</v>
      </c>
      <c r="C378" s="689">
        <v>5.04</v>
      </c>
      <c r="D378" s="678" t="s">
        <v>2632</v>
      </c>
      <c r="E378" s="376"/>
      <c r="F378" s="376">
        <v>285</v>
      </c>
      <c r="G378" s="333" t="s">
        <v>2633</v>
      </c>
      <c r="H378" s="377" t="s">
        <v>2637</v>
      </c>
      <c r="I378" s="334"/>
      <c r="J378" s="320">
        <v>4.0000000000000001E-3</v>
      </c>
      <c r="K378" s="376" t="s">
        <v>1700</v>
      </c>
      <c r="L378" s="321">
        <v>3</v>
      </c>
      <c r="M378" s="321">
        <v>7.15</v>
      </c>
      <c r="N378" s="321">
        <v>8.1</v>
      </c>
      <c r="O378" s="376">
        <v>1</v>
      </c>
      <c r="P378" s="335" t="s">
        <v>1705</v>
      </c>
      <c r="Q378" s="335" t="s">
        <v>1701</v>
      </c>
      <c r="R378" s="335" t="s">
        <v>1709</v>
      </c>
      <c r="S378" s="376">
        <v>3</v>
      </c>
      <c r="T378" s="376" t="s">
        <v>1701</v>
      </c>
      <c r="U378" s="376" t="s">
        <v>1767</v>
      </c>
      <c r="V378" s="376">
        <v>2</v>
      </c>
      <c r="W378" s="377" t="s">
        <v>1703</v>
      </c>
      <c r="X378" s="377" t="s">
        <v>1702</v>
      </c>
      <c r="Y378" s="376">
        <v>1</v>
      </c>
      <c r="Z378" s="376"/>
      <c r="AA378" s="376"/>
      <c r="AB378" s="376"/>
      <c r="AC378" s="377" t="s">
        <v>1699</v>
      </c>
      <c r="AD378" s="377" t="s">
        <v>1703</v>
      </c>
      <c r="AE378" s="377">
        <v>2</v>
      </c>
      <c r="AF378" s="377"/>
      <c r="AG378" s="516">
        <v>7.8596000000000004</v>
      </c>
      <c r="AH378" s="517">
        <v>113.3006</v>
      </c>
    </row>
    <row r="379" spans="2:34">
      <c r="B379" s="686"/>
      <c r="C379" s="690"/>
      <c r="D379" s="688"/>
      <c r="E379" s="376"/>
      <c r="F379" s="376">
        <v>286</v>
      </c>
      <c r="G379" s="333" t="s">
        <v>2634</v>
      </c>
      <c r="H379" s="377" t="s">
        <v>2638</v>
      </c>
      <c r="I379" s="334"/>
      <c r="J379" s="320">
        <v>3.1920000000000002</v>
      </c>
      <c r="K379" s="376" t="s">
        <v>1700</v>
      </c>
      <c r="L379" s="321">
        <v>3</v>
      </c>
      <c r="M379" s="321">
        <v>3.5</v>
      </c>
      <c r="N379" s="321">
        <v>6.1</v>
      </c>
      <c r="O379" s="376">
        <v>1</v>
      </c>
      <c r="P379" s="335" t="s">
        <v>1705</v>
      </c>
      <c r="Q379" s="335" t="s">
        <v>1701</v>
      </c>
      <c r="R379" s="335" t="s">
        <v>1709</v>
      </c>
      <c r="S379" s="376">
        <v>2</v>
      </c>
      <c r="T379" s="376" t="s">
        <v>1701</v>
      </c>
      <c r="U379" s="376" t="s">
        <v>1767</v>
      </c>
      <c r="V379" s="376">
        <v>2</v>
      </c>
      <c r="W379" s="376" t="s">
        <v>1703</v>
      </c>
      <c r="X379" s="376" t="s">
        <v>1702</v>
      </c>
      <c r="Y379" s="376">
        <v>1</v>
      </c>
      <c r="Z379" s="376"/>
      <c r="AA379" s="376"/>
      <c r="AB379" s="376"/>
      <c r="AC379" s="377" t="s">
        <v>1699</v>
      </c>
      <c r="AD379" s="377" t="s">
        <v>1703</v>
      </c>
      <c r="AE379" s="377">
        <v>2</v>
      </c>
      <c r="AF379" s="377"/>
      <c r="AG379" s="516">
        <v>7.8814000000000002</v>
      </c>
      <c r="AH379" s="521">
        <v>113.3069</v>
      </c>
    </row>
    <row r="380" spans="2:34">
      <c r="B380" s="686"/>
      <c r="C380" s="690"/>
      <c r="D380" s="688"/>
      <c r="E380" s="376"/>
      <c r="F380" s="376">
        <v>287</v>
      </c>
      <c r="G380" s="333" t="s">
        <v>2635</v>
      </c>
      <c r="H380" s="377" t="s">
        <v>2639</v>
      </c>
      <c r="I380" s="334"/>
      <c r="J380" s="320">
        <v>5.8449999999999998</v>
      </c>
      <c r="K380" s="376" t="s">
        <v>1700</v>
      </c>
      <c r="L380" s="321">
        <v>6</v>
      </c>
      <c r="M380" s="321">
        <v>2.85</v>
      </c>
      <c r="N380" s="321">
        <v>3.5</v>
      </c>
      <c r="O380" s="376">
        <v>1</v>
      </c>
      <c r="P380" s="335" t="s">
        <v>1706</v>
      </c>
      <c r="Q380" s="335" t="s">
        <v>1703</v>
      </c>
      <c r="R380" s="335" t="s">
        <v>1709</v>
      </c>
      <c r="S380" s="376">
        <v>2</v>
      </c>
      <c r="T380" s="376" t="s">
        <v>1767</v>
      </c>
      <c r="U380" s="376" t="s">
        <v>1698</v>
      </c>
      <c r="V380" s="376">
        <v>2</v>
      </c>
      <c r="W380" s="376" t="s">
        <v>1703</v>
      </c>
      <c r="X380" s="377" t="s">
        <v>1702</v>
      </c>
      <c r="Y380" s="376">
        <v>1</v>
      </c>
      <c r="Z380" s="376"/>
      <c r="AA380" s="376"/>
      <c r="AB380" s="376"/>
      <c r="AC380" s="377" t="s">
        <v>1698</v>
      </c>
      <c r="AD380" s="377" t="s">
        <v>1698</v>
      </c>
      <c r="AE380" s="377" t="s">
        <v>1698</v>
      </c>
      <c r="AF380" s="377"/>
      <c r="AG380" s="516">
        <v>7.8977000000000004</v>
      </c>
      <c r="AH380" s="521">
        <v>113.30889999999999</v>
      </c>
    </row>
    <row r="381" spans="2:34">
      <c r="B381" s="675"/>
      <c r="C381" s="691"/>
      <c r="D381" s="679"/>
      <c r="E381" s="481"/>
      <c r="F381" s="376">
        <v>288</v>
      </c>
      <c r="G381" s="333" t="s">
        <v>2636</v>
      </c>
      <c r="H381" s="377" t="s">
        <v>2640</v>
      </c>
      <c r="I381" s="334"/>
      <c r="J381" s="377">
        <v>8.7840000000000007</v>
      </c>
      <c r="K381" s="376" t="s">
        <v>1700</v>
      </c>
      <c r="L381" s="366">
        <v>3.5</v>
      </c>
      <c r="M381" s="366">
        <v>3</v>
      </c>
      <c r="N381" s="366">
        <v>3.6</v>
      </c>
      <c r="O381" s="377">
        <v>1</v>
      </c>
      <c r="P381" s="335" t="s">
        <v>1705</v>
      </c>
      <c r="Q381" s="335" t="s">
        <v>1701</v>
      </c>
      <c r="R381" s="335" t="s">
        <v>1709</v>
      </c>
      <c r="S381" s="377">
        <v>3</v>
      </c>
      <c r="T381" s="376" t="s">
        <v>1701</v>
      </c>
      <c r="U381" s="376" t="s">
        <v>1767</v>
      </c>
      <c r="V381" s="376">
        <v>2</v>
      </c>
      <c r="W381" s="376" t="s">
        <v>1701</v>
      </c>
      <c r="X381" s="376" t="s">
        <v>1707</v>
      </c>
      <c r="Y381" s="376">
        <v>1</v>
      </c>
      <c r="Z381" s="376"/>
      <c r="AA381" s="376"/>
      <c r="AB381" s="376"/>
      <c r="AC381" s="377" t="s">
        <v>1699</v>
      </c>
      <c r="AD381" s="377" t="s">
        <v>1703</v>
      </c>
      <c r="AE381" s="377">
        <v>1</v>
      </c>
      <c r="AF381" s="377"/>
      <c r="AG381" s="377">
        <v>7.9161999999999999</v>
      </c>
      <c r="AH381" s="520">
        <v>113.3125</v>
      </c>
    </row>
    <row r="382" spans="2:34">
      <c r="B382" s="671"/>
      <c r="C382" s="672"/>
      <c r="D382" s="672"/>
      <c r="E382" s="672"/>
      <c r="F382" s="672"/>
      <c r="G382" s="672"/>
      <c r="H382" s="672"/>
      <c r="I382" s="672"/>
      <c r="J382" s="672"/>
      <c r="K382" s="672"/>
      <c r="L382" s="672"/>
      <c r="M382" s="672"/>
      <c r="N382" s="672"/>
      <c r="O382" s="672"/>
      <c r="P382" s="672"/>
      <c r="Q382" s="672"/>
      <c r="R382" s="672"/>
      <c r="S382" s="672"/>
      <c r="T382" s="672"/>
      <c r="U382" s="672"/>
      <c r="V382" s="672"/>
      <c r="W382" s="672"/>
      <c r="X382" s="672"/>
      <c r="Y382" s="672"/>
      <c r="Z382" s="672"/>
      <c r="AA382" s="672"/>
      <c r="AB382" s="672"/>
      <c r="AC382" s="672"/>
      <c r="AD382" s="672"/>
      <c r="AE382" s="672"/>
      <c r="AF382" s="672"/>
      <c r="AG382" s="672"/>
      <c r="AH382" s="673"/>
    </row>
    <row r="383" spans="2:34">
      <c r="B383" s="674">
        <v>115</v>
      </c>
      <c r="C383" s="689">
        <v>2.4</v>
      </c>
      <c r="D383" s="678" t="s">
        <v>2662</v>
      </c>
      <c r="E383" s="376"/>
      <c r="F383" s="377">
        <v>289</v>
      </c>
      <c r="G383" s="333" t="s">
        <v>2663</v>
      </c>
      <c r="H383" s="377" t="s">
        <v>2665</v>
      </c>
      <c r="I383" s="334"/>
      <c r="J383" s="484">
        <v>0.7</v>
      </c>
      <c r="K383" s="376" t="s">
        <v>1696</v>
      </c>
      <c r="L383" s="366">
        <v>88.88</v>
      </c>
      <c r="M383" s="366">
        <v>6.55</v>
      </c>
      <c r="N383" s="366">
        <v>11.5</v>
      </c>
      <c r="O383" s="377">
        <v>3</v>
      </c>
      <c r="P383" s="377" t="s">
        <v>1697</v>
      </c>
      <c r="Q383" s="335" t="s">
        <v>1705</v>
      </c>
      <c r="R383" s="335" t="s">
        <v>1709</v>
      </c>
      <c r="S383" s="377">
        <v>1</v>
      </c>
      <c r="T383" s="376" t="s">
        <v>1701</v>
      </c>
      <c r="U383" s="376" t="s">
        <v>1767</v>
      </c>
      <c r="V383" s="376">
        <v>1</v>
      </c>
      <c r="W383" s="376" t="s">
        <v>1701</v>
      </c>
      <c r="X383" s="376" t="s">
        <v>1707</v>
      </c>
      <c r="Y383" s="376">
        <v>0</v>
      </c>
      <c r="Z383" s="376"/>
      <c r="AA383" s="376"/>
      <c r="AB383" s="376"/>
      <c r="AC383" s="377" t="s">
        <v>3227</v>
      </c>
      <c r="AD383" s="377" t="s">
        <v>1701</v>
      </c>
      <c r="AE383" s="377">
        <v>2</v>
      </c>
      <c r="AF383" s="377"/>
      <c r="AG383" s="377">
        <v>7.8292999999999999</v>
      </c>
      <c r="AH383" s="520">
        <v>113.2336</v>
      </c>
    </row>
    <row r="384" spans="2:34">
      <c r="B384" s="675"/>
      <c r="C384" s="691"/>
      <c r="D384" s="679"/>
      <c r="E384" s="376"/>
      <c r="F384" s="377">
        <v>290</v>
      </c>
      <c r="G384" s="333" t="s">
        <v>2664</v>
      </c>
      <c r="H384" s="377" t="s">
        <v>2666</v>
      </c>
      <c r="I384" s="334"/>
      <c r="J384" s="377">
        <v>2.0289999999999999</v>
      </c>
      <c r="K384" s="376" t="s">
        <v>1700</v>
      </c>
      <c r="L384" s="366">
        <v>3.85</v>
      </c>
      <c r="M384" s="366">
        <v>3</v>
      </c>
      <c r="N384" s="366">
        <v>3.7</v>
      </c>
      <c r="O384" s="377">
        <v>1</v>
      </c>
      <c r="P384" s="377" t="s">
        <v>1705</v>
      </c>
      <c r="Q384" s="335" t="s">
        <v>1701</v>
      </c>
      <c r="R384" s="335" t="s">
        <v>1709</v>
      </c>
      <c r="S384" s="377">
        <v>2</v>
      </c>
      <c r="T384" s="376" t="s">
        <v>1701</v>
      </c>
      <c r="U384" s="376" t="s">
        <v>1767</v>
      </c>
      <c r="V384" s="376">
        <v>2</v>
      </c>
      <c r="W384" s="376" t="s">
        <v>1703</v>
      </c>
      <c r="X384" s="376" t="s">
        <v>1702</v>
      </c>
      <c r="Y384" s="376">
        <v>2</v>
      </c>
      <c r="Z384" s="376"/>
      <c r="AA384" s="376"/>
      <c r="AB384" s="376"/>
      <c r="AC384" s="377" t="s">
        <v>1699</v>
      </c>
      <c r="AD384" s="377" t="s">
        <v>1703</v>
      </c>
      <c r="AE384" s="377">
        <v>2</v>
      </c>
      <c r="AF384" s="377"/>
      <c r="AG384" s="377">
        <v>7.8265000000000002</v>
      </c>
      <c r="AH384" s="520">
        <v>113.2396</v>
      </c>
    </row>
    <row r="385" spans="2:34">
      <c r="B385" s="671"/>
      <c r="C385" s="672"/>
      <c r="D385" s="672"/>
      <c r="E385" s="672"/>
      <c r="F385" s="672"/>
      <c r="G385" s="672"/>
      <c r="H385" s="672"/>
      <c r="I385" s="672"/>
      <c r="J385" s="672"/>
      <c r="K385" s="672"/>
      <c r="L385" s="672"/>
      <c r="M385" s="672"/>
      <c r="N385" s="672"/>
      <c r="O385" s="672"/>
      <c r="P385" s="672"/>
      <c r="Q385" s="672"/>
      <c r="R385" s="672"/>
      <c r="S385" s="672"/>
      <c r="T385" s="672"/>
      <c r="U385" s="672"/>
      <c r="V385" s="672"/>
      <c r="W385" s="672"/>
      <c r="X385" s="672"/>
      <c r="Y385" s="672"/>
      <c r="Z385" s="672"/>
      <c r="AA385" s="672"/>
      <c r="AB385" s="672"/>
      <c r="AC385" s="672"/>
      <c r="AD385" s="672"/>
      <c r="AE385" s="672"/>
      <c r="AF385" s="672"/>
      <c r="AG385" s="672"/>
      <c r="AH385" s="673"/>
    </row>
    <row r="386" spans="2:34" ht="13.5" customHeight="1">
      <c r="B386" s="674">
        <v>118</v>
      </c>
      <c r="C386" s="676">
        <v>7</v>
      </c>
      <c r="D386" s="678" t="s">
        <v>2818</v>
      </c>
      <c r="E386" s="376"/>
      <c r="F386" s="376">
        <v>291</v>
      </c>
      <c r="G386" s="333" t="s">
        <v>2819</v>
      </c>
      <c r="H386" s="377" t="s">
        <v>2822</v>
      </c>
      <c r="I386" s="334"/>
      <c r="J386" s="320">
        <v>0.41099999999999998</v>
      </c>
      <c r="K386" s="376" t="s">
        <v>1700</v>
      </c>
      <c r="L386" s="321">
        <v>12.7</v>
      </c>
      <c r="M386" s="321">
        <v>4</v>
      </c>
      <c r="N386" s="321">
        <v>5</v>
      </c>
      <c r="O386" s="376">
        <v>1</v>
      </c>
      <c r="P386" s="335" t="s">
        <v>1697</v>
      </c>
      <c r="Q386" s="335" t="s">
        <v>1701</v>
      </c>
      <c r="R386" s="335" t="s">
        <v>1709</v>
      </c>
      <c r="S386" s="376">
        <v>2</v>
      </c>
      <c r="T386" s="376" t="s">
        <v>1701</v>
      </c>
      <c r="U386" s="376" t="s">
        <v>1767</v>
      </c>
      <c r="V386" s="376">
        <v>2</v>
      </c>
      <c r="W386" s="377" t="s">
        <v>1701</v>
      </c>
      <c r="X386" s="377" t="s">
        <v>1707</v>
      </c>
      <c r="Y386" s="376">
        <v>1</v>
      </c>
      <c r="Z386" s="376"/>
      <c r="AA386" s="376"/>
      <c r="AB386" s="376"/>
      <c r="AC386" s="377" t="s">
        <v>1699</v>
      </c>
      <c r="AD386" s="377" t="s">
        <v>1703</v>
      </c>
      <c r="AE386" s="377">
        <v>3</v>
      </c>
      <c r="AF386" s="377"/>
      <c r="AG386" s="516">
        <v>7.9414999999999996</v>
      </c>
      <c r="AH386" s="517">
        <v>113.1191</v>
      </c>
    </row>
    <row r="387" spans="2:34">
      <c r="B387" s="686"/>
      <c r="C387" s="687"/>
      <c r="D387" s="688"/>
      <c r="E387" s="376"/>
      <c r="F387" s="376">
        <v>292</v>
      </c>
      <c r="G387" s="333" t="s">
        <v>2820</v>
      </c>
      <c r="H387" s="377" t="s">
        <v>2823</v>
      </c>
      <c r="I387" s="334"/>
      <c r="J387" s="320">
        <v>3.0110000000000001</v>
      </c>
      <c r="K387" s="376" t="s">
        <v>1700</v>
      </c>
      <c r="L387" s="321">
        <v>9.9</v>
      </c>
      <c r="M387" s="321">
        <v>4</v>
      </c>
      <c r="N387" s="321">
        <v>4.95</v>
      </c>
      <c r="O387" s="376">
        <v>1</v>
      </c>
      <c r="P387" s="335" t="s">
        <v>1697</v>
      </c>
      <c r="Q387" s="335" t="s">
        <v>1701</v>
      </c>
      <c r="R387" s="335" t="s">
        <v>1709</v>
      </c>
      <c r="S387" s="376">
        <v>2</v>
      </c>
      <c r="T387" s="376" t="s">
        <v>1701</v>
      </c>
      <c r="U387" s="376" t="s">
        <v>1767</v>
      </c>
      <c r="V387" s="376">
        <v>2</v>
      </c>
      <c r="W387" s="376" t="s">
        <v>1701</v>
      </c>
      <c r="X387" s="376" t="s">
        <v>1707</v>
      </c>
      <c r="Y387" s="376">
        <v>1</v>
      </c>
      <c r="Z387" s="376"/>
      <c r="AA387" s="376"/>
      <c r="AB387" s="376"/>
      <c r="AC387" s="377" t="s">
        <v>1699</v>
      </c>
      <c r="AD387" s="377" t="s">
        <v>1703</v>
      </c>
      <c r="AE387" s="377">
        <v>3</v>
      </c>
      <c r="AF387" s="377"/>
      <c r="AG387" s="516">
        <v>7.9447999999999999</v>
      </c>
      <c r="AH387" s="516">
        <v>113.1277</v>
      </c>
    </row>
    <row r="388" spans="2:34">
      <c r="B388" s="675"/>
      <c r="C388" s="677"/>
      <c r="D388" s="679"/>
      <c r="E388" s="376"/>
      <c r="F388" s="376">
        <v>293</v>
      </c>
      <c r="G388" s="333" t="s">
        <v>2821</v>
      </c>
      <c r="H388" s="377" t="s">
        <v>2824</v>
      </c>
      <c r="I388" s="334"/>
      <c r="J388" s="320">
        <v>4.03</v>
      </c>
      <c r="K388" s="376" t="s">
        <v>1700</v>
      </c>
      <c r="L388" s="321">
        <v>6</v>
      </c>
      <c r="M388" s="321">
        <v>3.6</v>
      </c>
      <c r="N388" s="321">
        <v>4.6500000000000004</v>
      </c>
      <c r="O388" s="376">
        <v>1</v>
      </c>
      <c r="P388" s="335" t="s">
        <v>1703</v>
      </c>
      <c r="Q388" s="335" t="s">
        <v>1699</v>
      </c>
      <c r="R388" s="335" t="s">
        <v>1709</v>
      </c>
      <c r="S388" s="376">
        <v>3</v>
      </c>
      <c r="T388" s="376" t="s">
        <v>1701</v>
      </c>
      <c r="U388" s="376" t="s">
        <v>1767</v>
      </c>
      <c r="V388" s="376">
        <v>2</v>
      </c>
      <c r="W388" s="376" t="s">
        <v>1701</v>
      </c>
      <c r="X388" s="377" t="s">
        <v>1707</v>
      </c>
      <c r="Y388" s="376">
        <v>1</v>
      </c>
      <c r="Z388" s="376"/>
      <c r="AA388" s="376"/>
      <c r="AB388" s="376"/>
      <c r="AC388" s="377" t="s">
        <v>1699</v>
      </c>
      <c r="AD388" s="377" t="s">
        <v>1703</v>
      </c>
      <c r="AE388" s="377">
        <v>3</v>
      </c>
      <c r="AF388" s="377"/>
      <c r="AG388" s="516">
        <v>7.9524999999999997</v>
      </c>
      <c r="AH388" s="521">
        <v>113.1294</v>
      </c>
    </row>
    <row r="389" spans="2:34">
      <c r="B389" s="671"/>
      <c r="C389" s="672"/>
      <c r="D389" s="672"/>
      <c r="E389" s="672"/>
      <c r="F389" s="672"/>
      <c r="G389" s="672"/>
      <c r="H389" s="672"/>
      <c r="I389" s="672"/>
      <c r="J389" s="672"/>
      <c r="K389" s="672"/>
      <c r="L389" s="672"/>
      <c r="M389" s="672"/>
      <c r="N389" s="672"/>
      <c r="O389" s="672"/>
      <c r="P389" s="672"/>
      <c r="Q389" s="672"/>
      <c r="R389" s="672"/>
      <c r="S389" s="672"/>
      <c r="T389" s="672"/>
      <c r="U389" s="672"/>
      <c r="V389" s="672"/>
      <c r="W389" s="672"/>
      <c r="X389" s="672"/>
      <c r="Y389" s="672"/>
      <c r="Z389" s="672"/>
      <c r="AA389" s="672"/>
      <c r="AB389" s="672"/>
      <c r="AC389" s="672"/>
      <c r="AD389" s="672"/>
      <c r="AE389" s="672"/>
      <c r="AF389" s="672"/>
      <c r="AG389" s="672"/>
      <c r="AH389" s="673"/>
    </row>
    <row r="390" spans="2:34">
      <c r="B390" s="472">
        <v>402</v>
      </c>
      <c r="C390" s="467">
        <v>0.35</v>
      </c>
      <c r="D390" s="376" t="s">
        <v>2690</v>
      </c>
      <c r="E390" s="376"/>
      <c r="F390" s="377">
        <v>294</v>
      </c>
      <c r="G390" s="317" t="s">
        <v>2691</v>
      </c>
      <c r="H390" s="377" t="s">
        <v>2692</v>
      </c>
      <c r="I390" s="334"/>
      <c r="J390" s="377">
        <v>0.32400000000000001</v>
      </c>
      <c r="K390" s="376" t="s">
        <v>1700</v>
      </c>
      <c r="L390" s="366">
        <v>3.7</v>
      </c>
      <c r="M390" s="366">
        <v>4.0999999999999996</v>
      </c>
      <c r="N390" s="366">
        <v>5.6</v>
      </c>
      <c r="O390" s="377">
        <v>1</v>
      </c>
      <c r="P390" s="377" t="s">
        <v>1705</v>
      </c>
      <c r="Q390" s="377" t="s">
        <v>1703</v>
      </c>
      <c r="R390" s="377" t="s">
        <v>1709</v>
      </c>
      <c r="S390" s="377">
        <v>2</v>
      </c>
      <c r="T390" s="377" t="s">
        <v>1701</v>
      </c>
      <c r="U390" s="377" t="s">
        <v>1698</v>
      </c>
      <c r="V390" s="377">
        <v>2</v>
      </c>
      <c r="W390" s="377" t="s">
        <v>1703</v>
      </c>
      <c r="X390" s="377" t="s">
        <v>1702</v>
      </c>
      <c r="Y390" s="377">
        <v>1</v>
      </c>
      <c r="Z390" s="376"/>
      <c r="AA390" s="376"/>
      <c r="AB390" s="376"/>
      <c r="AC390" s="377" t="s">
        <v>1699</v>
      </c>
      <c r="AD390" s="377" t="s">
        <v>1703</v>
      </c>
      <c r="AE390" s="377">
        <v>4</v>
      </c>
      <c r="AF390" s="377"/>
      <c r="AG390" s="377">
        <v>7.8426999999999998</v>
      </c>
      <c r="AH390" s="520">
        <v>113.2312</v>
      </c>
    </row>
    <row r="391" spans="2:34">
      <c r="B391" s="671"/>
      <c r="C391" s="672"/>
      <c r="D391" s="672"/>
      <c r="E391" s="672"/>
      <c r="F391" s="672"/>
      <c r="G391" s="672"/>
      <c r="H391" s="672"/>
      <c r="I391" s="672"/>
      <c r="J391" s="672"/>
      <c r="K391" s="672"/>
      <c r="L391" s="672"/>
      <c r="M391" s="672"/>
      <c r="N391" s="672"/>
      <c r="O391" s="672"/>
      <c r="P391" s="672"/>
      <c r="Q391" s="672"/>
      <c r="R391" s="672"/>
      <c r="S391" s="672"/>
      <c r="T391" s="672"/>
      <c r="U391" s="672"/>
      <c r="V391" s="672"/>
      <c r="W391" s="672"/>
      <c r="X391" s="672"/>
      <c r="Y391" s="672"/>
      <c r="Z391" s="672"/>
      <c r="AA391" s="672"/>
      <c r="AB391" s="672"/>
      <c r="AC391" s="672"/>
      <c r="AD391" s="672"/>
      <c r="AE391" s="672"/>
      <c r="AF391" s="672"/>
      <c r="AG391" s="672"/>
      <c r="AH391" s="673"/>
    </row>
    <row r="392" spans="2:34" ht="15" customHeight="1">
      <c r="B392" s="674">
        <v>403</v>
      </c>
      <c r="C392" s="676">
        <v>1.35</v>
      </c>
      <c r="D392" s="678" t="s">
        <v>2755</v>
      </c>
      <c r="E392" s="316"/>
      <c r="F392" s="316">
        <v>295</v>
      </c>
      <c r="G392" s="515" t="s">
        <v>2756</v>
      </c>
      <c r="H392" s="318" t="s">
        <v>2758</v>
      </c>
      <c r="I392" s="332"/>
      <c r="J392" s="320">
        <v>0.72</v>
      </c>
      <c r="K392" s="376" t="s">
        <v>1700</v>
      </c>
      <c r="L392" s="321">
        <v>5.15</v>
      </c>
      <c r="M392" s="321">
        <v>4.3</v>
      </c>
      <c r="N392" s="321">
        <v>5.8</v>
      </c>
      <c r="O392" s="376">
        <v>1</v>
      </c>
      <c r="P392" s="376" t="s">
        <v>1699</v>
      </c>
      <c r="Q392" s="376" t="s">
        <v>1701</v>
      </c>
      <c r="R392" s="376" t="s">
        <v>1709</v>
      </c>
      <c r="S392" s="377">
        <v>1</v>
      </c>
      <c r="T392" s="377" t="s">
        <v>1701</v>
      </c>
      <c r="U392" s="377" t="s">
        <v>1767</v>
      </c>
      <c r="V392" s="377">
        <v>1</v>
      </c>
      <c r="W392" s="377" t="s">
        <v>1703</v>
      </c>
      <c r="X392" s="377" t="s">
        <v>1702</v>
      </c>
      <c r="Y392" s="377">
        <v>1</v>
      </c>
      <c r="Z392" s="376"/>
      <c r="AA392" s="376"/>
      <c r="AB392" s="376"/>
      <c r="AC392" s="377" t="s">
        <v>1698</v>
      </c>
      <c r="AD392" s="377" t="s">
        <v>1698</v>
      </c>
      <c r="AE392" s="377" t="s">
        <v>1698</v>
      </c>
      <c r="AF392" s="323"/>
      <c r="AG392" s="516">
        <v>7.8476999999999997</v>
      </c>
      <c r="AH392" s="517">
        <v>113.2349</v>
      </c>
    </row>
    <row r="393" spans="2:34">
      <c r="B393" s="675"/>
      <c r="C393" s="677"/>
      <c r="D393" s="679"/>
      <c r="E393" s="493"/>
      <c r="F393" s="316">
        <v>296</v>
      </c>
      <c r="G393" s="515" t="s">
        <v>2757</v>
      </c>
      <c r="H393" s="318" t="s">
        <v>2688</v>
      </c>
      <c r="I393" s="518"/>
      <c r="J393" s="320">
        <v>1.0009999999999999</v>
      </c>
      <c r="K393" s="376" t="s">
        <v>1700</v>
      </c>
      <c r="L393" s="321">
        <v>22.6</v>
      </c>
      <c r="M393" s="321">
        <v>7</v>
      </c>
      <c r="N393" s="321">
        <v>7.7</v>
      </c>
      <c r="O393" s="376">
        <v>1</v>
      </c>
      <c r="P393" s="376" t="s">
        <v>1697</v>
      </c>
      <c r="Q393" s="376" t="s">
        <v>1701</v>
      </c>
      <c r="R393" s="376" t="s">
        <v>1709</v>
      </c>
      <c r="S393" s="377">
        <v>2</v>
      </c>
      <c r="T393" s="377" t="s">
        <v>1701</v>
      </c>
      <c r="U393" s="377" t="s">
        <v>1767</v>
      </c>
      <c r="V393" s="377">
        <v>2</v>
      </c>
      <c r="W393" s="377" t="s">
        <v>1701</v>
      </c>
      <c r="X393" s="377" t="s">
        <v>1707</v>
      </c>
      <c r="Y393" s="377">
        <v>2</v>
      </c>
      <c r="Z393" s="376"/>
      <c r="AA393" s="376"/>
      <c r="AB393" s="376"/>
      <c r="AC393" s="377" t="s">
        <v>1699</v>
      </c>
      <c r="AD393" s="377" t="s">
        <v>1703</v>
      </c>
      <c r="AE393" s="377">
        <v>2</v>
      </c>
      <c r="AF393" s="323"/>
      <c r="AG393" s="516">
        <v>7.8490000000000002</v>
      </c>
      <c r="AH393" s="517">
        <v>113.2372</v>
      </c>
    </row>
    <row r="394" spans="2:34">
      <c r="B394" s="671"/>
      <c r="C394" s="672"/>
      <c r="D394" s="672"/>
      <c r="E394" s="672"/>
      <c r="F394" s="672"/>
      <c r="G394" s="672"/>
      <c r="H394" s="672"/>
      <c r="I394" s="672"/>
      <c r="J394" s="672"/>
      <c r="K394" s="672"/>
      <c r="L394" s="672"/>
      <c r="M394" s="672"/>
      <c r="N394" s="672"/>
      <c r="O394" s="672"/>
      <c r="P394" s="672"/>
      <c r="Q394" s="672"/>
      <c r="R394" s="672"/>
      <c r="S394" s="672"/>
      <c r="T394" s="672"/>
      <c r="U394" s="672"/>
      <c r="V394" s="672"/>
      <c r="W394" s="672"/>
      <c r="X394" s="672"/>
      <c r="Y394" s="672"/>
      <c r="Z394" s="672"/>
      <c r="AA394" s="672"/>
      <c r="AB394" s="672"/>
      <c r="AC394" s="672"/>
      <c r="AD394" s="672"/>
      <c r="AE394" s="672"/>
      <c r="AF394" s="672"/>
      <c r="AG394" s="672"/>
      <c r="AH394" s="673"/>
    </row>
    <row r="395" spans="2:34">
      <c r="B395" s="472">
        <v>404</v>
      </c>
      <c r="C395" s="467">
        <v>2.5</v>
      </c>
      <c r="D395" s="376" t="s">
        <v>2686</v>
      </c>
      <c r="E395" s="376"/>
      <c r="F395" s="377">
        <v>297</v>
      </c>
      <c r="G395" s="317" t="s">
        <v>2687</v>
      </c>
      <c r="H395" s="377" t="s">
        <v>2689</v>
      </c>
      <c r="I395" s="334"/>
      <c r="J395" s="377">
        <v>1.526</v>
      </c>
      <c r="K395" s="376" t="s">
        <v>1700</v>
      </c>
      <c r="L395" s="366">
        <v>7.45</v>
      </c>
      <c r="M395" s="366">
        <v>3.8</v>
      </c>
      <c r="N395" s="366">
        <v>4.58</v>
      </c>
      <c r="O395" s="377">
        <v>1</v>
      </c>
      <c r="P395" s="377" t="s">
        <v>1697</v>
      </c>
      <c r="Q395" s="377" t="s">
        <v>1701</v>
      </c>
      <c r="R395" s="377" t="s">
        <v>1709</v>
      </c>
      <c r="S395" s="377">
        <v>2</v>
      </c>
      <c r="T395" s="377" t="s">
        <v>1701</v>
      </c>
      <c r="U395" s="377" t="s">
        <v>1698</v>
      </c>
      <c r="V395" s="377">
        <v>2</v>
      </c>
      <c r="W395" s="377" t="s">
        <v>1701</v>
      </c>
      <c r="X395" s="377" t="s">
        <v>1707</v>
      </c>
      <c r="Y395" s="377">
        <v>0</v>
      </c>
      <c r="Z395" s="376"/>
      <c r="AA395" s="376"/>
      <c r="AB395" s="376"/>
      <c r="AC395" s="377" t="s">
        <v>1699</v>
      </c>
      <c r="AD395" s="377" t="s">
        <v>1703</v>
      </c>
      <c r="AE395" s="377">
        <v>2</v>
      </c>
      <c r="AF395" s="377"/>
      <c r="AG395" s="377">
        <v>7.8371000000000004</v>
      </c>
      <c r="AH395" s="520">
        <v>113.2362</v>
      </c>
    </row>
    <row r="396" spans="2:34">
      <c r="B396" s="671"/>
      <c r="C396" s="672"/>
      <c r="D396" s="672"/>
      <c r="E396" s="672"/>
      <c r="F396" s="672"/>
      <c r="G396" s="672"/>
      <c r="H396" s="672"/>
      <c r="I396" s="672"/>
      <c r="J396" s="672"/>
      <c r="K396" s="672"/>
      <c r="L396" s="672"/>
      <c r="M396" s="672"/>
      <c r="N396" s="672"/>
      <c r="O396" s="672"/>
      <c r="P396" s="672"/>
      <c r="Q396" s="672"/>
      <c r="R396" s="672"/>
      <c r="S396" s="672"/>
      <c r="T396" s="672"/>
      <c r="U396" s="672"/>
      <c r="V396" s="672"/>
      <c r="W396" s="672"/>
      <c r="X396" s="672"/>
      <c r="Y396" s="672"/>
      <c r="Z396" s="672"/>
      <c r="AA396" s="672"/>
      <c r="AB396" s="672"/>
      <c r="AC396" s="672"/>
      <c r="AD396" s="672"/>
      <c r="AE396" s="672"/>
      <c r="AF396" s="672"/>
      <c r="AG396" s="672"/>
      <c r="AH396" s="673"/>
    </row>
    <row r="397" spans="2:34">
      <c r="B397" s="472">
        <v>414</v>
      </c>
      <c r="C397" s="467">
        <v>1.45</v>
      </c>
      <c r="D397" s="376" t="s">
        <v>2973</v>
      </c>
      <c r="E397" s="376"/>
      <c r="F397" s="468">
        <v>298</v>
      </c>
      <c r="G397" s="317" t="s">
        <v>3087</v>
      </c>
      <c r="H397" s="468" t="s">
        <v>3207</v>
      </c>
      <c r="I397" s="360"/>
      <c r="J397" s="468">
        <v>0.58899999999999997</v>
      </c>
      <c r="K397" s="376" t="s">
        <v>1700</v>
      </c>
      <c r="L397" s="361">
        <v>3</v>
      </c>
      <c r="M397" s="361">
        <v>4.4000000000000004</v>
      </c>
      <c r="N397" s="366">
        <v>5.0999999999999996</v>
      </c>
      <c r="O397" s="468">
        <v>3</v>
      </c>
      <c r="P397" s="468" t="s">
        <v>1707</v>
      </c>
      <c r="Q397" s="468" t="s">
        <v>1701</v>
      </c>
      <c r="R397" s="468" t="s">
        <v>1709</v>
      </c>
      <c r="S397" s="468">
        <v>1</v>
      </c>
      <c r="T397" s="468" t="s">
        <v>1767</v>
      </c>
      <c r="U397" s="468" t="s">
        <v>1698</v>
      </c>
      <c r="V397" s="468">
        <v>1</v>
      </c>
      <c r="W397" s="468" t="s">
        <v>1699</v>
      </c>
      <c r="X397" s="468" t="s">
        <v>1707</v>
      </c>
      <c r="Y397" s="468">
        <v>1</v>
      </c>
      <c r="Z397" s="322"/>
      <c r="AA397" s="322"/>
      <c r="AB397" s="322"/>
      <c r="AC397" s="468" t="s">
        <v>1698</v>
      </c>
      <c r="AD397" s="468" t="s">
        <v>1698</v>
      </c>
      <c r="AE397" s="468" t="s">
        <v>1698</v>
      </c>
      <c r="AF397" s="468"/>
      <c r="AG397" s="468">
        <v>7.7564399999999996</v>
      </c>
      <c r="AH397" s="362">
        <v>113.40725999999999</v>
      </c>
    </row>
    <row r="398" spans="2:34">
      <c r="B398" s="671"/>
      <c r="C398" s="672"/>
      <c r="D398" s="672"/>
      <c r="E398" s="672"/>
      <c r="F398" s="672"/>
      <c r="G398" s="672"/>
      <c r="H398" s="672"/>
      <c r="I398" s="672"/>
      <c r="J398" s="672"/>
      <c r="K398" s="672"/>
      <c r="L398" s="672"/>
      <c r="M398" s="672"/>
      <c r="N398" s="672"/>
      <c r="O398" s="672"/>
      <c r="P398" s="672"/>
      <c r="Q398" s="672"/>
      <c r="R398" s="672"/>
      <c r="S398" s="672"/>
      <c r="T398" s="672"/>
      <c r="U398" s="672"/>
      <c r="V398" s="672"/>
      <c r="W398" s="672"/>
      <c r="X398" s="672"/>
      <c r="Y398" s="672"/>
      <c r="Z398" s="672"/>
      <c r="AA398" s="672"/>
      <c r="AB398" s="672"/>
      <c r="AC398" s="672"/>
      <c r="AD398" s="672"/>
      <c r="AE398" s="672"/>
      <c r="AF398" s="672"/>
      <c r="AG398" s="672"/>
      <c r="AH398" s="673"/>
    </row>
    <row r="399" spans="2:34">
      <c r="B399" s="472">
        <v>424</v>
      </c>
      <c r="C399" s="467">
        <v>0.3</v>
      </c>
      <c r="D399" s="376" t="s">
        <v>2974</v>
      </c>
      <c r="E399" s="376"/>
      <c r="F399" s="468">
        <v>299</v>
      </c>
      <c r="G399" s="317" t="s">
        <v>3088</v>
      </c>
      <c r="H399" s="468" t="s">
        <v>3208</v>
      </c>
      <c r="I399" s="360"/>
      <c r="J399" s="468">
        <v>0.21</v>
      </c>
      <c r="K399" s="376" t="s">
        <v>1700</v>
      </c>
      <c r="L399" s="361">
        <v>4.8</v>
      </c>
      <c r="M399" s="361">
        <v>5.2</v>
      </c>
      <c r="N399" s="366">
        <v>10.199999999999999</v>
      </c>
      <c r="O399" s="468">
        <v>1</v>
      </c>
      <c r="P399" s="468" t="s">
        <v>1767</v>
      </c>
      <c r="Q399" s="468" t="s">
        <v>3251</v>
      </c>
      <c r="R399" s="468" t="s">
        <v>1709</v>
      </c>
      <c r="S399" s="468">
        <v>1</v>
      </c>
      <c r="T399" s="468" t="s">
        <v>1767</v>
      </c>
      <c r="U399" s="468" t="s">
        <v>1698</v>
      </c>
      <c r="V399" s="468">
        <v>1</v>
      </c>
      <c r="W399" s="468" t="s">
        <v>1698</v>
      </c>
      <c r="X399" s="468" t="s">
        <v>1698</v>
      </c>
      <c r="Y399" s="468">
        <v>3</v>
      </c>
      <c r="Z399" s="322"/>
      <c r="AA399" s="322"/>
      <c r="AB399" s="322"/>
      <c r="AC399" s="468" t="s">
        <v>1698</v>
      </c>
      <c r="AD399" s="468" t="s">
        <v>1698</v>
      </c>
      <c r="AE399" s="468" t="s">
        <v>1698</v>
      </c>
      <c r="AF399" s="468"/>
      <c r="AG399" s="468">
        <v>7.7630400000000002</v>
      </c>
      <c r="AH399" s="362">
        <v>113.41692</v>
      </c>
    </row>
    <row r="400" spans="2:34">
      <c r="B400" s="671"/>
      <c r="C400" s="672"/>
      <c r="D400" s="672"/>
      <c r="E400" s="672"/>
      <c r="F400" s="672"/>
      <c r="G400" s="672"/>
      <c r="H400" s="672"/>
      <c r="I400" s="672"/>
      <c r="J400" s="672"/>
      <c r="K400" s="672"/>
      <c r="L400" s="672"/>
      <c r="M400" s="672"/>
      <c r="N400" s="672"/>
      <c r="O400" s="672"/>
      <c r="P400" s="672"/>
      <c r="Q400" s="672"/>
      <c r="R400" s="672"/>
      <c r="S400" s="672"/>
      <c r="T400" s="672"/>
      <c r="U400" s="672"/>
      <c r="V400" s="672"/>
      <c r="W400" s="672"/>
      <c r="X400" s="672"/>
      <c r="Y400" s="672"/>
      <c r="Z400" s="672"/>
      <c r="AA400" s="672"/>
      <c r="AB400" s="672"/>
      <c r="AC400" s="672"/>
      <c r="AD400" s="672"/>
      <c r="AE400" s="672"/>
      <c r="AF400" s="672"/>
      <c r="AG400" s="672"/>
      <c r="AH400" s="673"/>
    </row>
    <row r="401" spans="2:34">
      <c r="B401" s="472">
        <v>433</v>
      </c>
      <c r="C401" s="467">
        <v>2.21</v>
      </c>
      <c r="D401" s="376" t="s">
        <v>2975</v>
      </c>
      <c r="E401" s="376"/>
      <c r="F401" s="468">
        <v>300</v>
      </c>
      <c r="G401" s="317" t="s">
        <v>3092</v>
      </c>
      <c r="H401" s="468" t="s">
        <v>3209</v>
      </c>
      <c r="I401" s="360"/>
      <c r="J401" s="534">
        <f>C401-0.159</f>
        <v>2.0510000000000002</v>
      </c>
      <c r="K401" s="376" t="s">
        <v>1700</v>
      </c>
      <c r="L401" s="361">
        <v>20.7</v>
      </c>
      <c r="M401" s="361">
        <v>5</v>
      </c>
      <c r="N401" s="366">
        <v>6.2</v>
      </c>
      <c r="O401" s="468">
        <v>1</v>
      </c>
      <c r="P401" s="468" t="s">
        <v>1697</v>
      </c>
      <c r="Q401" s="468" t="s">
        <v>1701</v>
      </c>
      <c r="R401" s="468" t="s">
        <v>1709</v>
      </c>
      <c r="S401" s="468">
        <v>3</v>
      </c>
      <c r="T401" s="468" t="s">
        <v>1701</v>
      </c>
      <c r="U401" s="468" t="s">
        <v>1767</v>
      </c>
      <c r="V401" s="468">
        <v>1</v>
      </c>
      <c r="W401" s="468" t="s">
        <v>1701</v>
      </c>
      <c r="X401" s="468" t="s">
        <v>1707</v>
      </c>
      <c r="Y401" s="468">
        <v>2</v>
      </c>
      <c r="Z401" s="322"/>
      <c r="AA401" s="322"/>
      <c r="AB401" s="322"/>
      <c r="AC401" s="468" t="s">
        <v>3253</v>
      </c>
      <c r="AD401" s="468" t="s">
        <v>3234</v>
      </c>
      <c r="AE401" s="468">
        <v>3</v>
      </c>
      <c r="AF401" s="468"/>
      <c r="AG401" s="468">
        <v>7.7441000000000004</v>
      </c>
      <c r="AH401" s="362">
        <v>113.41983999999999</v>
      </c>
    </row>
    <row r="402" spans="2:34">
      <c r="B402" s="671"/>
      <c r="C402" s="672"/>
      <c r="D402" s="672"/>
      <c r="E402" s="672"/>
      <c r="F402" s="672"/>
      <c r="G402" s="672"/>
      <c r="H402" s="672"/>
      <c r="I402" s="672"/>
      <c r="J402" s="672"/>
      <c r="K402" s="672"/>
      <c r="L402" s="672"/>
      <c r="M402" s="672"/>
      <c r="N402" s="672"/>
      <c r="O402" s="672"/>
      <c r="P402" s="672"/>
      <c r="Q402" s="672"/>
      <c r="R402" s="672"/>
      <c r="S402" s="672"/>
      <c r="T402" s="672"/>
      <c r="U402" s="672"/>
      <c r="V402" s="672"/>
      <c r="W402" s="672"/>
      <c r="X402" s="672"/>
      <c r="Y402" s="672"/>
      <c r="Z402" s="672"/>
      <c r="AA402" s="672"/>
      <c r="AB402" s="672"/>
      <c r="AC402" s="672"/>
      <c r="AD402" s="672"/>
      <c r="AE402" s="672"/>
      <c r="AF402" s="672"/>
      <c r="AG402" s="672"/>
      <c r="AH402" s="673"/>
    </row>
    <row r="403" spans="2:34">
      <c r="B403" s="472">
        <v>434</v>
      </c>
      <c r="C403" s="467">
        <v>2.25</v>
      </c>
      <c r="D403" s="376" t="s">
        <v>2675</v>
      </c>
      <c r="E403" s="376"/>
      <c r="F403" s="468">
        <v>301</v>
      </c>
      <c r="G403" s="317" t="s">
        <v>3093</v>
      </c>
      <c r="H403" s="468" t="s">
        <v>3210</v>
      </c>
      <c r="I403" s="360"/>
      <c r="J403" s="468">
        <v>1.609</v>
      </c>
      <c r="K403" s="376" t="s">
        <v>1700</v>
      </c>
      <c r="L403" s="361">
        <v>4.8</v>
      </c>
      <c r="M403" s="361">
        <v>5</v>
      </c>
      <c r="N403" s="366">
        <v>5.5</v>
      </c>
      <c r="O403" s="468">
        <v>1</v>
      </c>
      <c r="P403" s="468" t="s">
        <v>1705</v>
      </c>
      <c r="Q403" s="468" t="s">
        <v>1701</v>
      </c>
      <c r="R403" s="468" t="s">
        <v>1709</v>
      </c>
      <c r="S403" s="468">
        <v>4</v>
      </c>
      <c r="T403" s="468" t="s">
        <v>1701</v>
      </c>
      <c r="U403" s="468" t="s">
        <v>1767</v>
      </c>
      <c r="V403" s="468">
        <v>2</v>
      </c>
      <c r="W403" s="468" t="s">
        <v>1701</v>
      </c>
      <c r="X403" s="468" t="s">
        <v>1707</v>
      </c>
      <c r="Y403" s="468">
        <v>1</v>
      </c>
      <c r="Z403" s="322"/>
      <c r="AA403" s="322"/>
      <c r="AB403" s="322"/>
      <c r="AC403" s="468" t="s">
        <v>1699</v>
      </c>
      <c r="AD403" s="468" t="s">
        <v>1703</v>
      </c>
      <c r="AE403" s="468">
        <v>1</v>
      </c>
      <c r="AF403" s="468"/>
      <c r="AG403" s="468">
        <v>7.7455100000000003</v>
      </c>
      <c r="AH403" s="362">
        <v>113.42549</v>
      </c>
    </row>
    <row r="404" spans="2:34">
      <c r="B404" s="671"/>
      <c r="C404" s="672"/>
      <c r="D404" s="672"/>
      <c r="E404" s="672"/>
      <c r="F404" s="672"/>
      <c r="G404" s="672"/>
      <c r="H404" s="672"/>
      <c r="I404" s="672"/>
      <c r="J404" s="672"/>
      <c r="K404" s="672"/>
      <c r="L404" s="672"/>
      <c r="M404" s="672"/>
      <c r="N404" s="672"/>
      <c r="O404" s="672"/>
      <c r="P404" s="672"/>
      <c r="Q404" s="672"/>
      <c r="R404" s="672"/>
      <c r="S404" s="672"/>
      <c r="T404" s="672"/>
      <c r="U404" s="672"/>
      <c r="V404" s="672"/>
      <c r="W404" s="672"/>
      <c r="X404" s="672"/>
      <c r="Y404" s="672"/>
      <c r="Z404" s="672"/>
      <c r="AA404" s="672"/>
      <c r="AB404" s="672"/>
      <c r="AC404" s="672"/>
      <c r="AD404" s="672"/>
      <c r="AE404" s="672"/>
      <c r="AF404" s="672"/>
      <c r="AG404" s="672"/>
      <c r="AH404" s="673"/>
    </row>
    <row r="405" spans="2:34">
      <c r="B405" s="674">
        <v>436</v>
      </c>
      <c r="C405" s="676">
        <v>3.1</v>
      </c>
      <c r="D405" s="678" t="s">
        <v>2165</v>
      </c>
      <c r="E405" s="376"/>
      <c r="F405" s="377">
        <v>302</v>
      </c>
      <c r="G405" s="515" t="s">
        <v>3211</v>
      </c>
      <c r="H405" s="468" t="s">
        <v>3215</v>
      </c>
      <c r="I405" s="360"/>
      <c r="J405" s="468">
        <v>1.401</v>
      </c>
      <c r="K405" s="376" t="s">
        <v>1700</v>
      </c>
      <c r="L405" s="361">
        <v>8</v>
      </c>
      <c r="M405" s="361">
        <v>7</v>
      </c>
      <c r="N405" s="366">
        <v>8.5</v>
      </c>
      <c r="O405" s="468">
        <v>1</v>
      </c>
      <c r="P405" s="468" t="s">
        <v>1703</v>
      </c>
      <c r="Q405" s="468" t="s">
        <v>1699</v>
      </c>
      <c r="R405" s="468" t="s">
        <v>1709</v>
      </c>
      <c r="S405" s="468">
        <v>3</v>
      </c>
      <c r="T405" s="468" t="s">
        <v>1701</v>
      </c>
      <c r="U405" s="468" t="s">
        <v>1767</v>
      </c>
      <c r="V405" s="468">
        <v>1</v>
      </c>
      <c r="W405" s="468" t="s">
        <v>1701</v>
      </c>
      <c r="X405" s="468" t="s">
        <v>1707</v>
      </c>
      <c r="Y405" s="468">
        <v>1</v>
      </c>
      <c r="Z405" s="322"/>
      <c r="AA405" s="322"/>
      <c r="AB405" s="322"/>
      <c r="AC405" s="468" t="s">
        <v>1699</v>
      </c>
      <c r="AD405" s="468" t="s">
        <v>1703</v>
      </c>
      <c r="AE405" s="468">
        <v>1</v>
      </c>
      <c r="AF405" s="468"/>
      <c r="AG405" s="468">
        <v>7.7441300000000002</v>
      </c>
      <c r="AH405" s="362">
        <v>113.43763</v>
      </c>
    </row>
    <row r="406" spans="2:34">
      <c r="B406" s="686"/>
      <c r="C406" s="687"/>
      <c r="D406" s="688"/>
      <c r="E406" s="376"/>
      <c r="F406" s="468">
        <v>303</v>
      </c>
      <c r="G406" s="515" t="s">
        <v>3212</v>
      </c>
      <c r="H406" s="468" t="s">
        <v>3216</v>
      </c>
      <c r="I406" s="360"/>
      <c r="J406" s="468">
        <v>1.833</v>
      </c>
      <c r="K406" s="376" t="s">
        <v>1700</v>
      </c>
      <c r="L406" s="361">
        <v>7.2</v>
      </c>
      <c r="M406" s="361">
        <v>5.0999999999999996</v>
      </c>
      <c r="N406" s="366">
        <v>7</v>
      </c>
      <c r="O406" s="468">
        <v>1</v>
      </c>
      <c r="P406" s="468" t="s">
        <v>1697</v>
      </c>
      <c r="Q406" s="468" t="s">
        <v>1701</v>
      </c>
      <c r="R406" s="468" t="s">
        <v>1709</v>
      </c>
      <c r="S406" s="468">
        <v>4</v>
      </c>
      <c r="T406" s="468" t="s">
        <v>1701</v>
      </c>
      <c r="U406" s="468" t="s">
        <v>1767</v>
      </c>
      <c r="V406" s="468">
        <v>3</v>
      </c>
      <c r="W406" s="468" t="s">
        <v>1701</v>
      </c>
      <c r="X406" s="468" t="s">
        <v>1707</v>
      </c>
      <c r="Y406" s="468">
        <v>1</v>
      </c>
      <c r="Z406" s="322"/>
      <c r="AA406" s="322"/>
      <c r="AB406" s="322"/>
      <c r="AC406" s="468" t="s">
        <v>3253</v>
      </c>
      <c r="AD406" s="468" t="s">
        <v>3234</v>
      </c>
      <c r="AE406" s="468">
        <v>3</v>
      </c>
      <c r="AF406" s="468"/>
      <c r="AG406" s="468">
        <v>7.7420499999999999</v>
      </c>
      <c r="AH406" s="511">
        <v>113.43568999999999</v>
      </c>
    </row>
    <row r="407" spans="2:34">
      <c r="B407" s="686"/>
      <c r="C407" s="687"/>
      <c r="D407" s="688"/>
      <c r="E407" s="376"/>
      <c r="F407" s="377">
        <v>304</v>
      </c>
      <c r="G407" s="515" t="s">
        <v>3213</v>
      </c>
      <c r="H407" s="468" t="s">
        <v>3217</v>
      </c>
      <c r="I407" s="360"/>
      <c r="J407" s="468">
        <v>2.1629999999999998</v>
      </c>
      <c r="K407" s="376" t="s">
        <v>1700</v>
      </c>
      <c r="L407" s="361">
        <v>12.65</v>
      </c>
      <c r="M407" s="361">
        <v>5.2</v>
      </c>
      <c r="N407" s="366">
        <v>6.75</v>
      </c>
      <c r="O407" s="468">
        <v>1</v>
      </c>
      <c r="P407" s="468" t="s">
        <v>1697</v>
      </c>
      <c r="Q407" s="468" t="s">
        <v>1701</v>
      </c>
      <c r="R407" s="468" t="s">
        <v>1709</v>
      </c>
      <c r="S407" s="468">
        <v>3</v>
      </c>
      <c r="T407" s="468" t="s">
        <v>1701</v>
      </c>
      <c r="U407" s="468" t="s">
        <v>1767</v>
      </c>
      <c r="V407" s="468">
        <v>1</v>
      </c>
      <c r="W407" s="468" t="s">
        <v>1701</v>
      </c>
      <c r="X407" s="468" t="s">
        <v>1707</v>
      </c>
      <c r="Y407" s="468">
        <v>1</v>
      </c>
      <c r="Z407" s="322"/>
      <c r="AA407" s="322"/>
      <c r="AB407" s="322"/>
      <c r="AC407" s="468" t="s">
        <v>1699</v>
      </c>
      <c r="AD407" s="468" t="s">
        <v>1703</v>
      </c>
      <c r="AE407" s="468">
        <v>3</v>
      </c>
      <c r="AF407" s="468"/>
      <c r="AG407" s="468">
        <v>7.74376</v>
      </c>
      <c r="AH407" s="511">
        <v>113.43340999999999</v>
      </c>
    </row>
    <row r="408" spans="2:34">
      <c r="B408" s="675"/>
      <c r="C408" s="677"/>
      <c r="D408" s="679"/>
      <c r="E408" s="376"/>
      <c r="F408" s="468">
        <v>305</v>
      </c>
      <c r="G408" s="515" t="s">
        <v>3214</v>
      </c>
      <c r="H408" s="468" t="s">
        <v>3218</v>
      </c>
      <c r="I408" s="360"/>
      <c r="J408" s="384">
        <v>2.9</v>
      </c>
      <c r="K408" s="376" t="s">
        <v>1700</v>
      </c>
      <c r="L408" s="361">
        <v>9.8000000000000007</v>
      </c>
      <c r="M408" s="361">
        <v>5</v>
      </c>
      <c r="N408" s="366">
        <v>6.7</v>
      </c>
      <c r="O408" s="468">
        <v>1</v>
      </c>
      <c r="P408" s="468" t="s">
        <v>1697</v>
      </c>
      <c r="Q408" s="468" t="s">
        <v>1701</v>
      </c>
      <c r="R408" s="468" t="s">
        <v>1709</v>
      </c>
      <c r="S408" s="468">
        <v>3</v>
      </c>
      <c r="T408" s="468" t="s">
        <v>1701</v>
      </c>
      <c r="U408" s="468" t="s">
        <v>1767</v>
      </c>
      <c r="V408" s="468">
        <v>1</v>
      </c>
      <c r="W408" s="468" t="s">
        <v>1701</v>
      </c>
      <c r="X408" s="468" t="s">
        <v>1707</v>
      </c>
      <c r="Y408" s="468">
        <v>2</v>
      </c>
      <c r="Z408" s="322"/>
      <c r="AA408" s="322"/>
      <c r="AB408" s="322"/>
      <c r="AC408" s="468" t="s">
        <v>3253</v>
      </c>
      <c r="AD408" s="468" t="s">
        <v>3234</v>
      </c>
      <c r="AE408" s="468">
        <v>4</v>
      </c>
      <c r="AF408" s="468"/>
      <c r="AG408" s="468">
        <v>7.7466499999999998</v>
      </c>
      <c r="AH408" s="511">
        <v>113.42746</v>
      </c>
    </row>
    <row r="409" spans="2:34">
      <c r="B409" s="671"/>
      <c r="C409" s="672"/>
      <c r="D409" s="672"/>
      <c r="E409" s="672"/>
      <c r="F409" s="672"/>
      <c r="G409" s="672"/>
      <c r="H409" s="672"/>
      <c r="I409" s="672"/>
      <c r="J409" s="672"/>
      <c r="K409" s="672"/>
      <c r="L409" s="672"/>
      <c r="M409" s="672"/>
      <c r="N409" s="672"/>
      <c r="O409" s="672"/>
      <c r="P409" s="672"/>
      <c r="Q409" s="672"/>
      <c r="R409" s="672"/>
      <c r="S409" s="672"/>
      <c r="T409" s="672"/>
      <c r="U409" s="672"/>
      <c r="V409" s="672"/>
      <c r="W409" s="672"/>
      <c r="X409" s="672"/>
      <c r="Y409" s="672"/>
      <c r="Z409" s="672"/>
      <c r="AA409" s="672"/>
      <c r="AB409" s="672"/>
      <c r="AC409" s="672"/>
      <c r="AD409" s="672"/>
      <c r="AE409" s="672"/>
      <c r="AF409" s="672"/>
      <c r="AG409" s="672"/>
      <c r="AH409" s="673"/>
    </row>
    <row r="410" spans="2:34">
      <c r="B410" s="472">
        <v>438</v>
      </c>
      <c r="C410" s="467">
        <v>0.67500000000000004</v>
      </c>
      <c r="D410" s="376" t="s">
        <v>2976</v>
      </c>
      <c r="E410" s="376"/>
      <c r="F410" s="468">
        <v>306</v>
      </c>
      <c r="G410" s="317" t="s">
        <v>3089</v>
      </c>
      <c r="H410" s="468" t="s">
        <v>3219</v>
      </c>
      <c r="I410" s="360"/>
      <c r="J410" s="468">
        <v>0.55500000000000005</v>
      </c>
      <c r="K410" s="376" t="s">
        <v>1700</v>
      </c>
      <c r="L410" s="361">
        <v>6.4</v>
      </c>
      <c r="M410" s="361">
        <v>3.9</v>
      </c>
      <c r="N410" s="366">
        <v>7.65</v>
      </c>
      <c r="O410" s="468">
        <v>1</v>
      </c>
      <c r="P410" s="468" t="s">
        <v>1697</v>
      </c>
      <c r="Q410" s="468" t="s">
        <v>1701</v>
      </c>
      <c r="R410" s="468" t="s">
        <v>1709</v>
      </c>
      <c r="S410" s="468">
        <v>2</v>
      </c>
      <c r="T410" s="468" t="s">
        <v>1701</v>
      </c>
      <c r="U410" s="468" t="s">
        <v>1767</v>
      </c>
      <c r="V410" s="468">
        <v>2</v>
      </c>
      <c r="W410" s="468" t="s">
        <v>1701</v>
      </c>
      <c r="X410" s="468" t="s">
        <v>1707</v>
      </c>
      <c r="Y410" s="468">
        <v>1</v>
      </c>
      <c r="Z410" s="322"/>
      <c r="AA410" s="322"/>
      <c r="AB410" s="322"/>
      <c r="AC410" s="468" t="s">
        <v>3253</v>
      </c>
      <c r="AD410" s="468" t="s">
        <v>3234</v>
      </c>
      <c r="AE410" s="468">
        <v>3</v>
      </c>
      <c r="AF410" s="468"/>
      <c r="AG410" s="468">
        <v>7.7638600000000002</v>
      </c>
      <c r="AH410" s="362">
        <v>113.42833</v>
      </c>
    </row>
    <row r="411" spans="2:34">
      <c r="B411" s="671"/>
      <c r="C411" s="672"/>
      <c r="D411" s="672"/>
      <c r="E411" s="672"/>
      <c r="F411" s="672"/>
      <c r="G411" s="672"/>
      <c r="H411" s="672"/>
      <c r="I411" s="672"/>
      <c r="J411" s="672"/>
      <c r="K411" s="672"/>
      <c r="L411" s="672"/>
      <c r="M411" s="672"/>
      <c r="N411" s="672"/>
      <c r="O411" s="672"/>
      <c r="P411" s="672"/>
      <c r="Q411" s="672"/>
      <c r="R411" s="672"/>
      <c r="S411" s="672"/>
      <c r="T411" s="672"/>
      <c r="U411" s="672"/>
      <c r="V411" s="672"/>
      <c r="W411" s="672"/>
      <c r="X411" s="672"/>
      <c r="Y411" s="672"/>
      <c r="Z411" s="672"/>
      <c r="AA411" s="672"/>
      <c r="AB411" s="672"/>
      <c r="AC411" s="672"/>
      <c r="AD411" s="672"/>
      <c r="AE411" s="672"/>
      <c r="AF411" s="672"/>
      <c r="AG411" s="672"/>
      <c r="AH411" s="673"/>
    </row>
    <row r="412" spans="2:34">
      <c r="B412" s="674">
        <v>439</v>
      </c>
      <c r="C412" s="676">
        <v>1.2250000000000001</v>
      </c>
      <c r="D412" s="678" t="s">
        <v>2740</v>
      </c>
      <c r="E412" s="376"/>
      <c r="F412" s="468">
        <v>307</v>
      </c>
      <c r="G412" s="317" t="s">
        <v>3090</v>
      </c>
      <c r="H412" s="468" t="s">
        <v>3254</v>
      </c>
      <c r="I412" s="360"/>
      <c r="J412" s="468">
        <v>0.111</v>
      </c>
      <c r="K412" s="376" t="s">
        <v>1700</v>
      </c>
      <c r="L412" s="361">
        <v>15.8</v>
      </c>
      <c r="M412" s="361">
        <v>6</v>
      </c>
      <c r="N412" s="366">
        <v>8.5</v>
      </c>
      <c r="O412" s="468">
        <v>1</v>
      </c>
      <c r="P412" s="468" t="s">
        <v>1697</v>
      </c>
      <c r="Q412" s="468" t="s">
        <v>1701</v>
      </c>
      <c r="R412" s="468" t="s">
        <v>1709</v>
      </c>
      <c r="S412" s="468">
        <v>1</v>
      </c>
      <c r="T412" s="468" t="s">
        <v>1701</v>
      </c>
      <c r="U412" s="468" t="s">
        <v>1767</v>
      </c>
      <c r="V412" s="468">
        <v>2</v>
      </c>
      <c r="W412" s="468" t="s">
        <v>1701</v>
      </c>
      <c r="X412" s="468" t="s">
        <v>1707</v>
      </c>
      <c r="Y412" s="468">
        <v>1</v>
      </c>
      <c r="Z412" s="322"/>
      <c r="AA412" s="322"/>
      <c r="AB412" s="322"/>
      <c r="AC412" s="468" t="s">
        <v>3253</v>
      </c>
      <c r="AD412" s="468" t="s">
        <v>3234</v>
      </c>
      <c r="AE412" s="468">
        <v>3</v>
      </c>
      <c r="AF412" s="468"/>
      <c r="AG412" s="468">
        <v>7.7645099999999996</v>
      </c>
      <c r="AH412" s="362">
        <v>113.42816999999999</v>
      </c>
    </row>
    <row r="413" spans="2:34">
      <c r="B413" s="675"/>
      <c r="C413" s="677"/>
      <c r="D413" s="679"/>
      <c r="E413" s="376"/>
      <c r="F413" s="468">
        <v>308</v>
      </c>
      <c r="G413" s="317" t="s">
        <v>3091</v>
      </c>
      <c r="H413" s="468" t="s">
        <v>3220</v>
      </c>
      <c r="I413" s="360"/>
      <c r="J413" s="468">
        <v>0.84</v>
      </c>
      <c r="K413" s="376" t="s">
        <v>1700</v>
      </c>
      <c r="L413" s="361">
        <v>12.2</v>
      </c>
      <c r="M413" s="361">
        <v>9.25</v>
      </c>
      <c r="N413" s="366">
        <v>13.6</v>
      </c>
      <c r="O413" s="468">
        <v>1</v>
      </c>
      <c r="P413" s="468" t="s">
        <v>1697</v>
      </c>
      <c r="Q413" s="468" t="s">
        <v>1701</v>
      </c>
      <c r="R413" s="468" t="s">
        <v>1709</v>
      </c>
      <c r="S413" s="468">
        <v>2</v>
      </c>
      <c r="T413" s="468" t="s">
        <v>1701</v>
      </c>
      <c r="U413" s="468" t="s">
        <v>1767</v>
      </c>
      <c r="V413" s="468">
        <v>1</v>
      </c>
      <c r="W413" s="468" t="s">
        <v>1701</v>
      </c>
      <c r="X413" s="468" t="s">
        <v>1707</v>
      </c>
      <c r="Y413" s="468">
        <v>2</v>
      </c>
      <c r="Z413" s="322"/>
      <c r="AA413" s="322"/>
      <c r="AB413" s="322"/>
      <c r="AC413" s="468" t="s">
        <v>3253</v>
      </c>
      <c r="AD413" s="468" t="s">
        <v>3234</v>
      </c>
      <c r="AE413" s="468">
        <v>2</v>
      </c>
      <c r="AF413" s="468"/>
      <c r="AG413" s="468">
        <v>7.7632099999999999</v>
      </c>
      <c r="AH413" s="511">
        <v>113.43473</v>
      </c>
    </row>
    <row r="414" spans="2:34">
      <c r="B414" s="671"/>
      <c r="C414" s="672"/>
      <c r="D414" s="672"/>
      <c r="E414" s="672"/>
      <c r="F414" s="672"/>
      <c r="G414" s="672"/>
      <c r="H414" s="672"/>
      <c r="I414" s="672"/>
      <c r="J414" s="672"/>
      <c r="K414" s="672"/>
      <c r="L414" s="672"/>
      <c r="M414" s="672"/>
      <c r="N414" s="672"/>
      <c r="O414" s="672"/>
      <c r="P414" s="672"/>
      <c r="Q414" s="672"/>
      <c r="R414" s="672"/>
      <c r="S414" s="672"/>
      <c r="T414" s="672"/>
      <c r="U414" s="672"/>
      <c r="V414" s="672"/>
      <c r="W414" s="672"/>
      <c r="X414" s="672"/>
      <c r="Y414" s="672"/>
      <c r="Z414" s="672"/>
      <c r="AA414" s="672"/>
      <c r="AB414" s="672"/>
      <c r="AC414" s="672"/>
      <c r="AD414" s="672"/>
      <c r="AE414" s="672"/>
      <c r="AF414" s="672"/>
      <c r="AG414" s="672"/>
      <c r="AH414" s="673"/>
    </row>
    <row r="415" spans="2:34">
      <c r="B415" s="472">
        <v>441</v>
      </c>
      <c r="C415" s="467">
        <v>0.89</v>
      </c>
      <c r="D415" s="376" t="s">
        <v>2977</v>
      </c>
      <c r="E415" s="376"/>
      <c r="F415" s="468">
        <v>309</v>
      </c>
      <c r="G415" s="317" t="s">
        <v>3094</v>
      </c>
      <c r="H415" s="468" t="s">
        <v>3141</v>
      </c>
      <c r="I415" s="360"/>
      <c r="J415" s="468">
        <v>0.28199999999999997</v>
      </c>
      <c r="K415" s="376" t="s">
        <v>1700</v>
      </c>
      <c r="L415" s="361">
        <v>3.4</v>
      </c>
      <c r="M415" s="361">
        <v>3.7</v>
      </c>
      <c r="N415" s="366">
        <v>16.7</v>
      </c>
      <c r="O415" s="468">
        <v>1</v>
      </c>
      <c r="P415" s="468" t="s">
        <v>1705</v>
      </c>
      <c r="Q415" s="468" t="s">
        <v>1701</v>
      </c>
      <c r="R415" s="468" t="s">
        <v>1709</v>
      </c>
      <c r="S415" s="468">
        <v>1</v>
      </c>
      <c r="T415" s="468" t="s">
        <v>1701</v>
      </c>
      <c r="U415" s="468" t="s">
        <v>1767</v>
      </c>
      <c r="V415" s="468">
        <v>2</v>
      </c>
      <c r="W415" s="468" t="s">
        <v>1703</v>
      </c>
      <c r="X415" s="468" t="s">
        <v>1702</v>
      </c>
      <c r="Y415" s="468">
        <v>1</v>
      </c>
      <c r="Z415" s="322"/>
      <c r="AA415" s="322"/>
      <c r="AB415" s="322"/>
      <c r="AC415" s="468" t="s">
        <v>1699</v>
      </c>
      <c r="AD415" s="468" t="s">
        <v>1703</v>
      </c>
      <c r="AE415" s="468">
        <v>2</v>
      </c>
      <c r="AF415" s="468"/>
      <c r="AG415" s="468">
        <v>7.7605599999999999</v>
      </c>
      <c r="AH415" s="362">
        <v>113.4378</v>
      </c>
    </row>
    <row r="416" spans="2:34">
      <c r="B416" s="671"/>
      <c r="C416" s="672"/>
      <c r="D416" s="672"/>
      <c r="E416" s="672"/>
      <c r="F416" s="672"/>
      <c r="G416" s="672"/>
      <c r="H416" s="672"/>
      <c r="I416" s="672"/>
      <c r="J416" s="672"/>
      <c r="K416" s="672"/>
      <c r="L416" s="672"/>
      <c r="M416" s="672"/>
      <c r="N416" s="672"/>
      <c r="O416" s="672"/>
      <c r="P416" s="672"/>
      <c r="Q416" s="672"/>
      <c r="R416" s="672"/>
      <c r="S416" s="672"/>
      <c r="T416" s="672"/>
      <c r="U416" s="672"/>
      <c r="V416" s="672"/>
      <c r="W416" s="672"/>
      <c r="X416" s="672"/>
      <c r="Y416" s="672"/>
      <c r="Z416" s="672"/>
      <c r="AA416" s="672"/>
      <c r="AB416" s="672"/>
      <c r="AC416" s="672"/>
      <c r="AD416" s="672"/>
      <c r="AE416" s="672"/>
      <c r="AF416" s="672"/>
      <c r="AG416" s="672"/>
      <c r="AH416" s="673"/>
    </row>
    <row r="417" spans="2:34" ht="25.5" customHeight="1">
      <c r="B417" s="674">
        <v>444</v>
      </c>
      <c r="C417" s="676">
        <v>2.92</v>
      </c>
      <c r="D417" s="678" t="s">
        <v>2978</v>
      </c>
      <c r="E417" s="376"/>
      <c r="F417" s="468">
        <v>310</v>
      </c>
      <c r="G417" s="317" t="s">
        <v>3095</v>
      </c>
      <c r="H417" s="468" t="s">
        <v>3221</v>
      </c>
      <c r="I417" s="360"/>
      <c r="J417" s="468">
        <v>0.27800000000000002</v>
      </c>
      <c r="K417" s="376" t="s">
        <v>1700</v>
      </c>
      <c r="L417" s="361">
        <v>20.7</v>
      </c>
      <c r="M417" s="361">
        <v>5</v>
      </c>
      <c r="N417" s="366">
        <v>8.6</v>
      </c>
      <c r="O417" s="468">
        <v>1</v>
      </c>
      <c r="P417" s="468" t="s">
        <v>3250</v>
      </c>
      <c r="Q417" s="468" t="s">
        <v>1701</v>
      </c>
      <c r="R417" s="468" t="s">
        <v>1709</v>
      </c>
      <c r="S417" s="468">
        <v>1</v>
      </c>
      <c r="T417" s="468" t="s">
        <v>1701</v>
      </c>
      <c r="U417" s="468" t="s">
        <v>1767</v>
      </c>
      <c r="V417" s="468">
        <v>1</v>
      </c>
      <c r="W417" s="468" t="s">
        <v>1701</v>
      </c>
      <c r="X417" s="468" t="s">
        <v>1707</v>
      </c>
      <c r="Y417" s="468">
        <v>1</v>
      </c>
      <c r="Z417" s="322"/>
      <c r="AA417" s="322"/>
      <c r="AB417" s="322"/>
      <c r="AC417" s="468" t="s">
        <v>1699</v>
      </c>
      <c r="AD417" s="468" t="s">
        <v>1703</v>
      </c>
      <c r="AE417" s="468">
        <v>1</v>
      </c>
      <c r="AF417" s="468"/>
      <c r="AG417" s="468">
        <v>7.7669100000000002</v>
      </c>
      <c r="AH417" s="362">
        <v>113.42834999999999</v>
      </c>
    </row>
    <row r="418" spans="2:34">
      <c r="B418" s="686"/>
      <c r="C418" s="687"/>
      <c r="D418" s="688"/>
      <c r="E418" s="376"/>
      <c r="F418" s="468">
        <v>311</v>
      </c>
      <c r="G418" s="317" t="s">
        <v>3096</v>
      </c>
      <c r="H418" s="468" t="s">
        <v>3222</v>
      </c>
      <c r="I418" s="360"/>
      <c r="J418" s="468">
        <v>1.0680000000000001</v>
      </c>
      <c r="K418" s="376" t="s">
        <v>1700</v>
      </c>
      <c r="L418" s="361">
        <v>3</v>
      </c>
      <c r="M418" s="361">
        <v>5.5</v>
      </c>
      <c r="N418" s="366">
        <v>7.2</v>
      </c>
      <c r="O418" s="468">
        <v>1</v>
      </c>
      <c r="P418" s="468" t="s">
        <v>1705</v>
      </c>
      <c r="Q418" s="468" t="s">
        <v>1701</v>
      </c>
      <c r="R418" s="468" t="s">
        <v>1709</v>
      </c>
      <c r="S418" s="468">
        <v>1</v>
      </c>
      <c r="T418" s="468" t="s">
        <v>1701</v>
      </c>
      <c r="U418" s="468" t="s">
        <v>1767</v>
      </c>
      <c r="V418" s="468">
        <v>2</v>
      </c>
      <c r="W418" s="468" t="s">
        <v>1701</v>
      </c>
      <c r="X418" s="468" t="s">
        <v>1707</v>
      </c>
      <c r="Y418" s="468">
        <v>1</v>
      </c>
      <c r="Z418" s="322"/>
      <c r="AA418" s="322"/>
      <c r="AB418" s="322"/>
      <c r="AC418" s="468" t="s">
        <v>1699</v>
      </c>
      <c r="AD418" s="468" t="s">
        <v>1703</v>
      </c>
      <c r="AE418" s="468">
        <v>1</v>
      </c>
      <c r="AF418" s="468"/>
      <c r="AG418" s="468">
        <v>7.7708399999999997</v>
      </c>
      <c r="AH418" s="511">
        <v>113.43286000000001</v>
      </c>
    </row>
    <row r="419" spans="2:34">
      <c r="B419" s="675"/>
      <c r="C419" s="677"/>
      <c r="D419" s="679"/>
      <c r="E419" s="376"/>
      <c r="F419" s="468">
        <v>312</v>
      </c>
      <c r="G419" s="317" t="s">
        <v>3097</v>
      </c>
      <c r="H419" s="468" t="s">
        <v>3223</v>
      </c>
      <c r="I419" s="360"/>
      <c r="J419" s="468">
        <v>2.4420000000000002</v>
      </c>
      <c r="K419" s="376" t="s">
        <v>1700</v>
      </c>
      <c r="L419" s="361">
        <v>5.2</v>
      </c>
      <c r="M419" s="361">
        <v>4.9000000000000004</v>
      </c>
      <c r="N419" s="366">
        <v>5.9</v>
      </c>
      <c r="O419" s="468">
        <v>1</v>
      </c>
      <c r="P419" s="468" t="s">
        <v>1705</v>
      </c>
      <c r="Q419" s="468" t="s">
        <v>1701</v>
      </c>
      <c r="R419" s="468" t="s">
        <v>1709</v>
      </c>
      <c r="S419" s="468">
        <v>1</v>
      </c>
      <c r="T419" s="468" t="s">
        <v>1701</v>
      </c>
      <c r="U419" s="468" t="s">
        <v>1767</v>
      </c>
      <c r="V419" s="468">
        <v>2</v>
      </c>
      <c r="W419" s="468" t="s">
        <v>1701</v>
      </c>
      <c r="X419" s="468" t="s">
        <v>1707</v>
      </c>
      <c r="Y419" s="468">
        <v>1</v>
      </c>
      <c r="Z419" s="322"/>
      <c r="AA419" s="322"/>
      <c r="AB419" s="322"/>
      <c r="AC419" s="468" t="s">
        <v>1699</v>
      </c>
      <c r="AD419" s="468" t="s">
        <v>1703</v>
      </c>
      <c r="AE419" s="468">
        <v>2</v>
      </c>
      <c r="AF419" s="468"/>
      <c r="AG419" s="468">
        <v>7.7664900000000001</v>
      </c>
      <c r="AH419" s="511">
        <v>113.4395</v>
      </c>
    </row>
    <row r="420" spans="2:34">
      <c r="B420" s="671"/>
      <c r="C420" s="672"/>
      <c r="D420" s="672"/>
      <c r="E420" s="672"/>
      <c r="F420" s="672"/>
      <c r="G420" s="672"/>
      <c r="H420" s="672"/>
      <c r="I420" s="672"/>
      <c r="J420" s="672"/>
      <c r="K420" s="672"/>
      <c r="L420" s="672"/>
      <c r="M420" s="672"/>
      <c r="N420" s="672"/>
      <c r="O420" s="672"/>
      <c r="P420" s="672"/>
      <c r="Q420" s="672"/>
      <c r="R420" s="672"/>
      <c r="S420" s="672"/>
      <c r="T420" s="672"/>
      <c r="U420" s="672"/>
      <c r="V420" s="672"/>
      <c r="W420" s="672"/>
      <c r="X420" s="672"/>
      <c r="Y420" s="672"/>
      <c r="Z420" s="672"/>
      <c r="AA420" s="672"/>
      <c r="AB420" s="672"/>
      <c r="AC420" s="672"/>
      <c r="AD420" s="672"/>
      <c r="AE420" s="672"/>
      <c r="AF420" s="672"/>
      <c r="AG420" s="672"/>
      <c r="AH420" s="673"/>
    </row>
    <row r="421" spans="2:34" ht="24.75" customHeight="1">
      <c r="B421" s="674">
        <v>445</v>
      </c>
      <c r="C421" s="676">
        <v>5.7</v>
      </c>
      <c r="D421" s="678" t="s">
        <v>2676</v>
      </c>
      <c r="E421" s="376"/>
      <c r="F421" s="376">
        <v>313</v>
      </c>
      <c r="G421" s="333" t="s">
        <v>2677</v>
      </c>
      <c r="H421" s="377" t="s">
        <v>2680</v>
      </c>
      <c r="I421" s="334"/>
      <c r="J421" s="320">
        <v>0.503</v>
      </c>
      <c r="K421" s="376" t="s">
        <v>1700</v>
      </c>
      <c r="L421" s="321">
        <v>6.2</v>
      </c>
      <c r="M421" s="321">
        <v>4.2</v>
      </c>
      <c r="N421" s="321">
        <v>9</v>
      </c>
      <c r="O421" s="376">
        <v>1</v>
      </c>
      <c r="P421" s="335" t="s">
        <v>1697</v>
      </c>
      <c r="Q421" s="335" t="s">
        <v>1701</v>
      </c>
      <c r="R421" s="335" t="s">
        <v>1709</v>
      </c>
      <c r="S421" s="376">
        <v>2</v>
      </c>
      <c r="T421" s="376" t="s">
        <v>1701</v>
      </c>
      <c r="U421" s="376" t="s">
        <v>1767</v>
      </c>
      <c r="V421" s="376">
        <v>2</v>
      </c>
      <c r="W421" s="377" t="s">
        <v>1701</v>
      </c>
      <c r="X421" s="377" t="s">
        <v>1707</v>
      </c>
      <c r="Y421" s="376">
        <v>1</v>
      </c>
      <c r="Z421" s="376"/>
      <c r="AA421" s="376"/>
      <c r="AB421" s="376"/>
      <c r="AC421" s="377" t="s">
        <v>1699</v>
      </c>
      <c r="AD421" s="377" t="s">
        <v>1703</v>
      </c>
      <c r="AE421" s="377">
        <v>1</v>
      </c>
      <c r="AF421" s="377"/>
      <c r="AG421" s="516">
        <v>7.7502000000000004</v>
      </c>
      <c r="AH421" s="517">
        <v>113.2413</v>
      </c>
    </row>
    <row r="422" spans="2:34">
      <c r="B422" s="686"/>
      <c r="C422" s="687"/>
      <c r="D422" s="688"/>
      <c r="E422" s="376"/>
      <c r="F422" s="376">
        <v>314</v>
      </c>
      <c r="G422" s="333" t="s">
        <v>2678</v>
      </c>
      <c r="H422" s="377" t="s">
        <v>2681</v>
      </c>
      <c r="I422" s="334"/>
      <c r="J422" s="320">
        <v>1.6459999999999999</v>
      </c>
      <c r="K422" s="376" t="s">
        <v>1700</v>
      </c>
      <c r="L422" s="321">
        <v>40.200000000000003</v>
      </c>
      <c r="M422" s="321">
        <v>5.7</v>
      </c>
      <c r="N422" s="321">
        <v>7</v>
      </c>
      <c r="O422" s="376">
        <v>1</v>
      </c>
      <c r="P422" s="335" t="s">
        <v>1722</v>
      </c>
      <c r="Q422" s="335" t="s">
        <v>1699</v>
      </c>
      <c r="R422" s="335" t="s">
        <v>1709</v>
      </c>
      <c r="S422" s="376">
        <v>2</v>
      </c>
      <c r="T422" s="376" t="s">
        <v>1701</v>
      </c>
      <c r="U422" s="376" t="s">
        <v>1767</v>
      </c>
      <c r="V422" s="376">
        <v>2</v>
      </c>
      <c r="W422" s="376" t="s">
        <v>1707</v>
      </c>
      <c r="X422" s="376" t="s">
        <v>1698</v>
      </c>
      <c r="Y422" s="376">
        <v>0</v>
      </c>
      <c r="Z422" s="376"/>
      <c r="AA422" s="376"/>
      <c r="AB422" s="376"/>
      <c r="AC422" s="377" t="s">
        <v>1699</v>
      </c>
      <c r="AD422" s="377" t="s">
        <v>1703</v>
      </c>
      <c r="AE422" s="377">
        <v>2</v>
      </c>
      <c r="AF422" s="377"/>
      <c r="AG422" s="516">
        <v>7.7534000000000001</v>
      </c>
      <c r="AH422" s="521">
        <v>113.2509</v>
      </c>
    </row>
    <row r="423" spans="2:34">
      <c r="B423" s="675"/>
      <c r="C423" s="677"/>
      <c r="D423" s="679"/>
      <c r="E423" s="376"/>
      <c r="F423" s="376">
        <v>315</v>
      </c>
      <c r="G423" s="333" t="s">
        <v>2679</v>
      </c>
      <c r="H423" s="377" t="s">
        <v>2682</v>
      </c>
      <c r="I423" s="334"/>
      <c r="J423" s="320">
        <v>3.8250000000000002</v>
      </c>
      <c r="K423" s="376" t="s">
        <v>1700</v>
      </c>
      <c r="L423" s="321">
        <v>5</v>
      </c>
      <c r="M423" s="321">
        <v>3</v>
      </c>
      <c r="N423" s="321">
        <v>3.3</v>
      </c>
      <c r="O423" s="376">
        <v>1</v>
      </c>
      <c r="P423" s="335" t="s">
        <v>1705</v>
      </c>
      <c r="Q423" s="335" t="s">
        <v>3244</v>
      </c>
      <c r="R423" s="335" t="s">
        <v>1709</v>
      </c>
      <c r="S423" s="376">
        <v>3</v>
      </c>
      <c r="T423" s="376" t="s">
        <v>1701</v>
      </c>
      <c r="U423" s="376" t="s">
        <v>1767</v>
      </c>
      <c r="V423" s="376">
        <v>2</v>
      </c>
      <c r="W423" s="376" t="s">
        <v>1701</v>
      </c>
      <c r="X423" s="377" t="s">
        <v>1707</v>
      </c>
      <c r="Y423" s="376">
        <v>1</v>
      </c>
      <c r="Z423" s="376"/>
      <c r="AA423" s="376"/>
      <c r="AB423" s="376"/>
      <c r="AC423" s="377" t="s">
        <v>1699</v>
      </c>
      <c r="AD423" s="377" t="s">
        <v>1703</v>
      </c>
      <c r="AE423" s="377">
        <v>2</v>
      </c>
      <c r="AF423" s="377"/>
      <c r="AG423" s="516">
        <v>7.7647000000000004</v>
      </c>
      <c r="AH423" s="521">
        <v>113.26090000000001</v>
      </c>
    </row>
    <row r="424" spans="2:34">
      <c r="B424" s="671"/>
      <c r="C424" s="672"/>
      <c r="D424" s="672"/>
      <c r="E424" s="672"/>
      <c r="F424" s="672"/>
      <c r="G424" s="672"/>
      <c r="H424" s="672"/>
      <c r="I424" s="672"/>
      <c r="J424" s="672"/>
      <c r="K424" s="672"/>
      <c r="L424" s="672"/>
      <c r="M424" s="672"/>
      <c r="N424" s="672"/>
      <c r="O424" s="672"/>
      <c r="P424" s="672"/>
      <c r="Q424" s="672"/>
      <c r="R424" s="672"/>
      <c r="S424" s="672"/>
      <c r="T424" s="672"/>
      <c r="U424" s="672"/>
      <c r="V424" s="672"/>
      <c r="W424" s="672"/>
      <c r="X424" s="672"/>
      <c r="Y424" s="672"/>
      <c r="Z424" s="672"/>
      <c r="AA424" s="672"/>
      <c r="AB424" s="672"/>
      <c r="AC424" s="672"/>
      <c r="AD424" s="672"/>
      <c r="AE424" s="672"/>
      <c r="AF424" s="672"/>
      <c r="AG424" s="672"/>
      <c r="AH424" s="673"/>
    </row>
    <row r="425" spans="2:34">
      <c r="B425" s="472">
        <v>447</v>
      </c>
      <c r="C425" s="467">
        <v>0.7</v>
      </c>
      <c r="D425" s="376" t="s">
        <v>2683</v>
      </c>
      <c r="E425" s="376"/>
      <c r="F425" s="377">
        <v>316</v>
      </c>
      <c r="G425" s="317" t="s">
        <v>2684</v>
      </c>
      <c r="H425" s="377" t="s">
        <v>2685</v>
      </c>
      <c r="I425" s="334"/>
      <c r="J425" s="377">
        <v>0.39300000000000002</v>
      </c>
      <c r="K425" s="376" t="s">
        <v>1700</v>
      </c>
      <c r="L425" s="366">
        <v>6.4</v>
      </c>
      <c r="M425" s="366">
        <v>3.6</v>
      </c>
      <c r="N425" s="366">
        <v>4</v>
      </c>
      <c r="O425" s="377">
        <v>1</v>
      </c>
      <c r="P425" s="377" t="s">
        <v>1697</v>
      </c>
      <c r="Q425" s="377" t="s">
        <v>1701</v>
      </c>
      <c r="R425" s="377" t="s">
        <v>1709</v>
      </c>
      <c r="S425" s="377">
        <v>2</v>
      </c>
      <c r="T425" s="377" t="s">
        <v>1701</v>
      </c>
      <c r="U425" s="377" t="s">
        <v>1767</v>
      </c>
      <c r="V425" s="377">
        <v>2</v>
      </c>
      <c r="W425" s="377" t="s">
        <v>1701</v>
      </c>
      <c r="X425" s="377" t="s">
        <v>1707</v>
      </c>
      <c r="Y425" s="377">
        <v>1</v>
      </c>
      <c r="Z425" s="376"/>
      <c r="AA425" s="376"/>
      <c r="AB425" s="376"/>
      <c r="AC425" s="377" t="s">
        <v>1699</v>
      </c>
      <c r="AD425" s="377" t="s">
        <v>1703</v>
      </c>
      <c r="AE425" s="377">
        <v>1</v>
      </c>
      <c r="AF425" s="377"/>
      <c r="AG425" s="377">
        <v>7.7568999999999999</v>
      </c>
      <c r="AH425" s="378">
        <v>113.2406</v>
      </c>
    </row>
    <row r="426" spans="2:34">
      <c r="B426" s="671"/>
      <c r="C426" s="672"/>
      <c r="D426" s="672"/>
      <c r="E426" s="672"/>
      <c r="F426" s="672"/>
      <c r="G426" s="672"/>
      <c r="H426" s="672"/>
      <c r="I426" s="672"/>
      <c r="J426" s="672"/>
      <c r="K426" s="672"/>
      <c r="L426" s="672"/>
      <c r="M426" s="672"/>
      <c r="N426" s="672"/>
      <c r="O426" s="672"/>
      <c r="P426" s="672"/>
      <c r="Q426" s="672"/>
      <c r="R426" s="672"/>
      <c r="S426" s="672"/>
      <c r="T426" s="672"/>
      <c r="U426" s="672"/>
      <c r="V426" s="672"/>
      <c r="W426" s="672"/>
      <c r="X426" s="672"/>
      <c r="Y426" s="672"/>
      <c r="Z426" s="672"/>
      <c r="AA426" s="672"/>
      <c r="AB426" s="672"/>
      <c r="AC426" s="672"/>
      <c r="AD426" s="672"/>
      <c r="AE426" s="672"/>
      <c r="AF426" s="672"/>
      <c r="AG426" s="672"/>
      <c r="AH426" s="673"/>
    </row>
    <row r="427" spans="2:34" ht="16.5" customHeight="1">
      <c r="B427" s="680">
        <v>455</v>
      </c>
      <c r="C427" s="682">
        <v>1.1499999999999999</v>
      </c>
      <c r="D427" s="680" t="s">
        <v>2670</v>
      </c>
      <c r="E427" s="480"/>
      <c r="F427" s="376">
        <v>317</v>
      </c>
      <c r="G427" s="377" t="s">
        <v>2671</v>
      </c>
      <c r="H427" s="376" t="s">
        <v>2674</v>
      </c>
      <c r="I427" s="338"/>
      <c r="J427" s="320">
        <v>7.0000000000000001E-3</v>
      </c>
      <c r="K427" s="376" t="s">
        <v>1700</v>
      </c>
      <c r="L427" s="321">
        <v>5</v>
      </c>
      <c r="M427" s="321">
        <v>4</v>
      </c>
      <c r="N427" s="321">
        <v>4.3</v>
      </c>
      <c r="O427" s="376">
        <v>1</v>
      </c>
      <c r="P427" s="376" t="s">
        <v>1697</v>
      </c>
      <c r="Q427" s="376" t="s">
        <v>1701</v>
      </c>
      <c r="R427" s="376" t="s">
        <v>1709</v>
      </c>
      <c r="S427" s="376">
        <v>3</v>
      </c>
      <c r="T427" s="376" t="s">
        <v>1701</v>
      </c>
      <c r="U427" s="376" t="s">
        <v>1767</v>
      </c>
      <c r="V427" s="376">
        <v>2</v>
      </c>
      <c r="W427" s="376" t="s">
        <v>1701</v>
      </c>
      <c r="X427" s="376" t="s">
        <v>1707</v>
      </c>
      <c r="Y427" s="376">
        <v>1</v>
      </c>
      <c r="Z427" s="376"/>
      <c r="AA427" s="376"/>
      <c r="AB427" s="376"/>
      <c r="AC427" s="317" t="s">
        <v>1699</v>
      </c>
      <c r="AD427" s="317" t="s">
        <v>1703</v>
      </c>
      <c r="AE427" s="317">
        <v>2</v>
      </c>
      <c r="AF427" s="317"/>
      <c r="AG427" s="516">
        <v>7.7632000000000003</v>
      </c>
      <c r="AH427" s="517">
        <v>113.2371</v>
      </c>
    </row>
    <row r="428" spans="2:34">
      <c r="B428" s="681"/>
      <c r="C428" s="683"/>
      <c r="D428" s="681"/>
      <c r="E428" s="480"/>
      <c r="F428" s="376">
        <v>318</v>
      </c>
      <c r="G428" s="377" t="s">
        <v>2672</v>
      </c>
      <c r="H428" s="376" t="s">
        <v>2673</v>
      </c>
      <c r="I428" s="338"/>
      <c r="J428" s="320">
        <v>0.46100000000000002</v>
      </c>
      <c r="K428" s="376" t="s">
        <v>1700</v>
      </c>
      <c r="L428" s="321">
        <v>3</v>
      </c>
      <c r="M428" s="321">
        <v>3.5</v>
      </c>
      <c r="N428" s="321">
        <v>5.6</v>
      </c>
      <c r="O428" s="376">
        <v>1</v>
      </c>
      <c r="P428" s="376" t="s">
        <v>1705</v>
      </c>
      <c r="Q428" s="376" t="s">
        <v>1701</v>
      </c>
      <c r="R428" s="376" t="s">
        <v>1709</v>
      </c>
      <c r="S428" s="376">
        <v>2</v>
      </c>
      <c r="T428" s="376" t="s">
        <v>1701</v>
      </c>
      <c r="U428" s="376" t="s">
        <v>1767</v>
      </c>
      <c r="V428" s="376">
        <v>2</v>
      </c>
      <c r="W428" s="376" t="s">
        <v>1703</v>
      </c>
      <c r="X428" s="376" t="s">
        <v>1698</v>
      </c>
      <c r="Y428" s="376">
        <v>1</v>
      </c>
      <c r="Z428" s="376"/>
      <c r="AA428" s="376"/>
      <c r="AB428" s="376"/>
      <c r="AC428" s="317" t="s">
        <v>1699</v>
      </c>
      <c r="AD428" s="317" t="s">
        <v>1703</v>
      </c>
      <c r="AE428" s="317">
        <v>2</v>
      </c>
      <c r="AF428" s="317"/>
      <c r="AG428" s="516">
        <v>7.7667999999999999</v>
      </c>
      <c r="AH428" s="521">
        <v>113.2358</v>
      </c>
    </row>
    <row r="429" spans="2:34">
      <c r="B429" s="671"/>
      <c r="C429" s="672"/>
      <c r="D429" s="672"/>
      <c r="E429" s="672"/>
      <c r="F429" s="672"/>
      <c r="G429" s="672"/>
      <c r="H429" s="672"/>
      <c r="I429" s="672"/>
      <c r="J429" s="672"/>
      <c r="K429" s="672"/>
      <c r="L429" s="672"/>
      <c r="M429" s="672"/>
      <c r="N429" s="672"/>
      <c r="O429" s="672"/>
      <c r="P429" s="672"/>
      <c r="Q429" s="672"/>
      <c r="R429" s="672"/>
      <c r="S429" s="672"/>
      <c r="T429" s="672"/>
      <c r="U429" s="672"/>
      <c r="V429" s="672"/>
      <c r="W429" s="672"/>
      <c r="X429" s="672"/>
      <c r="Y429" s="672"/>
      <c r="Z429" s="672"/>
      <c r="AA429" s="672"/>
      <c r="AB429" s="672"/>
      <c r="AC429" s="672"/>
      <c r="AD429" s="672"/>
      <c r="AE429" s="672"/>
      <c r="AF429" s="672"/>
      <c r="AG429" s="672"/>
      <c r="AH429" s="673"/>
    </row>
    <row r="430" spans="2:34" ht="23.25" customHeight="1">
      <c r="B430" s="680">
        <v>458</v>
      </c>
      <c r="C430" s="682">
        <v>2.5</v>
      </c>
      <c r="D430" s="680" t="s">
        <v>2648</v>
      </c>
      <c r="E430" s="480"/>
      <c r="F430" s="376">
        <v>319</v>
      </c>
      <c r="G430" s="377" t="s">
        <v>2649</v>
      </c>
      <c r="H430" s="376" t="s">
        <v>2651</v>
      </c>
      <c r="I430" s="338"/>
      <c r="J430" s="320">
        <v>1.6479999999999999</v>
      </c>
      <c r="K430" s="376" t="s">
        <v>1700</v>
      </c>
      <c r="L430" s="321">
        <v>4.0999999999999996</v>
      </c>
      <c r="M430" s="321">
        <v>2.6</v>
      </c>
      <c r="N430" s="321">
        <v>3.1</v>
      </c>
      <c r="O430" s="376">
        <v>1</v>
      </c>
      <c r="P430" s="376" t="s">
        <v>1697</v>
      </c>
      <c r="Q430" s="376" t="s">
        <v>1701</v>
      </c>
      <c r="R430" s="376" t="s">
        <v>1709</v>
      </c>
      <c r="S430" s="376">
        <v>3</v>
      </c>
      <c r="T430" s="376" t="s">
        <v>1701</v>
      </c>
      <c r="U430" s="376" t="s">
        <v>1767</v>
      </c>
      <c r="V430" s="376">
        <v>3</v>
      </c>
      <c r="W430" s="376" t="s">
        <v>1701</v>
      </c>
      <c r="X430" s="376" t="s">
        <v>1707</v>
      </c>
      <c r="Y430" s="376">
        <v>3</v>
      </c>
      <c r="Z430" s="376"/>
      <c r="AA430" s="376"/>
      <c r="AB430" s="376"/>
      <c r="AC430" s="317" t="s">
        <v>1699</v>
      </c>
      <c r="AD430" s="317" t="s">
        <v>1703</v>
      </c>
      <c r="AE430" s="317">
        <v>3</v>
      </c>
      <c r="AF430" s="317"/>
      <c r="AG430" s="516">
        <v>7.7832999999999997</v>
      </c>
      <c r="AH430" s="517">
        <v>113.2487</v>
      </c>
    </row>
    <row r="431" spans="2:34">
      <c r="B431" s="681"/>
      <c r="C431" s="683"/>
      <c r="D431" s="681"/>
      <c r="E431" s="480"/>
      <c r="F431" s="376">
        <v>320</v>
      </c>
      <c r="G431" s="377" t="s">
        <v>2650</v>
      </c>
      <c r="H431" s="376" t="s">
        <v>2652</v>
      </c>
      <c r="I431" s="338"/>
      <c r="J431" s="320">
        <v>2</v>
      </c>
      <c r="K431" s="376" t="s">
        <v>1700</v>
      </c>
      <c r="L431" s="321">
        <v>6.9</v>
      </c>
      <c r="M431" s="321">
        <v>3.9</v>
      </c>
      <c r="N431" s="321">
        <v>3.9</v>
      </c>
      <c r="O431" s="376">
        <v>1</v>
      </c>
      <c r="P431" s="376" t="s">
        <v>1697</v>
      </c>
      <c r="Q431" s="376" t="s">
        <v>1701</v>
      </c>
      <c r="R431" s="376" t="s">
        <v>1709</v>
      </c>
      <c r="S431" s="376">
        <v>2</v>
      </c>
      <c r="T431" s="376" t="s">
        <v>1701</v>
      </c>
      <c r="U431" s="376" t="s">
        <v>1767</v>
      </c>
      <c r="V431" s="376">
        <v>2</v>
      </c>
      <c r="W431" s="376" t="s">
        <v>1701</v>
      </c>
      <c r="X431" s="376" t="s">
        <v>1707</v>
      </c>
      <c r="Y431" s="376">
        <v>2</v>
      </c>
      <c r="Z431" s="376"/>
      <c r="AA431" s="376"/>
      <c r="AB431" s="376"/>
      <c r="AC431" s="317" t="s">
        <v>1699</v>
      </c>
      <c r="AD431" s="317" t="s">
        <v>1703</v>
      </c>
      <c r="AE431" s="317">
        <v>2</v>
      </c>
      <c r="AF431" s="317"/>
      <c r="AG431" s="516">
        <v>7.7807000000000004</v>
      </c>
      <c r="AH431" s="521">
        <v>113.2398</v>
      </c>
    </row>
    <row r="432" spans="2:34">
      <c r="B432" s="671"/>
      <c r="C432" s="672"/>
      <c r="D432" s="672"/>
      <c r="E432" s="672"/>
      <c r="F432" s="672"/>
      <c r="G432" s="672"/>
      <c r="H432" s="672"/>
      <c r="I432" s="672"/>
      <c r="J432" s="672"/>
      <c r="K432" s="672"/>
      <c r="L432" s="672"/>
      <c r="M432" s="672"/>
      <c r="N432" s="672"/>
      <c r="O432" s="672"/>
      <c r="P432" s="672"/>
      <c r="Q432" s="672"/>
      <c r="R432" s="672"/>
      <c r="S432" s="672"/>
      <c r="T432" s="672"/>
      <c r="U432" s="672"/>
      <c r="V432" s="672"/>
      <c r="W432" s="672"/>
      <c r="X432" s="672"/>
      <c r="Y432" s="672"/>
      <c r="Z432" s="672"/>
      <c r="AA432" s="672"/>
      <c r="AB432" s="672"/>
      <c r="AC432" s="672"/>
      <c r="AD432" s="672"/>
      <c r="AE432" s="672"/>
      <c r="AF432" s="672"/>
      <c r="AG432" s="672"/>
      <c r="AH432" s="673"/>
    </row>
    <row r="433" spans="2:34" ht="24.75" customHeight="1">
      <c r="B433" s="359">
        <v>459</v>
      </c>
      <c r="C433" s="487">
        <v>0.73799999999999999</v>
      </c>
      <c r="D433" s="317" t="s">
        <v>2667</v>
      </c>
      <c r="E433" s="376"/>
      <c r="F433" s="376">
        <v>321</v>
      </c>
      <c r="G433" s="333" t="s">
        <v>2668</v>
      </c>
      <c r="H433" s="377" t="s">
        <v>2669</v>
      </c>
      <c r="I433" s="334"/>
      <c r="J433" s="320">
        <v>0.745</v>
      </c>
      <c r="K433" s="376" t="s">
        <v>1700</v>
      </c>
      <c r="L433" s="321">
        <v>6.1</v>
      </c>
      <c r="M433" s="321">
        <v>5.0999999999999996</v>
      </c>
      <c r="N433" s="321">
        <v>5.9</v>
      </c>
      <c r="O433" s="376">
        <v>1</v>
      </c>
      <c r="P433" s="335" t="s">
        <v>1697</v>
      </c>
      <c r="Q433" s="335" t="s">
        <v>1701</v>
      </c>
      <c r="R433" s="335" t="s">
        <v>1709</v>
      </c>
      <c r="S433" s="376">
        <v>3</v>
      </c>
      <c r="T433" s="376" t="s">
        <v>1701</v>
      </c>
      <c r="U433" s="376" t="s">
        <v>1767</v>
      </c>
      <c r="V433" s="376">
        <v>2</v>
      </c>
      <c r="W433" s="377" t="s">
        <v>1701</v>
      </c>
      <c r="X433" s="377" t="s">
        <v>1707</v>
      </c>
      <c r="Y433" s="376">
        <v>2</v>
      </c>
      <c r="Z433" s="376"/>
      <c r="AA433" s="376"/>
      <c r="AB433" s="376"/>
      <c r="AC433" s="377" t="s">
        <v>1699</v>
      </c>
      <c r="AD433" s="377" t="s">
        <v>1703</v>
      </c>
      <c r="AE433" s="377">
        <v>2</v>
      </c>
      <c r="AF433" s="377"/>
      <c r="AG433" s="516">
        <v>7.7712000000000003</v>
      </c>
      <c r="AH433" s="517">
        <v>113.24209999999999</v>
      </c>
    </row>
    <row r="434" spans="2:34">
      <c r="B434" s="671"/>
      <c r="C434" s="672"/>
      <c r="D434" s="672"/>
      <c r="E434" s="672"/>
      <c r="F434" s="672"/>
      <c r="G434" s="672"/>
      <c r="H434" s="672"/>
      <c r="I434" s="672"/>
      <c r="J434" s="672"/>
      <c r="K434" s="672"/>
      <c r="L434" s="672"/>
      <c r="M434" s="672"/>
      <c r="N434" s="672"/>
      <c r="O434" s="672"/>
      <c r="P434" s="672"/>
      <c r="Q434" s="672"/>
      <c r="R434" s="672"/>
      <c r="S434" s="672"/>
      <c r="T434" s="672"/>
      <c r="U434" s="672"/>
      <c r="V434" s="672"/>
      <c r="W434" s="672"/>
      <c r="X434" s="672"/>
      <c r="Y434" s="672"/>
      <c r="Z434" s="672"/>
      <c r="AA434" s="672"/>
      <c r="AB434" s="672"/>
      <c r="AC434" s="672"/>
      <c r="AD434" s="672"/>
      <c r="AE434" s="672"/>
      <c r="AF434" s="672"/>
      <c r="AG434" s="672"/>
      <c r="AH434" s="673"/>
    </row>
    <row r="435" spans="2:34" ht="24.75" customHeight="1">
      <c r="B435" s="680">
        <v>461</v>
      </c>
      <c r="C435" s="682">
        <v>2.1</v>
      </c>
      <c r="D435" s="680" t="s">
        <v>2653</v>
      </c>
      <c r="E435" s="376"/>
      <c r="F435" s="376">
        <v>322</v>
      </c>
      <c r="G435" s="333" t="s">
        <v>2654</v>
      </c>
      <c r="H435" s="377" t="s">
        <v>2657</v>
      </c>
      <c r="I435" s="334"/>
      <c r="J435" s="320">
        <v>0.58199999999999996</v>
      </c>
      <c r="K435" s="376" t="s">
        <v>1700</v>
      </c>
      <c r="L435" s="321">
        <v>6.8</v>
      </c>
      <c r="M435" s="321">
        <v>3.9</v>
      </c>
      <c r="N435" s="321">
        <v>4.9000000000000004</v>
      </c>
      <c r="O435" s="376">
        <v>1</v>
      </c>
      <c r="P435" s="335" t="s">
        <v>1705</v>
      </c>
      <c r="Q435" s="335" t="s">
        <v>1701</v>
      </c>
      <c r="R435" s="335" t="s">
        <v>1709</v>
      </c>
      <c r="S435" s="376">
        <v>2</v>
      </c>
      <c r="T435" s="376" t="s">
        <v>1701</v>
      </c>
      <c r="U435" s="376" t="s">
        <v>1767</v>
      </c>
      <c r="V435" s="376">
        <v>2</v>
      </c>
      <c r="W435" s="377" t="s">
        <v>1703</v>
      </c>
      <c r="X435" s="377" t="s">
        <v>1702</v>
      </c>
      <c r="Y435" s="376">
        <v>2</v>
      </c>
      <c r="Z435" s="376"/>
      <c r="AA435" s="376"/>
      <c r="AB435" s="376"/>
      <c r="AC435" s="377" t="s">
        <v>1699</v>
      </c>
      <c r="AD435" s="377" t="s">
        <v>1703</v>
      </c>
      <c r="AE435" s="377">
        <v>2</v>
      </c>
      <c r="AF435" s="377"/>
      <c r="AG435" s="516">
        <v>7.7893999999999997</v>
      </c>
      <c r="AH435" s="517">
        <v>113.241</v>
      </c>
    </row>
    <row r="436" spans="2:34">
      <c r="B436" s="684"/>
      <c r="C436" s="685"/>
      <c r="D436" s="684"/>
      <c r="E436" s="376"/>
      <c r="F436" s="376">
        <v>323</v>
      </c>
      <c r="G436" s="333" t="s">
        <v>2655</v>
      </c>
      <c r="H436" s="377" t="s">
        <v>2658</v>
      </c>
      <c r="I436" s="334"/>
      <c r="J436" s="320">
        <v>0.90500000000000003</v>
      </c>
      <c r="K436" s="376" t="s">
        <v>1700</v>
      </c>
      <c r="L436" s="321">
        <v>3.6</v>
      </c>
      <c r="M436" s="321">
        <v>3.75</v>
      </c>
      <c r="N436" s="321">
        <v>4.4000000000000004</v>
      </c>
      <c r="O436" s="376">
        <v>1</v>
      </c>
      <c r="P436" s="335" t="s">
        <v>1703</v>
      </c>
      <c r="Q436" s="335" t="s">
        <v>1699</v>
      </c>
      <c r="R436" s="335" t="s">
        <v>1709</v>
      </c>
      <c r="S436" s="376">
        <v>3</v>
      </c>
      <c r="T436" s="376" t="s">
        <v>1701</v>
      </c>
      <c r="U436" s="376" t="s">
        <v>1767</v>
      </c>
      <c r="V436" s="376">
        <v>2</v>
      </c>
      <c r="W436" s="376" t="s">
        <v>1701</v>
      </c>
      <c r="X436" s="376" t="s">
        <v>1707</v>
      </c>
      <c r="Y436" s="376">
        <v>2</v>
      </c>
      <c r="Z436" s="376"/>
      <c r="AA436" s="376"/>
      <c r="AB436" s="376"/>
      <c r="AC436" s="377" t="s">
        <v>1699</v>
      </c>
      <c r="AD436" s="377" t="s">
        <v>1703</v>
      </c>
      <c r="AE436" s="377">
        <v>2</v>
      </c>
      <c r="AF436" s="377"/>
      <c r="AG436" s="516">
        <v>7.7893999999999997</v>
      </c>
      <c r="AH436" s="521">
        <v>113.241</v>
      </c>
    </row>
    <row r="437" spans="2:34">
      <c r="B437" s="684"/>
      <c r="C437" s="685"/>
      <c r="D437" s="684"/>
      <c r="E437" s="376"/>
      <c r="F437" s="376">
        <v>324</v>
      </c>
      <c r="G437" s="333" t="s">
        <v>2656</v>
      </c>
      <c r="H437" s="377" t="s">
        <v>2659</v>
      </c>
      <c r="I437" s="334"/>
      <c r="J437" s="320">
        <v>1.34</v>
      </c>
      <c r="K437" s="376" t="s">
        <v>1700</v>
      </c>
      <c r="L437" s="321">
        <v>6.7</v>
      </c>
      <c r="M437" s="321">
        <v>3</v>
      </c>
      <c r="N437" s="321">
        <v>3.5</v>
      </c>
      <c r="O437" s="376">
        <v>1</v>
      </c>
      <c r="P437" s="335" t="s">
        <v>3243</v>
      </c>
      <c r="Q437" s="335" t="s">
        <v>3244</v>
      </c>
      <c r="R437" s="335" t="s">
        <v>1709</v>
      </c>
      <c r="S437" s="376">
        <v>3</v>
      </c>
      <c r="T437" s="376" t="s">
        <v>1701</v>
      </c>
      <c r="U437" s="376" t="s">
        <v>1767</v>
      </c>
      <c r="V437" s="376">
        <v>2</v>
      </c>
      <c r="W437" s="376" t="s">
        <v>1701</v>
      </c>
      <c r="X437" s="377" t="s">
        <v>1707</v>
      </c>
      <c r="Y437" s="376">
        <v>2</v>
      </c>
      <c r="Z437" s="376"/>
      <c r="AA437" s="376"/>
      <c r="AB437" s="376"/>
      <c r="AC437" s="377" t="s">
        <v>1699</v>
      </c>
      <c r="AD437" s="377" t="s">
        <v>1703</v>
      </c>
      <c r="AE437" s="377">
        <v>2</v>
      </c>
      <c r="AF437" s="377"/>
      <c r="AG437" s="516">
        <v>7.7865000000000002</v>
      </c>
      <c r="AH437" s="521">
        <v>113.2414</v>
      </c>
    </row>
    <row r="438" spans="2:34">
      <c r="B438" s="681"/>
      <c r="C438" s="683"/>
      <c r="D438" s="681"/>
      <c r="E438" s="376"/>
      <c r="F438" s="376">
        <v>325</v>
      </c>
      <c r="G438" s="333" t="s">
        <v>2660</v>
      </c>
      <c r="H438" s="377" t="s">
        <v>2661</v>
      </c>
      <c r="I438" s="334"/>
      <c r="J438" s="320">
        <v>1.655</v>
      </c>
      <c r="K438" s="376" t="s">
        <v>1700</v>
      </c>
      <c r="L438" s="321">
        <v>16.2</v>
      </c>
      <c r="M438" s="321">
        <v>4.4000000000000004</v>
      </c>
      <c r="N438" s="321">
        <v>4.8499999999999996</v>
      </c>
      <c r="O438" s="376">
        <v>1</v>
      </c>
      <c r="P438" s="335" t="s">
        <v>1703</v>
      </c>
      <c r="Q438" s="335" t="s">
        <v>1699</v>
      </c>
      <c r="R438" s="335" t="s">
        <v>1709</v>
      </c>
      <c r="S438" s="376">
        <v>2</v>
      </c>
      <c r="T438" s="376" t="s">
        <v>1701</v>
      </c>
      <c r="U438" s="376" t="s">
        <v>1767</v>
      </c>
      <c r="V438" s="376">
        <v>2</v>
      </c>
      <c r="W438" s="376" t="s">
        <v>1701</v>
      </c>
      <c r="X438" s="377" t="s">
        <v>1707</v>
      </c>
      <c r="Y438" s="376">
        <v>1</v>
      </c>
      <c r="Z438" s="376"/>
      <c r="AA438" s="376"/>
      <c r="AB438" s="376"/>
      <c r="AC438" s="377" t="s">
        <v>1699</v>
      </c>
      <c r="AD438" s="377" t="s">
        <v>1703</v>
      </c>
      <c r="AE438" s="377">
        <v>2</v>
      </c>
      <c r="AF438" s="377"/>
      <c r="AG438" s="516">
        <v>7.7831000000000001</v>
      </c>
      <c r="AH438" s="521">
        <v>113.2396</v>
      </c>
    </row>
    <row r="439" spans="2:34">
      <c r="B439" s="671"/>
      <c r="C439" s="672"/>
      <c r="D439" s="672"/>
      <c r="E439" s="672"/>
      <c r="F439" s="672"/>
      <c r="G439" s="672"/>
      <c r="H439" s="672"/>
      <c r="I439" s="672"/>
      <c r="J439" s="672"/>
      <c r="K439" s="672"/>
      <c r="L439" s="672"/>
      <c r="M439" s="672"/>
      <c r="N439" s="672"/>
      <c r="O439" s="672"/>
      <c r="P439" s="672"/>
      <c r="Q439" s="672"/>
      <c r="R439" s="672"/>
      <c r="S439" s="672"/>
      <c r="T439" s="672"/>
      <c r="U439" s="672"/>
      <c r="V439" s="672"/>
      <c r="W439" s="672"/>
      <c r="X439" s="672"/>
      <c r="Y439" s="672"/>
      <c r="Z439" s="672"/>
      <c r="AA439" s="672"/>
      <c r="AB439" s="672"/>
      <c r="AC439" s="672"/>
      <c r="AD439" s="672"/>
      <c r="AE439" s="672"/>
      <c r="AF439" s="672"/>
      <c r="AG439" s="672"/>
      <c r="AH439" s="673"/>
    </row>
    <row r="440" spans="2:34" ht="15" customHeight="1">
      <c r="B440" s="674">
        <v>465</v>
      </c>
      <c r="C440" s="676">
        <v>1</v>
      </c>
      <c r="D440" s="678" t="s">
        <v>2707</v>
      </c>
      <c r="E440" s="376"/>
      <c r="F440" s="376">
        <v>326</v>
      </c>
      <c r="G440" s="333" t="s">
        <v>2708</v>
      </c>
      <c r="H440" s="377" t="s">
        <v>2710</v>
      </c>
      <c r="I440" s="334"/>
      <c r="J440" s="320">
        <v>0.46100000000000002</v>
      </c>
      <c r="K440" s="376" t="s">
        <v>1700</v>
      </c>
      <c r="L440" s="321">
        <v>4</v>
      </c>
      <c r="M440" s="321">
        <v>3.6</v>
      </c>
      <c r="N440" s="321">
        <v>6</v>
      </c>
      <c r="O440" s="376">
        <v>1</v>
      </c>
      <c r="P440" s="335" t="s">
        <v>3235</v>
      </c>
      <c r="Q440" s="335" t="s">
        <v>3234</v>
      </c>
      <c r="R440" s="335" t="s">
        <v>1709</v>
      </c>
      <c r="S440" s="376">
        <v>2</v>
      </c>
      <c r="T440" s="376" t="s">
        <v>1701</v>
      </c>
      <c r="U440" s="376" t="s">
        <v>1711</v>
      </c>
      <c r="V440" s="376">
        <v>2</v>
      </c>
      <c r="W440" s="377" t="s">
        <v>1703</v>
      </c>
      <c r="X440" s="377" t="s">
        <v>1702</v>
      </c>
      <c r="Y440" s="376">
        <v>2</v>
      </c>
      <c r="Z440" s="376"/>
      <c r="AA440" s="376"/>
      <c r="AB440" s="376"/>
      <c r="AC440" s="377" t="s">
        <v>1699</v>
      </c>
      <c r="AD440" s="377" t="s">
        <v>1703</v>
      </c>
      <c r="AE440" s="377">
        <v>2</v>
      </c>
      <c r="AF440" s="377"/>
      <c r="AG440" s="516">
        <v>7.9188000000000001</v>
      </c>
      <c r="AH440" s="517">
        <v>112.9948</v>
      </c>
    </row>
    <row r="441" spans="2:34">
      <c r="B441" s="675"/>
      <c r="C441" s="677"/>
      <c r="D441" s="679"/>
      <c r="E441" s="376"/>
      <c r="F441" s="376">
        <v>327</v>
      </c>
      <c r="G441" s="333" t="s">
        <v>2709</v>
      </c>
      <c r="H441" s="377" t="s">
        <v>2711</v>
      </c>
      <c r="I441" s="334"/>
      <c r="J441" s="320">
        <v>0.78800000000000003</v>
      </c>
      <c r="K441" s="376" t="s">
        <v>1700</v>
      </c>
      <c r="L441" s="321">
        <v>10.8</v>
      </c>
      <c r="M441" s="321">
        <v>2.2999999999999998</v>
      </c>
      <c r="N441" s="321">
        <v>3</v>
      </c>
      <c r="O441" s="376">
        <v>1</v>
      </c>
      <c r="P441" s="335" t="s">
        <v>1706</v>
      </c>
      <c r="Q441" s="335" t="s">
        <v>3234</v>
      </c>
      <c r="R441" s="335" t="s">
        <v>1709</v>
      </c>
      <c r="S441" s="376">
        <v>2</v>
      </c>
      <c r="T441" s="376" t="s">
        <v>1701</v>
      </c>
      <c r="U441" s="376" t="s">
        <v>1711</v>
      </c>
      <c r="V441" s="376">
        <v>1</v>
      </c>
      <c r="W441" s="376" t="s">
        <v>1703</v>
      </c>
      <c r="X441" s="376" t="s">
        <v>1702</v>
      </c>
      <c r="Y441" s="376">
        <v>1</v>
      </c>
      <c r="Z441" s="376"/>
      <c r="AA441" s="376"/>
      <c r="AB441" s="376"/>
      <c r="AC441" s="376" t="s">
        <v>1698</v>
      </c>
      <c r="AD441" s="376" t="s">
        <v>1698</v>
      </c>
      <c r="AE441" s="376" t="s">
        <v>1698</v>
      </c>
      <c r="AF441" s="377"/>
      <c r="AG441" s="516">
        <v>7.9169999999999998</v>
      </c>
      <c r="AH441" s="521">
        <v>112.99509999999999</v>
      </c>
    </row>
    <row r="442" spans="2:34">
      <c r="B442" s="671"/>
      <c r="C442" s="672"/>
      <c r="D442" s="672"/>
      <c r="E442" s="672"/>
      <c r="F442" s="672"/>
      <c r="G442" s="672"/>
      <c r="H442" s="672"/>
      <c r="I442" s="672"/>
      <c r="J442" s="672"/>
      <c r="K442" s="672"/>
      <c r="L442" s="672"/>
      <c r="M442" s="672"/>
      <c r="N442" s="672"/>
      <c r="O442" s="672"/>
      <c r="P442" s="672"/>
      <c r="Q442" s="672"/>
      <c r="R442" s="672"/>
      <c r="S442" s="672"/>
      <c r="T442" s="672"/>
      <c r="U442" s="672"/>
      <c r="V442" s="672"/>
      <c r="W442" s="672"/>
      <c r="X442" s="672"/>
      <c r="Y442" s="672"/>
      <c r="Z442" s="672"/>
      <c r="AA442" s="672"/>
      <c r="AB442" s="672"/>
      <c r="AC442" s="672"/>
      <c r="AD442" s="672"/>
      <c r="AE442" s="672"/>
      <c r="AF442" s="672"/>
      <c r="AG442" s="672"/>
      <c r="AH442" s="673"/>
    </row>
    <row r="443" spans="2:34" ht="15" customHeight="1">
      <c r="B443" s="483">
        <v>466</v>
      </c>
      <c r="C443" s="476">
        <v>1.85</v>
      </c>
      <c r="D443" s="481" t="s">
        <v>2799</v>
      </c>
      <c r="E443" s="376"/>
      <c r="F443" s="376">
        <v>328</v>
      </c>
      <c r="G443" s="333" t="s">
        <v>2800</v>
      </c>
      <c r="H443" s="377" t="s">
        <v>2801</v>
      </c>
      <c r="I443" s="334"/>
      <c r="J443" s="320">
        <v>2.032</v>
      </c>
      <c r="K443" s="376" t="s">
        <v>1700</v>
      </c>
      <c r="L443" s="321">
        <v>20.399999999999999</v>
      </c>
      <c r="M443" s="321">
        <v>7.1</v>
      </c>
      <c r="N443" s="321">
        <v>9.6999999999999993</v>
      </c>
      <c r="O443" s="376">
        <v>1</v>
      </c>
      <c r="P443" s="335" t="s">
        <v>1703</v>
      </c>
      <c r="Q443" s="335" t="s">
        <v>1699</v>
      </c>
      <c r="R443" s="335" t="s">
        <v>1709</v>
      </c>
      <c r="S443" s="376">
        <v>1</v>
      </c>
      <c r="T443" s="376" t="s">
        <v>1701</v>
      </c>
      <c r="U443" s="376" t="s">
        <v>1767</v>
      </c>
      <c r="V443" s="376">
        <v>2</v>
      </c>
      <c r="W443" s="377" t="s">
        <v>1699</v>
      </c>
      <c r="X443" s="377" t="s">
        <v>1707</v>
      </c>
      <c r="Y443" s="376">
        <v>3</v>
      </c>
      <c r="Z443" s="376"/>
      <c r="AA443" s="376"/>
      <c r="AB443" s="376"/>
      <c r="AC443" s="377" t="s">
        <v>1699</v>
      </c>
      <c r="AD443" s="377" t="s">
        <v>1703</v>
      </c>
      <c r="AE443" s="377">
        <v>2</v>
      </c>
      <c r="AF443" s="377"/>
      <c r="AG443" s="516">
        <v>7.9089</v>
      </c>
      <c r="AH443" s="517">
        <v>112.9558</v>
      </c>
    </row>
    <row r="444" spans="2:34">
      <c r="B444" s="671"/>
      <c r="C444" s="672"/>
      <c r="D444" s="672"/>
      <c r="E444" s="672"/>
      <c r="F444" s="672"/>
      <c r="G444" s="672"/>
      <c r="H444" s="672"/>
      <c r="I444" s="672"/>
      <c r="J444" s="672"/>
      <c r="K444" s="672"/>
      <c r="L444" s="672"/>
      <c r="M444" s="672"/>
      <c r="N444" s="672"/>
      <c r="O444" s="672"/>
      <c r="P444" s="672"/>
      <c r="Q444" s="672"/>
      <c r="R444" s="672"/>
      <c r="S444" s="672"/>
      <c r="T444" s="672"/>
      <c r="U444" s="672"/>
      <c r="V444" s="672"/>
      <c r="W444" s="672"/>
      <c r="X444" s="672"/>
      <c r="Y444" s="672"/>
      <c r="Z444" s="672"/>
      <c r="AA444" s="672"/>
      <c r="AB444" s="672"/>
      <c r="AC444" s="672"/>
      <c r="AD444" s="672"/>
      <c r="AE444" s="672"/>
      <c r="AF444" s="672"/>
      <c r="AG444" s="672"/>
      <c r="AH444" s="673"/>
    </row>
    <row r="446" spans="2:34">
      <c r="B446" s="300" t="s">
        <v>984</v>
      </c>
      <c r="F446" s="306" t="s">
        <v>985</v>
      </c>
      <c r="I446" s="304" t="s">
        <v>986</v>
      </c>
      <c r="L446" s="300" t="s">
        <v>2041</v>
      </c>
      <c r="O446" s="412"/>
      <c r="P446" s="300" t="s">
        <v>2042</v>
      </c>
      <c r="U446" s="300" t="s">
        <v>2043</v>
      </c>
      <c r="V446" s="300"/>
      <c r="AC446" s="412"/>
      <c r="AD446" s="412"/>
    </row>
    <row r="447" spans="2:34">
      <c r="B447" s="305" t="s">
        <v>990</v>
      </c>
      <c r="C447" s="306" t="s">
        <v>991</v>
      </c>
      <c r="F447" s="307" t="s">
        <v>992</v>
      </c>
      <c r="G447" s="308" t="s">
        <v>993</v>
      </c>
      <c r="I447" s="309" t="s">
        <v>994</v>
      </c>
      <c r="J447" s="308" t="s">
        <v>995</v>
      </c>
      <c r="K447" s="300"/>
      <c r="L447" s="308" t="s">
        <v>996</v>
      </c>
      <c r="M447" s="308" t="s">
        <v>997</v>
      </c>
      <c r="N447" s="300"/>
      <c r="O447" s="412"/>
      <c r="P447" s="300"/>
      <c r="Q447" s="308"/>
      <c r="R447" s="300"/>
      <c r="S447" s="300"/>
      <c r="T447" s="300"/>
      <c r="U447" s="308" t="s">
        <v>998</v>
      </c>
      <c r="V447" s="308"/>
      <c r="W447" s="308" t="s">
        <v>999</v>
      </c>
      <c r="X447" s="300"/>
      <c r="Y447" s="300"/>
      <c r="Z447" s="300"/>
      <c r="AA447" s="300"/>
      <c r="AB447" s="300"/>
      <c r="AC447" s="412"/>
      <c r="AD447" s="412"/>
    </row>
    <row r="448" spans="2:34">
      <c r="B448" s="305" t="s">
        <v>1000</v>
      </c>
      <c r="C448" s="306" t="s">
        <v>1001</v>
      </c>
      <c r="F448" s="307" t="s">
        <v>1002</v>
      </c>
      <c r="G448" s="308" t="s">
        <v>1003</v>
      </c>
      <c r="I448" s="309" t="s">
        <v>1004</v>
      </c>
      <c r="J448" s="308" t="s">
        <v>1005</v>
      </c>
      <c r="K448" s="300"/>
      <c r="L448" s="308" t="s">
        <v>1006</v>
      </c>
      <c r="M448" s="308" t="s">
        <v>1007</v>
      </c>
      <c r="N448" s="300"/>
      <c r="O448" s="412"/>
      <c r="P448" s="308" t="s">
        <v>1008</v>
      </c>
      <c r="Q448" s="308"/>
      <c r="R448" s="300"/>
      <c r="S448" s="300"/>
      <c r="T448" s="300"/>
      <c r="U448" s="308" t="s">
        <v>1009</v>
      </c>
      <c r="V448" s="308"/>
      <c r="W448" s="308" t="s">
        <v>1010</v>
      </c>
      <c r="X448" s="300"/>
      <c r="Y448" s="300"/>
      <c r="Z448" s="300"/>
      <c r="AA448" s="300"/>
      <c r="AB448" s="300"/>
      <c r="AC448" s="412"/>
      <c r="AD448" s="412"/>
    </row>
    <row r="449" spans="2:30">
      <c r="B449" s="305" t="s">
        <v>1011</v>
      </c>
      <c r="C449" s="306" t="s">
        <v>1012</v>
      </c>
      <c r="F449" s="307" t="s">
        <v>1004</v>
      </c>
      <c r="G449" s="308" t="s">
        <v>2040</v>
      </c>
      <c r="I449" s="309" t="s">
        <v>1015</v>
      </c>
      <c r="J449" s="308" t="s">
        <v>1016</v>
      </c>
      <c r="K449" s="300"/>
      <c r="L449" s="308" t="s">
        <v>1017</v>
      </c>
      <c r="M449" s="308" t="s">
        <v>1018</v>
      </c>
      <c r="N449" s="300"/>
      <c r="O449" s="412"/>
      <c r="P449" s="308" t="s">
        <v>1019</v>
      </c>
      <c r="Q449" s="308" t="s">
        <v>1020</v>
      </c>
      <c r="R449" s="300"/>
      <c r="S449" s="300"/>
      <c r="T449" s="300"/>
      <c r="U449" s="308" t="s">
        <v>1021</v>
      </c>
      <c r="V449" s="308"/>
      <c r="W449" s="308" t="s">
        <v>1022</v>
      </c>
      <c r="X449" s="300"/>
      <c r="Y449" s="300"/>
      <c r="Z449" s="300"/>
      <c r="AA449" s="300"/>
      <c r="AB449" s="300"/>
      <c r="AC449" s="412"/>
      <c r="AD449" s="412"/>
    </row>
    <row r="450" spans="2:30">
      <c r="B450" s="305" t="s">
        <v>1023</v>
      </c>
      <c r="C450" s="306" t="s">
        <v>1024</v>
      </c>
      <c r="F450" s="307" t="s">
        <v>1013</v>
      </c>
      <c r="G450" s="308" t="s">
        <v>1014</v>
      </c>
      <c r="I450" s="309" t="s">
        <v>1027</v>
      </c>
      <c r="J450" s="308" t="s">
        <v>1028</v>
      </c>
      <c r="K450" s="300"/>
      <c r="L450" s="308" t="s">
        <v>1029</v>
      </c>
      <c r="M450" s="308" t="s">
        <v>1030</v>
      </c>
      <c r="N450" s="300"/>
      <c r="O450" s="412"/>
      <c r="P450" s="308" t="s">
        <v>1015</v>
      </c>
      <c r="Q450" s="308" t="s">
        <v>1031</v>
      </c>
      <c r="R450" s="300"/>
      <c r="S450" s="300"/>
      <c r="T450" s="300"/>
      <c r="U450" s="308" t="s">
        <v>1032</v>
      </c>
      <c r="V450" s="308"/>
      <c r="W450" s="308" t="s">
        <v>1033</v>
      </c>
      <c r="X450" s="300"/>
      <c r="Y450" s="300"/>
      <c r="Z450" s="300"/>
      <c r="AA450" s="300"/>
      <c r="AB450" s="300"/>
      <c r="AC450" s="412"/>
      <c r="AD450" s="412"/>
    </row>
    <row r="451" spans="2:30">
      <c r="C451" s="310"/>
      <c r="F451" s="307" t="s">
        <v>1025</v>
      </c>
      <c r="G451" s="308" t="s">
        <v>1026</v>
      </c>
      <c r="I451" s="309" t="s">
        <v>1036</v>
      </c>
      <c r="J451" s="308" t="s">
        <v>1037</v>
      </c>
      <c r="K451" s="300"/>
      <c r="L451" s="308" t="s">
        <v>1038</v>
      </c>
      <c r="M451" s="308" t="s">
        <v>1039</v>
      </c>
      <c r="N451" s="300"/>
      <c r="O451" s="412"/>
      <c r="P451" s="308" t="s">
        <v>998</v>
      </c>
      <c r="Q451" s="308" t="s">
        <v>2039</v>
      </c>
      <c r="R451" s="300"/>
      <c r="S451" s="300"/>
      <c r="T451" s="300"/>
      <c r="U451" s="308" t="s">
        <v>1040</v>
      </c>
      <c r="V451" s="308"/>
      <c r="W451" s="308" t="s">
        <v>1041</v>
      </c>
      <c r="X451" s="300"/>
      <c r="Y451" s="300"/>
      <c r="Z451" s="300"/>
      <c r="AA451" s="300"/>
      <c r="AB451" s="300"/>
      <c r="AC451" s="412"/>
      <c r="AD451" s="412"/>
    </row>
    <row r="452" spans="2:30">
      <c r="B452" s="308" t="s">
        <v>2044</v>
      </c>
      <c r="C452" s="310"/>
      <c r="F452" s="307" t="s">
        <v>1034</v>
      </c>
      <c r="G452" s="308" t="s">
        <v>1035</v>
      </c>
      <c r="I452" s="309" t="s">
        <v>1044</v>
      </c>
      <c r="J452" s="308" t="s">
        <v>1045</v>
      </c>
      <c r="K452" s="300"/>
      <c r="L452" s="308" t="s">
        <v>1046</v>
      </c>
      <c r="M452" s="308" t="s">
        <v>1047</v>
      </c>
      <c r="N452" s="300"/>
      <c r="O452" s="412"/>
      <c r="P452" s="412"/>
      <c r="Q452" s="412"/>
      <c r="R452" s="300"/>
      <c r="S452" s="300"/>
      <c r="T452" s="300"/>
      <c r="U452" s="308" t="s">
        <v>1027</v>
      </c>
      <c r="V452" s="308"/>
      <c r="W452" s="308" t="s">
        <v>1049</v>
      </c>
      <c r="X452" s="300"/>
      <c r="Y452" s="300"/>
      <c r="Z452" s="300"/>
      <c r="AA452" s="300"/>
      <c r="AB452" s="300"/>
      <c r="AC452" s="412"/>
      <c r="AD452" s="412"/>
    </row>
    <row r="453" spans="2:30">
      <c r="B453" s="305" t="s">
        <v>1050</v>
      </c>
      <c r="C453" s="311" t="s">
        <v>2027</v>
      </c>
      <c r="D453" s="300"/>
      <c r="E453" s="300"/>
      <c r="F453" s="307" t="s">
        <v>1021</v>
      </c>
      <c r="G453" s="308" t="s">
        <v>1043</v>
      </c>
      <c r="I453" s="309" t="s">
        <v>1054</v>
      </c>
      <c r="J453" s="308" t="s">
        <v>1055</v>
      </c>
      <c r="K453" s="300"/>
      <c r="L453" s="308" t="s">
        <v>1056</v>
      </c>
      <c r="M453" s="308" t="s">
        <v>1057</v>
      </c>
      <c r="N453" s="300"/>
      <c r="O453" s="412"/>
      <c r="P453" s="308" t="s">
        <v>1048</v>
      </c>
      <c r="Q453" s="308"/>
      <c r="R453" s="300"/>
      <c r="S453" s="300"/>
      <c r="T453" s="300"/>
      <c r="U453" s="308" t="s">
        <v>1060</v>
      </c>
      <c r="V453" s="308"/>
      <c r="W453" s="308" t="s">
        <v>1061</v>
      </c>
      <c r="X453" s="300"/>
      <c r="Y453" s="300"/>
      <c r="Z453" s="300"/>
      <c r="AA453" s="300"/>
      <c r="AB453" s="300"/>
      <c r="AC453" s="412"/>
      <c r="AD453" s="412"/>
    </row>
    <row r="454" spans="2:30">
      <c r="B454" s="413"/>
      <c r="C454" s="414" t="s">
        <v>2033</v>
      </c>
      <c r="D454" s="300"/>
      <c r="E454" s="300"/>
      <c r="F454" s="307" t="s">
        <v>1052</v>
      </c>
      <c r="G454" s="308" t="s">
        <v>1053</v>
      </c>
      <c r="I454" s="309"/>
      <c r="J454" s="308" t="s">
        <v>1066</v>
      </c>
      <c r="K454" s="300"/>
      <c r="L454" s="308" t="s">
        <v>1067</v>
      </c>
      <c r="M454" s="308" t="s">
        <v>1068</v>
      </c>
      <c r="N454" s="300"/>
      <c r="O454" s="412"/>
      <c r="P454" s="308" t="s">
        <v>1058</v>
      </c>
      <c r="Q454" s="308" t="s">
        <v>1059</v>
      </c>
      <c r="R454" s="300"/>
      <c r="S454" s="300"/>
      <c r="T454" s="300"/>
      <c r="U454" s="308" t="s">
        <v>1069</v>
      </c>
      <c r="V454" s="308"/>
      <c r="W454" s="308" t="s">
        <v>1070</v>
      </c>
      <c r="X454" s="300"/>
      <c r="Y454" s="300"/>
      <c r="Z454" s="300"/>
      <c r="AA454" s="300"/>
      <c r="AB454" s="300"/>
      <c r="AC454" s="412"/>
      <c r="AD454" s="412"/>
    </row>
    <row r="455" spans="2:30">
      <c r="B455" s="305" t="s">
        <v>1062</v>
      </c>
      <c r="C455" s="311" t="s">
        <v>2028</v>
      </c>
      <c r="D455" s="300"/>
      <c r="E455" s="300"/>
      <c r="F455" s="307" t="s">
        <v>1064</v>
      </c>
      <c r="G455" s="308" t="s">
        <v>1065</v>
      </c>
      <c r="I455" s="309" t="s">
        <v>1009</v>
      </c>
      <c r="J455" s="308" t="s">
        <v>1074</v>
      </c>
      <c r="K455" s="300"/>
      <c r="L455" s="300"/>
      <c r="M455" s="300"/>
      <c r="N455" s="300"/>
      <c r="O455" s="412"/>
      <c r="P455" s="308" t="s">
        <v>1069</v>
      </c>
      <c r="Q455" s="308" t="s">
        <v>1031</v>
      </c>
      <c r="R455" s="300"/>
      <c r="S455" s="300"/>
      <c r="T455" s="300"/>
      <c r="U455" s="308" t="s">
        <v>1015</v>
      </c>
      <c r="V455" s="308"/>
      <c r="W455" s="308" t="s">
        <v>1076</v>
      </c>
      <c r="X455" s="300"/>
      <c r="Y455" s="300"/>
      <c r="Z455" s="300"/>
      <c r="AA455" s="300"/>
      <c r="AB455" s="300"/>
      <c r="AC455" s="412"/>
      <c r="AD455" s="412"/>
    </row>
    <row r="456" spans="2:30">
      <c r="B456" s="413"/>
      <c r="C456" s="414" t="s">
        <v>2032</v>
      </c>
      <c r="D456" s="300"/>
      <c r="E456" s="300"/>
      <c r="F456" s="307" t="s">
        <v>1069</v>
      </c>
      <c r="G456" s="308" t="s">
        <v>1073</v>
      </c>
      <c r="I456" s="309" t="s">
        <v>1093</v>
      </c>
      <c r="J456" s="308" t="s">
        <v>1094</v>
      </c>
      <c r="K456" s="300"/>
      <c r="L456" s="308"/>
      <c r="M456" s="308"/>
      <c r="N456" s="300"/>
      <c r="O456" s="412"/>
      <c r="P456" s="308" t="s">
        <v>1009</v>
      </c>
      <c r="Q456" s="308" t="s">
        <v>1075</v>
      </c>
      <c r="R456" s="300"/>
      <c r="S456" s="300"/>
      <c r="T456" s="300"/>
      <c r="U456" s="308" t="s">
        <v>1054</v>
      </c>
      <c r="V456" s="308"/>
      <c r="W456" s="308" t="s">
        <v>1096</v>
      </c>
      <c r="X456" s="300"/>
      <c r="Y456" s="300"/>
      <c r="Z456" s="300"/>
      <c r="AA456" s="300"/>
      <c r="AB456" s="300"/>
      <c r="AC456" s="412"/>
      <c r="AD456" s="412"/>
    </row>
    <row r="457" spans="2:30">
      <c r="B457" s="305" t="s">
        <v>1071</v>
      </c>
      <c r="C457" s="311" t="s">
        <v>1775</v>
      </c>
      <c r="D457" s="300"/>
      <c r="E457" s="300"/>
      <c r="F457" s="307" t="s">
        <v>1091</v>
      </c>
      <c r="G457" s="308" t="s">
        <v>1092</v>
      </c>
      <c r="I457" s="309" t="s">
        <v>1069</v>
      </c>
      <c r="J457" s="308" t="s">
        <v>1005</v>
      </c>
      <c r="K457" s="300"/>
      <c r="L457" s="300"/>
      <c r="M457" s="300"/>
      <c r="N457" s="300"/>
      <c r="O457" s="412"/>
      <c r="P457" s="308" t="s">
        <v>1027</v>
      </c>
      <c r="Q457" s="308" t="s">
        <v>1095</v>
      </c>
      <c r="R457" s="300"/>
      <c r="S457" s="300"/>
      <c r="T457" s="300"/>
      <c r="U457" s="308" t="s">
        <v>1101</v>
      </c>
      <c r="V457" s="308"/>
      <c r="W457" s="308" t="s">
        <v>1102</v>
      </c>
      <c r="X457" s="300"/>
      <c r="Y457" s="300"/>
      <c r="Z457" s="300"/>
      <c r="AA457" s="300"/>
      <c r="AB457" s="300"/>
      <c r="AC457" s="412"/>
      <c r="AD457" s="412"/>
    </row>
    <row r="458" spans="2:30">
      <c r="B458" s="413"/>
      <c r="C458" s="414" t="s">
        <v>2034</v>
      </c>
      <c r="D458" s="300"/>
      <c r="E458" s="300"/>
      <c r="F458" s="307" t="s">
        <v>1009</v>
      </c>
      <c r="G458" s="308" t="s">
        <v>1099</v>
      </c>
      <c r="I458" s="309"/>
      <c r="J458" s="308" t="s">
        <v>1094</v>
      </c>
      <c r="K458" s="300"/>
      <c r="L458" s="308"/>
      <c r="M458" s="308"/>
      <c r="N458" s="300"/>
      <c r="O458" s="412"/>
      <c r="P458" s="308" t="s">
        <v>1060</v>
      </c>
      <c r="Q458" s="308" t="s">
        <v>1100</v>
      </c>
      <c r="R458" s="300"/>
      <c r="S458" s="300"/>
      <c r="T458" s="300"/>
      <c r="U458" s="308" t="s">
        <v>1044</v>
      </c>
      <c r="V458" s="308"/>
      <c r="W458" s="308" t="s">
        <v>1108</v>
      </c>
      <c r="X458" s="300"/>
      <c r="Y458" s="300"/>
      <c r="Z458" s="300"/>
      <c r="AA458" s="300"/>
      <c r="AB458" s="300"/>
      <c r="AC458" s="412"/>
      <c r="AD458" s="412"/>
    </row>
    <row r="459" spans="2:30">
      <c r="B459" s="413"/>
      <c r="C459" s="414" t="s">
        <v>2035</v>
      </c>
      <c r="D459" s="300"/>
      <c r="E459" s="300"/>
      <c r="F459" s="307" t="s">
        <v>1105</v>
      </c>
      <c r="G459" s="308" t="s">
        <v>1106</v>
      </c>
      <c r="I459" s="309" t="s">
        <v>1060</v>
      </c>
      <c r="J459" s="308" t="s">
        <v>1005</v>
      </c>
      <c r="K459" s="300"/>
      <c r="L459" s="300"/>
      <c r="M459" s="300"/>
      <c r="N459" s="300"/>
      <c r="O459" s="300"/>
      <c r="P459" s="308" t="s">
        <v>1052</v>
      </c>
      <c r="Q459" s="308" t="s">
        <v>1107</v>
      </c>
      <c r="R459" s="300"/>
      <c r="S459" s="300"/>
      <c r="T459" s="300"/>
      <c r="U459" s="308" t="s">
        <v>1064</v>
      </c>
      <c r="V459" s="308"/>
      <c r="W459" s="308" t="s">
        <v>1111</v>
      </c>
      <c r="X459" s="300"/>
      <c r="Y459" s="300"/>
      <c r="Z459" s="300"/>
      <c r="AA459" s="300"/>
      <c r="AB459" s="300"/>
      <c r="AC459" s="412"/>
      <c r="AD459" s="412"/>
    </row>
    <row r="460" spans="2:30">
      <c r="B460" s="305" t="s">
        <v>1077</v>
      </c>
      <c r="C460" s="311" t="s">
        <v>2029</v>
      </c>
      <c r="D460" s="300"/>
      <c r="E460" s="300"/>
      <c r="F460" s="307" t="s">
        <v>1109</v>
      </c>
      <c r="G460" s="308" t="s">
        <v>1110</v>
      </c>
      <c r="I460" s="309"/>
      <c r="J460" s="308" t="s">
        <v>1114</v>
      </c>
      <c r="K460" s="300"/>
      <c r="L460" s="308"/>
      <c r="M460" s="308"/>
      <c r="N460" s="300"/>
      <c r="O460" s="308"/>
      <c r="P460" s="308"/>
      <c r="Q460" s="308"/>
      <c r="R460" s="300"/>
      <c r="S460" s="300"/>
      <c r="T460" s="300"/>
      <c r="U460" s="308" t="s">
        <v>1115</v>
      </c>
      <c r="V460" s="308"/>
      <c r="W460" s="308" t="s">
        <v>1116</v>
      </c>
      <c r="X460" s="300"/>
      <c r="Y460" s="300"/>
      <c r="Z460" s="300"/>
      <c r="AA460" s="300"/>
      <c r="AB460" s="300"/>
      <c r="AC460" s="412"/>
      <c r="AD460" s="412"/>
    </row>
    <row r="461" spans="2:30">
      <c r="B461" s="413"/>
      <c r="C461" s="414" t="s">
        <v>2037</v>
      </c>
      <c r="F461" s="307" t="s">
        <v>1112</v>
      </c>
      <c r="G461" s="308" t="s">
        <v>1113</v>
      </c>
      <c r="I461" s="309" t="s">
        <v>1091</v>
      </c>
      <c r="J461" s="308" t="s">
        <v>1074</v>
      </c>
      <c r="K461" s="300"/>
      <c r="L461" s="300"/>
      <c r="M461" s="300"/>
      <c r="N461" s="300"/>
      <c r="O461" s="300"/>
      <c r="P461" s="300"/>
      <c r="Q461" s="300"/>
      <c r="R461" s="300"/>
      <c r="S461" s="300"/>
      <c r="T461" s="300"/>
      <c r="U461" s="308" t="s">
        <v>1117</v>
      </c>
      <c r="V461" s="308"/>
      <c r="W461" s="308" t="s">
        <v>1118</v>
      </c>
      <c r="X461" s="300"/>
      <c r="Y461" s="300"/>
      <c r="Z461" s="300"/>
      <c r="AA461" s="300"/>
      <c r="AB461" s="300"/>
      <c r="AC461" s="412"/>
      <c r="AD461" s="412"/>
    </row>
    <row r="462" spans="2:30">
      <c r="B462" s="413"/>
      <c r="C462" s="414" t="s">
        <v>2038</v>
      </c>
      <c r="F462" s="307" t="s">
        <v>1054</v>
      </c>
      <c r="G462" s="308" t="s">
        <v>1068</v>
      </c>
      <c r="I462" s="309"/>
      <c r="J462" s="308" t="s">
        <v>1119</v>
      </c>
      <c r="K462" s="300"/>
      <c r="L462" s="300"/>
      <c r="M462" s="300"/>
      <c r="N462" s="300"/>
      <c r="O462" s="308"/>
      <c r="P462" s="308"/>
      <c r="Q462" s="308"/>
      <c r="R462" s="300"/>
      <c r="S462" s="300"/>
      <c r="T462" s="300"/>
      <c r="U462" s="308" t="s">
        <v>1120</v>
      </c>
      <c r="V462" s="308"/>
      <c r="W462" s="308" t="s">
        <v>1121</v>
      </c>
      <c r="X462" s="300"/>
      <c r="Y462" s="300"/>
      <c r="Z462" s="300"/>
      <c r="AA462" s="300"/>
      <c r="AB462" s="300"/>
      <c r="AC462" s="412"/>
      <c r="AD462" s="412"/>
    </row>
    <row r="463" spans="2:30">
      <c r="B463" s="305" t="s">
        <v>1097</v>
      </c>
      <c r="C463" s="311" t="s">
        <v>2030</v>
      </c>
      <c r="F463" s="307"/>
      <c r="G463" s="308"/>
      <c r="I463" s="304"/>
      <c r="J463" s="300"/>
      <c r="K463" s="300"/>
      <c r="L463" s="300"/>
      <c r="M463" s="300"/>
      <c r="N463" s="300"/>
      <c r="O463" s="300"/>
      <c r="P463" s="300"/>
      <c r="Q463" s="300"/>
      <c r="R463" s="300"/>
      <c r="S463" s="300"/>
      <c r="T463" s="300"/>
      <c r="U463" s="308" t="s">
        <v>1122</v>
      </c>
      <c r="V463" s="308"/>
      <c r="W463" s="308" t="s">
        <v>1123</v>
      </c>
      <c r="X463" s="300"/>
      <c r="Y463" s="300"/>
      <c r="Z463" s="300"/>
      <c r="AA463" s="300"/>
      <c r="AB463" s="300"/>
      <c r="AC463" s="412"/>
      <c r="AD463" s="412"/>
    </row>
    <row r="464" spans="2:30">
      <c r="B464" s="305" t="s">
        <v>1103</v>
      </c>
      <c r="C464" s="311" t="s">
        <v>2031</v>
      </c>
      <c r="F464" s="303"/>
      <c r="I464" s="304"/>
      <c r="J464" s="300"/>
      <c r="K464" s="300"/>
      <c r="L464" s="300"/>
      <c r="M464" s="300"/>
      <c r="N464" s="300"/>
      <c r="O464" s="308"/>
      <c r="P464" s="308"/>
      <c r="Q464" s="308"/>
      <c r="R464" s="300"/>
      <c r="S464" s="300"/>
      <c r="T464" s="300"/>
      <c r="U464" s="308" t="s">
        <v>1004</v>
      </c>
      <c r="V464" s="308"/>
      <c r="W464" s="308" t="s">
        <v>1124</v>
      </c>
      <c r="X464" s="300"/>
      <c r="Y464" s="300"/>
      <c r="Z464" s="300"/>
      <c r="AA464" s="300"/>
      <c r="AB464" s="300"/>
      <c r="AC464" s="412"/>
      <c r="AD464" s="412"/>
    </row>
    <row r="465" spans="1:35">
      <c r="C465" s="415" t="s">
        <v>2036</v>
      </c>
      <c r="F465" s="303"/>
      <c r="I465" s="304"/>
      <c r="J465" s="300"/>
      <c r="K465" s="300"/>
      <c r="L465" s="300"/>
      <c r="M465" s="300"/>
      <c r="N465" s="300"/>
      <c r="O465" s="300"/>
      <c r="P465" s="300"/>
      <c r="Q465" s="300"/>
      <c r="R465" s="300"/>
      <c r="S465" s="300"/>
      <c r="T465" s="300"/>
      <c r="U465" s="308" t="s">
        <v>1091</v>
      </c>
      <c r="V465" s="308"/>
      <c r="W465" s="308" t="s">
        <v>1125</v>
      </c>
      <c r="X465" s="300"/>
      <c r="Y465" s="300"/>
      <c r="Z465" s="300"/>
      <c r="AA465" s="300"/>
      <c r="AB465" s="300"/>
      <c r="AC465" s="412"/>
      <c r="AD465" s="412"/>
    </row>
    <row r="466" spans="1:35">
      <c r="C466" s="310"/>
      <c r="F466" s="303"/>
      <c r="I466" s="304"/>
      <c r="J466" s="300"/>
      <c r="K466" s="300"/>
      <c r="L466" s="300"/>
      <c r="M466" s="300"/>
      <c r="N466" s="300"/>
      <c r="O466" s="308"/>
      <c r="P466" s="308"/>
      <c r="Q466" s="308"/>
      <c r="R466" s="300"/>
      <c r="S466" s="300"/>
      <c r="T466" s="300"/>
      <c r="U466" s="308" t="s">
        <v>994</v>
      </c>
      <c r="V466" s="308"/>
      <c r="W466" s="308" t="s">
        <v>1126</v>
      </c>
      <c r="X466" s="300"/>
      <c r="Y466" s="300"/>
      <c r="Z466" s="300"/>
      <c r="AA466" s="300"/>
      <c r="AB466" s="300"/>
      <c r="AC466" s="412"/>
      <c r="AD466" s="412"/>
    </row>
    <row r="467" spans="1:35">
      <c r="C467" s="310"/>
      <c r="F467" s="303"/>
      <c r="I467" s="304"/>
      <c r="J467" s="300"/>
      <c r="K467" s="300"/>
      <c r="L467" s="300"/>
      <c r="M467" s="300"/>
      <c r="N467" s="300"/>
      <c r="O467" s="300"/>
      <c r="P467" s="300"/>
      <c r="Q467" s="300"/>
      <c r="R467" s="300"/>
      <c r="S467" s="300"/>
      <c r="T467" s="300"/>
      <c r="U467" s="308" t="s">
        <v>1052</v>
      </c>
      <c r="V467" s="308"/>
      <c r="W467" s="308" t="s">
        <v>1068</v>
      </c>
      <c r="X467" s="300"/>
      <c r="Y467" s="300"/>
      <c r="Z467" s="300"/>
      <c r="AA467" s="300"/>
      <c r="AB467" s="300"/>
      <c r="AC467" s="412"/>
      <c r="AD467" s="412"/>
    </row>
    <row r="471" spans="1:35" s="303" customFormat="1">
      <c r="A471" s="301"/>
      <c r="B471" s="301"/>
      <c r="C471" s="301"/>
      <c r="D471" s="301"/>
      <c r="E471" s="301"/>
      <c r="F471" s="301">
        <v>61</v>
      </c>
      <c r="G471" s="301" t="s">
        <v>2130</v>
      </c>
      <c r="I471" s="312"/>
      <c r="J471" s="301"/>
      <c r="K471" s="301"/>
      <c r="L471" s="301"/>
      <c r="M471" s="301"/>
      <c r="N471" s="301"/>
      <c r="O471" s="301"/>
      <c r="P471" s="301"/>
      <c r="Q471" s="301"/>
      <c r="R471" s="301"/>
      <c r="S471" s="301"/>
      <c r="T471" s="301"/>
      <c r="U471" s="301"/>
      <c r="V471" s="301"/>
      <c r="W471" s="301"/>
      <c r="X471" s="301"/>
      <c r="Y471" s="301"/>
      <c r="Z471" s="301"/>
      <c r="AA471" s="301"/>
      <c r="AB471" s="301"/>
      <c r="AC471" s="301"/>
      <c r="AD471" s="301"/>
      <c r="AE471" s="301"/>
      <c r="AF471" s="301"/>
      <c r="AG471" s="508"/>
      <c r="AH471" s="508"/>
      <c r="AI471" s="301"/>
    </row>
  </sheetData>
  <mergeCells count="340">
    <mergeCell ref="B1:AH1"/>
    <mergeCell ref="B6:B9"/>
    <mergeCell ref="C6:C9"/>
    <mergeCell ref="D6:D9"/>
    <mergeCell ref="E6:E8"/>
    <mergeCell ref="F6:F8"/>
    <mergeCell ref="G6:G8"/>
    <mergeCell ref="H6:H8"/>
    <mergeCell ref="I6:I8"/>
    <mergeCell ref="J6:J8"/>
    <mergeCell ref="B10:B15"/>
    <mergeCell ref="C10:C15"/>
    <mergeCell ref="D10:D15"/>
    <mergeCell ref="B16:AH16"/>
    <mergeCell ref="B17:B21"/>
    <mergeCell ref="C17:C21"/>
    <mergeCell ref="D17:D21"/>
    <mergeCell ref="AC7:AE7"/>
    <mergeCell ref="AG7:AH7"/>
    <mergeCell ref="T8:U8"/>
    <mergeCell ref="W8:X8"/>
    <mergeCell ref="AG8:AG9"/>
    <mergeCell ref="AH8:AH9"/>
    <mergeCell ref="K6:K8"/>
    <mergeCell ref="L6:O6"/>
    <mergeCell ref="P6:AH6"/>
    <mergeCell ref="L7:L8"/>
    <mergeCell ref="M7:N7"/>
    <mergeCell ref="O7:O8"/>
    <mergeCell ref="P7:S7"/>
    <mergeCell ref="T7:V7"/>
    <mergeCell ref="W7:Y7"/>
    <mergeCell ref="Z7:AB7"/>
    <mergeCell ref="B30:AH30"/>
    <mergeCell ref="B31:B39"/>
    <mergeCell ref="C31:C39"/>
    <mergeCell ref="D31:D39"/>
    <mergeCell ref="B40:AH40"/>
    <mergeCell ref="B41:B49"/>
    <mergeCell ref="C41:C49"/>
    <mergeCell ref="D41:D49"/>
    <mergeCell ref="B22:AH22"/>
    <mergeCell ref="B23:B24"/>
    <mergeCell ref="C23:C24"/>
    <mergeCell ref="D23:D24"/>
    <mergeCell ref="B25:AH25"/>
    <mergeCell ref="B26:B29"/>
    <mergeCell ref="C26:C29"/>
    <mergeCell ref="D26:D29"/>
    <mergeCell ref="B65:B68"/>
    <mergeCell ref="C65:C68"/>
    <mergeCell ref="D65:D68"/>
    <mergeCell ref="B69:AH69"/>
    <mergeCell ref="B70:B71"/>
    <mergeCell ref="C70:C71"/>
    <mergeCell ref="D70:D71"/>
    <mergeCell ref="B50:AH50"/>
    <mergeCell ref="B51:B53"/>
    <mergeCell ref="C51:C53"/>
    <mergeCell ref="D51:D53"/>
    <mergeCell ref="B54:AH54"/>
    <mergeCell ref="B55:B63"/>
    <mergeCell ref="C55:C63"/>
    <mergeCell ref="D55:D63"/>
    <mergeCell ref="B81:B86"/>
    <mergeCell ref="C81:C86"/>
    <mergeCell ref="D81:D86"/>
    <mergeCell ref="B87:AH87"/>
    <mergeCell ref="B89:AH89"/>
    <mergeCell ref="B90:B92"/>
    <mergeCell ref="C90:C92"/>
    <mergeCell ref="D90:D92"/>
    <mergeCell ref="B72:AH72"/>
    <mergeCell ref="B74:AH74"/>
    <mergeCell ref="B76:AH76"/>
    <mergeCell ref="B77:B79"/>
    <mergeCell ref="C77:C79"/>
    <mergeCell ref="D77:D79"/>
    <mergeCell ref="B99:B101"/>
    <mergeCell ref="C99:C101"/>
    <mergeCell ref="D99:D101"/>
    <mergeCell ref="B102:AH102"/>
    <mergeCell ref="B103:B104"/>
    <mergeCell ref="C103:C104"/>
    <mergeCell ref="D103:D104"/>
    <mergeCell ref="B93:AH93"/>
    <mergeCell ref="B94:B95"/>
    <mergeCell ref="C94:C95"/>
    <mergeCell ref="D94:D95"/>
    <mergeCell ref="B96:AH96"/>
    <mergeCell ref="B98:AH98"/>
    <mergeCell ref="B115:AH115"/>
    <mergeCell ref="B116:B117"/>
    <mergeCell ref="C116:C117"/>
    <mergeCell ref="D116:D117"/>
    <mergeCell ref="B118:AH118"/>
    <mergeCell ref="B119:B120"/>
    <mergeCell ref="C119:C120"/>
    <mergeCell ref="D119:D120"/>
    <mergeCell ref="B105:AH105"/>
    <mergeCell ref="B106:B107"/>
    <mergeCell ref="C106:C107"/>
    <mergeCell ref="D106:D107"/>
    <mergeCell ref="B108:AH108"/>
    <mergeCell ref="B109:B114"/>
    <mergeCell ref="C109:C114"/>
    <mergeCell ref="D109:D114"/>
    <mergeCell ref="B132:AH132"/>
    <mergeCell ref="B134:AH134"/>
    <mergeCell ref="B135:B137"/>
    <mergeCell ref="C135:C137"/>
    <mergeCell ref="D135:D137"/>
    <mergeCell ref="B138:AH138"/>
    <mergeCell ref="B121:AH121"/>
    <mergeCell ref="B122:B123"/>
    <mergeCell ref="C122:C123"/>
    <mergeCell ref="D122:D123"/>
    <mergeCell ref="B124:AH124"/>
    <mergeCell ref="B125:B131"/>
    <mergeCell ref="C125:C131"/>
    <mergeCell ref="D125:D131"/>
    <mergeCell ref="B152:AH152"/>
    <mergeCell ref="B153:B157"/>
    <mergeCell ref="C153:C157"/>
    <mergeCell ref="D153:D157"/>
    <mergeCell ref="B158:AH158"/>
    <mergeCell ref="B159:B162"/>
    <mergeCell ref="C159:C162"/>
    <mergeCell ref="D159:D162"/>
    <mergeCell ref="B139:B142"/>
    <mergeCell ref="C139:C142"/>
    <mergeCell ref="D139:D142"/>
    <mergeCell ref="B143:AH143"/>
    <mergeCell ref="B144:B151"/>
    <mergeCell ref="C144:C151"/>
    <mergeCell ref="D144:D151"/>
    <mergeCell ref="B172:AH172"/>
    <mergeCell ref="B173:B175"/>
    <mergeCell ref="C173:C175"/>
    <mergeCell ref="D173:D175"/>
    <mergeCell ref="B176:AH176"/>
    <mergeCell ref="B177:B178"/>
    <mergeCell ref="C177:C178"/>
    <mergeCell ref="D177:D178"/>
    <mergeCell ref="B164:B166"/>
    <mergeCell ref="C164:C166"/>
    <mergeCell ref="D164:D166"/>
    <mergeCell ref="B167:AH167"/>
    <mergeCell ref="B170:B171"/>
    <mergeCell ref="C170:C171"/>
    <mergeCell ref="D170:D171"/>
    <mergeCell ref="B186:AH186"/>
    <mergeCell ref="B188:AH188"/>
    <mergeCell ref="B189:B190"/>
    <mergeCell ref="C189:C190"/>
    <mergeCell ref="D189:D190"/>
    <mergeCell ref="B191:AH191"/>
    <mergeCell ref="B179:AH179"/>
    <mergeCell ref="B181:AH181"/>
    <mergeCell ref="B182:B183"/>
    <mergeCell ref="C182:C183"/>
    <mergeCell ref="D182:D183"/>
    <mergeCell ref="B184:AH184"/>
    <mergeCell ref="B210:B213"/>
    <mergeCell ref="C210:C213"/>
    <mergeCell ref="D210:D213"/>
    <mergeCell ref="B214:AH214"/>
    <mergeCell ref="B215:B219"/>
    <mergeCell ref="C215:C219"/>
    <mergeCell ref="D215:D219"/>
    <mergeCell ref="B192:B204"/>
    <mergeCell ref="C192:C204"/>
    <mergeCell ref="D192:D204"/>
    <mergeCell ref="B205:AH205"/>
    <mergeCell ref="B206:B208"/>
    <mergeCell ref="C206:C208"/>
    <mergeCell ref="D206:D208"/>
    <mergeCell ref="B233:AH233"/>
    <mergeCell ref="B234:B235"/>
    <mergeCell ref="C234:C235"/>
    <mergeCell ref="D234:D235"/>
    <mergeCell ref="B236:AH236"/>
    <mergeCell ref="B237:B239"/>
    <mergeCell ref="C237:C239"/>
    <mergeCell ref="D237:D239"/>
    <mergeCell ref="B221:B225"/>
    <mergeCell ref="C221:C225"/>
    <mergeCell ref="D221:D225"/>
    <mergeCell ref="B226:AH226"/>
    <mergeCell ref="B227:B232"/>
    <mergeCell ref="C227:C232"/>
    <mergeCell ref="D227:D232"/>
    <mergeCell ref="B256:AH256"/>
    <mergeCell ref="B257:B263"/>
    <mergeCell ref="C257:C263"/>
    <mergeCell ref="D257:D263"/>
    <mergeCell ref="B264:AH264"/>
    <mergeCell ref="B265:B269"/>
    <mergeCell ref="C265:C269"/>
    <mergeCell ref="D265:D269"/>
    <mergeCell ref="B241:B244"/>
    <mergeCell ref="C241:C244"/>
    <mergeCell ref="D241:D244"/>
    <mergeCell ref="B245:AH245"/>
    <mergeCell ref="B246:B255"/>
    <mergeCell ref="C246:C255"/>
    <mergeCell ref="D246:D255"/>
    <mergeCell ref="B279:B283"/>
    <mergeCell ref="C279:C283"/>
    <mergeCell ref="D279:D283"/>
    <mergeCell ref="B284:AH284"/>
    <mergeCell ref="B285:B296"/>
    <mergeCell ref="C285:C296"/>
    <mergeCell ref="D285:D296"/>
    <mergeCell ref="B270:AH270"/>
    <mergeCell ref="B271:B274"/>
    <mergeCell ref="C271:C274"/>
    <mergeCell ref="D271:D274"/>
    <mergeCell ref="B275:AH275"/>
    <mergeCell ref="B276:B277"/>
    <mergeCell ref="C276:C277"/>
    <mergeCell ref="D276:D277"/>
    <mergeCell ref="B303:B307"/>
    <mergeCell ref="C303:C307"/>
    <mergeCell ref="D303:D307"/>
    <mergeCell ref="B308:AH308"/>
    <mergeCell ref="B309:B312"/>
    <mergeCell ref="C309:C312"/>
    <mergeCell ref="D309:D312"/>
    <mergeCell ref="B297:AH297"/>
    <mergeCell ref="B299:AH299"/>
    <mergeCell ref="B300:B301"/>
    <mergeCell ref="C300:C301"/>
    <mergeCell ref="D300:D301"/>
    <mergeCell ref="B302:AH302"/>
    <mergeCell ref="B327:AH327"/>
    <mergeCell ref="B329:AH329"/>
    <mergeCell ref="B331:AH331"/>
    <mergeCell ref="B333:AH333"/>
    <mergeCell ref="B334:B335"/>
    <mergeCell ref="C334:C335"/>
    <mergeCell ref="D334:D335"/>
    <mergeCell ref="B313:AH313"/>
    <mergeCell ref="B315:AH315"/>
    <mergeCell ref="B317:AH317"/>
    <mergeCell ref="B318:B326"/>
    <mergeCell ref="C318:C326"/>
    <mergeCell ref="D318:D326"/>
    <mergeCell ref="B343:AH343"/>
    <mergeCell ref="B345:AH345"/>
    <mergeCell ref="B347:AH347"/>
    <mergeCell ref="B351:AH351"/>
    <mergeCell ref="B352:B354"/>
    <mergeCell ref="C352:C354"/>
    <mergeCell ref="D352:D354"/>
    <mergeCell ref="B336:AH336"/>
    <mergeCell ref="B338:AH338"/>
    <mergeCell ref="B340:AH340"/>
    <mergeCell ref="B341:B342"/>
    <mergeCell ref="C341:C342"/>
    <mergeCell ref="D341:D342"/>
    <mergeCell ref="B362:B363"/>
    <mergeCell ref="C362:C363"/>
    <mergeCell ref="D362:D363"/>
    <mergeCell ref="B364:AH364"/>
    <mergeCell ref="B365:B368"/>
    <mergeCell ref="C365:C368"/>
    <mergeCell ref="D365:D368"/>
    <mergeCell ref="B355:AH355"/>
    <mergeCell ref="B356:B358"/>
    <mergeCell ref="C356:C358"/>
    <mergeCell ref="D356:D358"/>
    <mergeCell ref="B359:AH359"/>
    <mergeCell ref="B361:AH361"/>
    <mergeCell ref="B377:AH377"/>
    <mergeCell ref="B378:B381"/>
    <mergeCell ref="C378:C381"/>
    <mergeCell ref="D378:D381"/>
    <mergeCell ref="B382:AH382"/>
    <mergeCell ref="B383:B384"/>
    <mergeCell ref="C383:C384"/>
    <mergeCell ref="D383:D384"/>
    <mergeCell ref="B369:AH369"/>
    <mergeCell ref="B371:AH371"/>
    <mergeCell ref="B372:B374"/>
    <mergeCell ref="C372:C374"/>
    <mergeCell ref="D372:D374"/>
    <mergeCell ref="B375:AH375"/>
    <mergeCell ref="B392:B393"/>
    <mergeCell ref="C392:C393"/>
    <mergeCell ref="D392:D393"/>
    <mergeCell ref="B394:AH394"/>
    <mergeCell ref="B396:AH396"/>
    <mergeCell ref="B398:AH398"/>
    <mergeCell ref="B385:AH385"/>
    <mergeCell ref="B386:B388"/>
    <mergeCell ref="C386:C388"/>
    <mergeCell ref="D386:D388"/>
    <mergeCell ref="B389:AH389"/>
    <mergeCell ref="B391:AH391"/>
    <mergeCell ref="B409:AH409"/>
    <mergeCell ref="B411:AH411"/>
    <mergeCell ref="B412:B413"/>
    <mergeCell ref="C412:C413"/>
    <mergeCell ref="D412:D413"/>
    <mergeCell ref="B414:AH414"/>
    <mergeCell ref="B400:AH400"/>
    <mergeCell ref="B402:AH402"/>
    <mergeCell ref="B404:AH404"/>
    <mergeCell ref="B405:B408"/>
    <mergeCell ref="C405:C408"/>
    <mergeCell ref="D405:D408"/>
    <mergeCell ref="B424:AH424"/>
    <mergeCell ref="B426:AH426"/>
    <mergeCell ref="B427:B428"/>
    <mergeCell ref="C427:C428"/>
    <mergeCell ref="D427:D428"/>
    <mergeCell ref="B429:AH429"/>
    <mergeCell ref="B416:AH416"/>
    <mergeCell ref="B417:B419"/>
    <mergeCell ref="C417:C419"/>
    <mergeCell ref="D417:D419"/>
    <mergeCell ref="B420:AH420"/>
    <mergeCell ref="B421:B423"/>
    <mergeCell ref="C421:C423"/>
    <mergeCell ref="D421:D423"/>
    <mergeCell ref="B439:AH439"/>
    <mergeCell ref="B440:B441"/>
    <mergeCell ref="C440:C441"/>
    <mergeCell ref="D440:D441"/>
    <mergeCell ref="B442:AH442"/>
    <mergeCell ref="B444:AH444"/>
    <mergeCell ref="B430:B431"/>
    <mergeCell ref="C430:C431"/>
    <mergeCell ref="D430:D431"/>
    <mergeCell ref="B432:AH432"/>
    <mergeCell ref="B434:AH434"/>
    <mergeCell ref="B435:B438"/>
    <mergeCell ref="C435:C438"/>
    <mergeCell ref="D435:D438"/>
  </mergeCells>
  <conditionalFormatting sqref="N6:N63 N65:N79 N164:N168 N221:N239 N241:N277 N469:N1048576">
    <cfRule type="containsBlanks" dxfId="5" priority="22">
      <formula>LEN(TRIM(N6))=0</formula>
    </cfRule>
  </conditionalFormatting>
  <conditionalFormatting sqref="N81:N162">
    <cfRule type="containsBlanks" dxfId="4" priority="7">
      <formula>LEN(TRIM(N81))=0</formula>
    </cfRule>
  </conditionalFormatting>
  <conditionalFormatting sqref="N170:N208">
    <cfRule type="containsBlanks" dxfId="3" priority="5">
      <formula>LEN(TRIM(N170))=0</formula>
    </cfRule>
  </conditionalFormatting>
  <conditionalFormatting sqref="N210:N219">
    <cfRule type="containsBlanks" dxfId="2" priority="1">
      <formula>LEN(TRIM(N210))=0</formula>
    </cfRule>
  </conditionalFormatting>
  <conditionalFormatting sqref="N279:N348">
    <cfRule type="containsBlanks" dxfId="1" priority="20">
      <formula>LEN(TRIM(N279))=0</formula>
    </cfRule>
  </conditionalFormatting>
  <conditionalFormatting sqref="N350:N444">
    <cfRule type="containsBlanks" dxfId="0" priority="2">
      <formula>LEN(TRIM(N350))=0</formula>
    </cfRule>
  </conditionalFormatting>
  <printOptions horizontalCentered="1" verticalCentered="1"/>
  <pageMargins left="0.19685039370078741" right="3.937007874015748E-2" top="0.19685039370078741" bottom="3.937007874015748E-2" header="0.31496062992125984" footer="0.31496062992125984"/>
  <pageSetup paperSize="8" scale="10" orientation="landscape" horizontalDpi="4294967292" r:id="rId1"/>
  <rowBreaks count="1" manualBreakCount="1">
    <brk id="444" min="1" max="33" man="1"/>
  </row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rgb="FF0070C0"/>
  </sheetPr>
  <dimension ref="A1:AQ126"/>
  <sheetViews>
    <sheetView view="pageBreakPreview" topLeftCell="A99" zoomScale="70" zoomScaleNormal="25" zoomScaleSheetLayoutView="70" workbookViewId="0">
      <selection activeCell="F117" sqref="F117"/>
    </sheetView>
  </sheetViews>
  <sheetFormatPr defaultColWidth="9" defaultRowHeight="15"/>
  <cols>
    <col min="1" max="1" width="9" style="67"/>
    <col min="2" max="2" width="6.7109375" style="67" customWidth="1"/>
    <col min="3" max="3" width="10" style="67" customWidth="1"/>
    <col min="4" max="4" width="9.140625" style="105" customWidth="1"/>
    <col min="5" max="5" width="27.140625" style="67" customWidth="1"/>
    <col min="6" max="6" width="9.140625" style="83" customWidth="1"/>
    <col min="7" max="7" width="30.7109375" style="83" customWidth="1"/>
    <col min="8" max="8" width="28" style="67" customWidth="1"/>
    <col min="9" max="9" width="11.140625" style="261" customWidth="1"/>
    <col min="10" max="10" width="10.42578125" style="67" customWidth="1"/>
    <col min="11" max="11" width="9.28515625" style="83" customWidth="1"/>
    <col min="12" max="13" width="6.28515625" style="83" customWidth="1"/>
    <col min="14" max="14" width="9.140625" style="83" customWidth="1"/>
    <col min="15" max="15" width="6" style="83" customWidth="1"/>
    <col min="16" max="16" width="6.7109375" style="83" customWidth="1"/>
    <col min="17" max="17" width="5.140625" style="83" customWidth="1"/>
    <col min="18" max="18" width="6.28515625" style="83" customWidth="1"/>
    <col min="19" max="19" width="6.7109375" style="83" customWidth="1"/>
    <col min="20" max="20" width="7.140625" style="83" customWidth="1"/>
    <col min="21" max="21" width="6" style="83" customWidth="1"/>
    <col min="22" max="22" width="7" style="83" customWidth="1"/>
    <col min="23" max="23" width="6.85546875" style="83" customWidth="1"/>
    <col min="24" max="24" width="6.28515625" style="83" customWidth="1"/>
    <col min="25" max="25" width="8.5703125" style="83" customWidth="1"/>
    <col min="26" max="26" width="7" style="83" customWidth="1"/>
    <col min="27" max="27" width="6.28515625" style="83" customWidth="1"/>
    <col min="28" max="28" width="8.140625" style="83" customWidth="1"/>
    <col min="29" max="29" width="6.85546875" style="83" customWidth="1"/>
    <col min="30" max="30" width="6.28515625" style="83" customWidth="1"/>
    <col min="31" max="31" width="16.28515625" style="67" customWidth="1"/>
    <col min="32" max="32" width="11.5703125" style="67" hidden="1" customWidth="1"/>
    <col min="33" max="33" width="9" style="67" hidden="1" customWidth="1"/>
    <col min="34" max="34" width="11" style="67" customWidth="1"/>
    <col min="35" max="35" width="11.42578125" style="67" customWidth="1"/>
    <col min="36" max="36" width="11" style="67" customWidth="1"/>
    <col min="37" max="40" width="9" style="67"/>
    <col min="41" max="41" width="9.5703125" style="67" bestFit="1" customWidth="1"/>
    <col min="42" max="16384" width="9" style="67"/>
  </cols>
  <sheetData>
    <row r="1" spans="1:35" ht="21">
      <c r="C1" s="742" t="s">
        <v>1690</v>
      </c>
      <c r="D1" s="742"/>
      <c r="E1" s="742"/>
      <c r="F1" s="742"/>
      <c r="G1" s="742"/>
      <c r="H1" s="742"/>
      <c r="I1" s="742"/>
      <c r="J1" s="742"/>
      <c r="K1" s="742"/>
      <c r="L1" s="742"/>
      <c r="M1" s="742"/>
      <c r="N1" s="742"/>
      <c r="O1" s="742"/>
      <c r="P1" s="742"/>
      <c r="Q1" s="742"/>
      <c r="R1" s="742"/>
      <c r="S1" s="742"/>
      <c r="T1" s="742"/>
      <c r="U1" s="742"/>
      <c r="V1" s="742"/>
      <c r="W1" s="742"/>
      <c r="X1" s="742"/>
      <c r="Y1" s="742"/>
      <c r="Z1" s="742"/>
      <c r="AA1" s="742"/>
      <c r="AB1" s="742"/>
      <c r="AC1" s="742"/>
      <c r="AD1" s="742"/>
    </row>
    <row r="2" spans="1:35">
      <c r="C2" s="68" t="s">
        <v>1691</v>
      </c>
      <c r="D2" s="69"/>
      <c r="E2" s="114" t="s">
        <v>1695</v>
      </c>
      <c r="F2" s="71"/>
      <c r="G2" s="71"/>
      <c r="H2" s="71"/>
      <c r="I2" s="260"/>
      <c r="J2" s="71"/>
      <c r="K2" s="71"/>
      <c r="L2" s="71"/>
      <c r="M2" s="71"/>
      <c r="N2" s="71"/>
      <c r="O2" s="71"/>
      <c r="P2" s="71"/>
      <c r="Q2" s="71"/>
      <c r="R2" s="71"/>
      <c r="S2" s="71"/>
      <c r="T2" s="71"/>
      <c r="U2" s="71"/>
      <c r="V2" s="71"/>
      <c r="W2" s="71"/>
      <c r="X2" s="71"/>
      <c r="Y2" s="71"/>
      <c r="Z2" s="71"/>
      <c r="AA2" s="71"/>
      <c r="AB2" s="71"/>
      <c r="AC2" s="71"/>
      <c r="AD2" s="71"/>
    </row>
    <row r="3" spans="1:35">
      <c r="C3" s="68" t="s">
        <v>1692</v>
      </c>
      <c r="D3" s="69"/>
      <c r="E3" s="114" t="s">
        <v>2092</v>
      </c>
      <c r="F3" s="71"/>
      <c r="G3" s="71"/>
      <c r="H3" s="71"/>
      <c r="I3" s="260"/>
      <c r="J3" s="71"/>
      <c r="K3" s="71"/>
      <c r="L3" s="71"/>
      <c r="M3" s="71"/>
      <c r="N3" s="71"/>
      <c r="O3" s="71"/>
      <c r="P3" s="71"/>
      <c r="Q3" s="71"/>
      <c r="R3" s="71"/>
      <c r="S3" s="71"/>
      <c r="T3" s="71"/>
      <c r="U3" s="71"/>
      <c r="V3" s="71"/>
      <c r="W3" s="71"/>
      <c r="X3" s="71"/>
      <c r="Y3" s="71"/>
      <c r="Z3" s="71"/>
      <c r="AA3" s="71"/>
      <c r="AB3" s="71"/>
      <c r="AC3" s="71"/>
      <c r="AD3" s="71"/>
    </row>
    <row r="4" spans="1:35">
      <c r="C4" s="68" t="s">
        <v>86</v>
      </c>
      <c r="D4" s="69"/>
      <c r="E4" s="114" t="s">
        <v>2092</v>
      </c>
      <c r="F4" s="71"/>
      <c r="G4" s="71"/>
      <c r="H4" s="71"/>
      <c r="I4" s="260"/>
      <c r="J4" s="71"/>
      <c r="K4" s="71"/>
      <c r="L4" s="71"/>
      <c r="M4" s="71"/>
      <c r="N4" s="71"/>
      <c r="O4" s="71"/>
      <c r="P4" s="71"/>
      <c r="Q4" s="71"/>
      <c r="R4" s="71"/>
      <c r="S4" s="71"/>
      <c r="T4" s="71"/>
      <c r="U4" s="71"/>
      <c r="V4" s="71"/>
      <c r="W4" s="71"/>
      <c r="X4" s="71"/>
      <c r="Y4" s="71"/>
      <c r="Z4" s="71"/>
      <c r="AA4" s="71"/>
      <c r="AB4" s="71"/>
      <c r="AC4" s="71"/>
      <c r="AD4" s="71"/>
    </row>
    <row r="5" spans="1:35" ht="15.75" thickBot="1">
      <c r="C5" s="73"/>
      <c r="D5" s="74"/>
      <c r="E5" s="115"/>
      <c r="F5" s="71"/>
      <c r="G5" s="71"/>
      <c r="H5" s="71"/>
      <c r="I5" s="260"/>
      <c r="J5" s="71"/>
      <c r="K5" s="71"/>
      <c r="L5" s="71"/>
      <c r="M5" s="71"/>
      <c r="N5" s="71"/>
      <c r="O5" s="71"/>
      <c r="P5" s="71"/>
      <c r="Q5" s="71"/>
      <c r="R5" s="71"/>
      <c r="S5" s="71"/>
      <c r="T5" s="71"/>
      <c r="U5" s="71"/>
      <c r="V5" s="71"/>
      <c r="W5" s="71"/>
      <c r="X5" s="71"/>
      <c r="Y5" s="71"/>
      <c r="Z5" s="71"/>
      <c r="AA5" s="71"/>
      <c r="AB5" s="71"/>
      <c r="AC5" s="71"/>
      <c r="AD5" s="71"/>
    </row>
    <row r="6" spans="1:35" ht="15" customHeight="1">
      <c r="C6" s="610" t="s">
        <v>1693</v>
      </c>
      <c r="D6" s="613" t="s">
        <v>106</v>
      </c>
      <c r="E6" s="614" t="s">
        <v>1689</v>
      </c>
      <c r="F6" s="614" t="s">
        <v>1667</v>
      </c>
      <c r="G6" s="614" t="s">
        <v>1725</v>
      </c>
      <c r="H6" s="614" t="s">
        <v>1668</v>
      </c>
      <c r="I6" s="743" t="s">
        <v>1669</v>
      </c>
      <c r="J6" s="614" t="s">
        <v>87</v>
      </c>
      <c r="K6" s="614" t="s">
        <v>1671</v>
      </c>
      <c r="L6" s="614"/>
      <c r="M6" s="614"/>
      <c r="N6" s="614"/>
      <c r="O6" s="745" t="s">
        <v>1677</v>
      </c>
      <c r="P6" s="746"/>
      <c r="Q6" s="746"/>
      <c r="R6" s="746"/>
      <c r="S6" s="746"/>
      <c r="T6" s="746"/>
      <c r="U6" s="746"/>
      <c r="V6" s="746"/>
      <c r="W6" s="746"/>
      <c r="X6" s="746"/>
      <c r="Y6" s="746"/>
      <c r="Z6" s="746"/>
      <c r="AA6" s="746"/>
      <c r="AB6" s="746"/>
      <c r="AC6" s="746"/>
      <c r="AD6" s="746"/>
      <c r="AE6" s="747"/>
      <c r="AF6" s="291"/>
      <c r="AG6" s="78"/>
      <c r="AH6" s="78"/>
      <c r="AI6" s="78"/>
    </row>
    <row r="7" spans="1:35" ht="15" customHeight="1">
      <c r="C7" s="611"/>
      <c r="D7" s="585"/>
      <c r="E7" s="599"/>
      <c r="F7" s="599"/>
      <c r="G7" s="599"/>
      <c r="H7" s="599"/>
      <c r="I7" s="744"/>
      <c r="J7" s="599"/>
      <c r="K7" s="599" t="s">
        <v>1672</v>
      </c>
      <c r="L7" s="599" t="s">
        <v>1673</v>
      </c>
      <c r="M7" s="599"/>
      <c r="N7" s="599" t="s">
        <v>1676</v>
      </c>
      <c r="O7" s="599" t="s">
        <v>1678</v>
      </c>
      <c r="P7" s="599"/>
      <c r="Q7" s="599"/>
      <c r="R7" s="599"/>
      <c r="S7" s="599" t="s">
        <v>1684</v>
      </c>
      <c r="T7" s="599"/>
      <c r="U7" s="599"/>
      <c r="V7" s="599" t="s">
        <v>1685</v>
      </c>
      <c r="W7" s="599"/>
      <c r="X7" s="599"/>
      <c r="Y7" s="599" t="s">
        <v>1686</v>
      </c>
      <c r="Z7" s="599"/>
      <c r="AA7" s="599"/>
      <c r="AB7" s="599" t="s">
        <v>1687</v>
      </c>
      <c r="AC7" s="599"/>
      <c r="AD7" s="599"/>
      <c r="AE7" s="738" t="s">
        <v>2084</v>
      </c>
      <c r="AF7" s="294"/>
      <c r="AG7" s="185"/>
      <c r="AH7" s="741" t="s">
        <v>2045</v>
      </c>
      <c r="AI7" s="741"/>
    </row>
    <row r="8" spans="1:35">
      <c r="C8" s="611"/>
      <c r="D8" s="585"/>
      <c r="E8" s="599"/>
      <c r="F8" s="599"/>
      <c r="G8" s="599"/>
      <c r="H8" s="599"/>
      <c r="I8" s="744"/>
      <c r="J8" s="599"/>
      <c r="K8" s="599"/>
      <c r="L8" s="64" t="s">
        <v>1674</v>
      </c>
      <c r="M8" s="64" t="s">
        <v>1675</v>
      </c>
      <c r="N8" s="599"/>
      <c r="O8" s="64" t="s">
        <v>1679</v>
      </c>
      <c r="P8" s="64" t="s">
        <v>1680</v>
      </c>
      <c r="Q8" s="64" t="s">
        <v>1681</v>
      </c>
      <c r="R8" s="64" t="s">
        <v>1682</v>
      </c>
      <c r="S8" s="654" t="s">
        <v>1680</v>
      </c>
      <c r="T8" s="654"/>
      <c r="U8" s="64" t="s">
        <v>1682</v>
      </c>
      <c r="V8" s="599" t="s">
        <v>1680</v>
      </c>
      <c r="W8" s="599"/>
      <c r="X8" s="64" t="s">
        <v>1682</v>
      </c>
      <c r="Y8" s="64" t="s">
        <v>1679</v>
      </c>
      <c r="Z8" s="64" t="s">
        <v>1680</v>
      </c>
      <c r="AA8" s="64" t="s">
        <v>1682</v>
      </c>
      <c r="AB8" s="64" t="s">
        <v>1679</v>
      </c>
      <c r="AC8" s="64" t="s">
        <v>1680</v>
      </c>
      <c r="AD8" s="64" t="s">
        <v>1682</v>
      </c>
      <c r="AE8" s="739"/>
      <c r="AF8" s="294"/>
      <c r="AG8" s="185"/>
      <c r="AH8" s="734" t="s">
        <v>1700</v>
      </c>
      <c r="AI8" s="734" t="s">
        <v>1706</v>
      </c>
    </row>
    <row r="9" spans="1:35" s="104" customFormat="1" ht="15.75" thickBot="1">
      <c r="A9" s="67"/>
      <c r="B9" s="67"/>
      <c r="C9" s="611"/>
      <c r="D9" s="585"/>
      <c r="E9" s="599"/>
      <c r="F9" s="64"/>
      <c r="G9" s="64">
        <v>1</v>
      </c>
      <c r="H9" s="64">
        <v>2</v>
      </c>
      <c r="I9" s="157">
        <v>3</v>
      </c>
      <c r="J9" s="64">
        <v>4</v>
      </c>
      <c r="K9" s="64">
        <v>5</v>
      </c>
      <c r="L9" s="64">
        <v>6.1</v>
      </c>
      <c r="M9" s="64">
        <v>6.2</v>
      </c>
      <c r="N9" s="64">
        <v>7</v>
      </c>
      <c r="O9" s="64">
        <v>8</v>
      </c>
      <c r="P9" s="64">
        <v>9</v>
      </c>
      <c r="Q9" s="64">
        <v>10</v>
      </c>
      <c r="R9" s="64">
        <v>11</v>
      </c>
      <c r="S9" s="64">
        <v>12</v>
      </c>
      <c r="T9" s="64">
        <v>13</v>
      </c>
      <c r="U9" s="64">
        <v>14</v>
      </c>
      <c r="V9" s="64">
        <v>15</v>
      </c>
      <c r="W9" s="64">
        <v>16</v>
      </c>
      <c r="X9" s="64">
        <v>17</v>
      </c>
      <c r="Y9" s="64">
        <v>18</v>
      </c>
      <c r="Z9" s="64">
        <v>19</v>
      </c>
      <c r="AA9" s="64">
        <v>20</v>
      </c>
      <c r="AB9" s="64">
        <v>21</v>
      </c>
      <c r="AC9" s="64">
        <v>22</v>
      </c>
      <c r="AD9" s="64">
        <v>23</v>
      </c>
      <c r="AE9" s="740"/>
      <c r="AF9" s="294"/>
      <c r="AG9" s="185"/>
      <c r="AH9" s="734"/>
      <c r="AI9" s="734"/>
    </row>
    <row r="10" spans="1:35" s="66" customFormat="1" ht="15" customHeight="1">
      <c r="A10" s="629">
        <v>195</v>
      </c>
      <c r="B10" s="94"/>
      <c r="C10" s="643"/>
      <c r="D10" s="585"/>
      <c r="E10" s="599"/>
      <c r="F10" s="730"/>
      <c r="G10" s="730"/>
      <c r="H10" s="730"/>
      <c r="I10" s="730"/>
      <c r="J10" s="730"/>
      <c r="K10" s="730"/>
      <c r="L10" s="730"/>
      <c r="M10" s="730"/>
      <c r="N10" s="730"/>
      <c r="O10" s="730"/>
      <c r="P10" s="730"/>
      <c r="Q10" s="730"/>
      <c r="R10" s="730"/>
      <c r="S10" s="730"/>
      <c r="T10" s="730"/>
      <c r="U10" s="730"/>
      <c r="V10" s="730"/>
      <c r="W10" s="730"/>
      <c r="X10" s="730"/>
      <c r="Y10" s="730"/>
      <c r="Z10" s="730"/>
      <c r="AA10" s="730"/>
      <c r="AB10" s="730"/>
      <c r="AC10" s="730"/>
      <c r="AD10" s="730"/>
      <c r="AE10" s="735"/>
      <c r="AF10" s="295"/>
      <c r="AG10" s="84"/>
      <c r="AH10" s="274"/>
      <c r="AI10" s="283"/>
    </row>
    <row r="11" spans="1:35" s="66" customFormat="1" ht="15" customHeight="1">
      <c r="A11" s="629"/>
      <c r="B11" s="94"/>
      <c r="C11" s="643"/>
      <c r="D11" s="585"/>
      <c r="E11" s="599"/>
      <c r="F11" s="731"/>
      <c r="G11" s="731"/>
      <c r="H11" s="731"/>
      <c r="I11" s="731"/>
      <c r="J11" s="731"/>
      <c r="K11" s="731"/>
      <c r="L11" s="731"/>
      <c r="M11" s="731"/>
      <c r="N11" s="731"/>
      <c r="O11" s="731"/>
      <c r="P11" s="731"/>
      <c r="Q11" s="731"/>
      <c r="R11" s="731"/>
      <c r="S11" s="731"/>
      <c r="T11" s="731"/>
      <c r="U11" s="731"/>
      <c r="V11" s="731"/>
      <c r="W11" s="731"/>
      <c r="X11" s="731"/>
      <c r="Y11" s="731"/>
      <c r="Z11" s="731"/>
      <c r="AA11" s="731"/>
      <c r="AB11" s="731"/>
      <c r="AC11" s="731"/>
      <c r="AD11" s="731"/>
      <c r="AE11" s="736"/>
      <c r="AF11" s="291"/>
      <c r="AG11" s="78"/>
      <c r="AH11" s="78"/>
      <c r="AI11" s="78"/>
    </row>
    <row r="12" spans="1:35" s="66" customFormat="1" ht="15" customHeight="1">
      <c r="A12" s="94"/>
      <c r="B12" s="94"/>
      <c r="C12" s="643"/>
      <c r="D12" s="585"/>
      <c r="E12" s="599"/>
      <c r="F12" s="731"/>
      <c r="G12" s="731"/>
      <c r="H12" s="731"/>
      <c r="I12" s="731"/>
      <c r="J12" s="731"/>
      <c r="K12" s="731"/>
      <c r="L12" s="731"/>
      <c r="M12" s="731"/>
      <c r="N12" s="731"/>
      <c r="O12" s="731"/>
      <c r="P12" s="731"/>
      <c r="Q12" s="731"/>
      <c r="R12" s="731"/>
      <c r="S12" s="731"/>
      <c r="T12" s="731"/>
      <c r="U12" s="731"/>
      <c r="V12" s="731"/>
      <c r="W12" s="731"/>
      <c r="X12" s="731"/>
      <c r="Y12" s="731"/>
      <c r="Z12" s="731"/>
      <c r="AA12" s="731"/>
      <c r="AB12" s="731"/>
      <c r="AC12" s="731"/>
      <c r="AD12" s="731"/>
      <c r="AE12" s="736"/>
      <c r="AF12" s="296"/>
      <c r="AG12" s="292"/>
      <c r="AH12" s="95"/>
      <c r="AI12" s="290"/>
    </row>
    <row r="13" spans="1:35" s="66" customFormat="1" ht="15" customHeight="1">
      <c r="A13" s="94"/>
      <c r="B13" s="94"/>
      <c r="C13" s="643"/>
      <c r="D13" s="585"/>
      <c r="E13" s="599"/>
      <c r="F13" s="731"/>
      <c r="G13" s="731"/>
      <c r="H13" s="731"/>
      <c r="I13" s="731"/>
      <c r="J13" s="731"/>
      <c r="K13" s="731"/>
      <c r="L13" s="731"/>
      <c r="M13" s="731"/>
      <c r="N13" s="731"/>
      <c r="O13" s="731"/>
      <c r="P13" s="731"/>
      <c r="Q13" s="731"/>
      <c r="R13" s="731"/>
      <c r="S13" s="731"/>
      <c r="T13" s="731"/>
      <c r="U13" s="731"/>
      <c r="V13" s="731"/>
      <c r="W13" s="731"/>
      <c r="X13" s="731"/>
      <c r="Y13" s="731"/>
      <c r="Z13" s="731"/>
      <c r="AA13" s="731"/>
      <c r="AB13" s="731"/>
      <c r="AC13" s="731"/>
      <c r="AD13" s="731"/>
      <c r="AE13" s="736"/>
      <c r="AF13" s="293"/>
      <c r="AG13" s="84"/>
      <c r="AH13" s="64"/>
      <c r="AI13" s="64"/>
    </row>
    <row r="14" spans="1:35" s="66" customFormat="1" ht="15" customHeight="1">
      <c r="A14" s="94"/>
      <c r="B14" s="94"/>
      <c r="C14" s="643"/>
      <c r="D14" s="585"/>
      <c r="E14" s="599"/>
      <c r="F14" s="731"/>
      <c r="G14" s="731"/>
      <c r="H14" s="731"/>
      <c r="I14" s="731"/>
      <c r="J14" s="731"/>
      <c r="K14" s="731"/>
      <c r="L14" s="731"/>
      <c r="M14" s="731"/>
      <c r="N14" s="731"/>
      <c r="O14" s="731"/>
      <c r="P14" s="731"/>
      <c r="Q14" s="731"/>
      <c r="R14" s="731"/>
      <c r="S14" s="731"/>
      <c r="T14" s="731"/>
      <c r="U14" s="731"/>
      <c r="V14" s="731"/>
      <c r="W14" s="731"/>
      <c r="X14" s="731"/>
      <c r="Y14" s="731"/>
      <c r="Z14" s="731"/>
      <c r="AA14" s="731"/>
      <c r="AB14" s="731"/>
      <c r="AC14" s="731"/>
      <c r="AD14" s="731"/>
      <c r="AE14" s="736"/>
      <c r="AF14" s="281"/>
      <c r="AG14" s="274"/>
      <c r="AH14" s="274"/>
      <c r="AI14" s="274"/>
    </row>
    <row r="15" spans="1:35" s="66" customFormat="1" ht="15" customHeight="1">
      <c r="A15" s="629">
        <v>4008</v>
      </c>
      <c r="B15" s="94"/>
      <c r="C15" s="643"/>
      <c r="D15" s="585"/>
      <c r="E15" s="599"/>
      <c r="F15" s="731"/>
      <c r="G15" s="731"/>
      <c r="H15" s="731"/>
      <c r="I15" s="731"/>
      <c r="J15" s="731"/>
      <c r="K15" s="731"/>
      <c r="L15" s="731"/>
      <c r="M15" s="731"/>
      <c r="N15" s="731"/>
      <c r="O15" s="731"/>
      <c r="P15" s="731"/>
      <c r="Q15" s="731"/>
      <c r="R15" s="731"/>
      <c r="S15" s="731"/>
      <c r="T15" s="731"/>
      <c r="U15" s="731"/>
      <c r="V15" s="731"/>
      <c r="W15" s="731"/>
      <c r="X15" s="731"/>
      <c r="Y15" s="731"/>
      <c r="Z15" s="731"/>
      <c r="AA15" s="731"/>
      <c r="AB15" s="731"/>
      <c r="AC15" s="731"/>
      <c r="AD15" s="731"/>
      <c r="AE15" s="736"/>
      <c r="AF15" s="296"/>
      <c r="AG15" s="95"/>
      <c r="AH15" s="118"/>
      <c r="AI15" s="290"/>
    </row>
    <row r="16" spans="1:35" s="66" customFormat="1" ht="15" customHeight="1">
      <c r="A16" s="629"/>
      <c r="B16" s="94"/>
      <c r="C16" s="643"/>
      <c r="D16" s="585"/>
      <c r="E16" s="599"/>
      <c r="F16" s="731"/>
      <c r="G16" s="731"/>
      <c r="H16" s="731"/>
      <c r="I16" s="731"/>
      <c r="J16" s="731"/>
      <c r="K16" s="731"/>
      <c r="L16" s="731"/>
      <c r="M16" s="731"/>
      <c r="N16" s="731"/>
      <c r="O16" s="731"/>
      <c r="P16" s="731"/>
      <c r="Q16" s="731"/>
      <c r="R16" s="731"/>
      <c r="S16" s="731"/>
      <c r="T16" s="731"/>
      <c r="U16" s="731"/>
      <c r="V16" s="731"/>
      <c r="W16" s="731"/>
      <c r="X16" s="731"/>
      <c r="Y16" s="731"/>
      <c r="Z16" s="731"/>
      <c r="AA16" s="731"/>
      <c r="AB16" s="731"/>
      <c r="AC16" s="731"/>
      <c r="AD16" s="731"/>
      <c r="AE16" s="736"/>
      <c r="AF16" s="293"/>
      <c r="AG16" s="64"/>
      <c r="AH16" s="64"/>
      <c r="AI16" s="64"/>
    </row>
    <row r="17" spans="1:41" s="66" customFormat="1" ht="15" customHeight="1">
      <c r="A17" s="629"/>
      <c r="B17" s="94"/>
      <c r="C17" s="643"/>
      <c r="D17" s="585"/>
      <c r="E17" s="599"/>
      <c r="F17" s="731"/>
      <c r="G17" s="731"/>
      <c r="H17" s="731"/>
      <c r="I17" s="731"/>
      <c r="J17" s="731"/>
      <c r="K17" s="731"/>
      <c r="L17" s="731"/>
      <c r="M17" s="731"/>
      <c r="N17" s="731"/>
      <c r="O17" s="731"/>
      <c r="P17" s="731"/>
      <c r="Q17" s="731"/>
      <c r="R17" s="731"/>
      <c r="S17" s="731"/>
      <c r="T17" s="731"/>
      <c r="U17" s="731"/>
      <c r="V17" s="731"/>
      <c r="W17" s="731"/>
      <c r="X17" s="731"/>
      <c r="Y17" s="731"/>
      <c r="Z17" s="731"/>
      <c r="AA17" s="731"/>
      <c r="AB17" s="731"/>
      <c r="AC17" s="731"/>
      <c r="AD17" s="731"/>
      <c r="AE17" s="736"/>
      <c r="AF17" s="293"/>
      <c r="AG17" s="64"/>
      <c r="AH17" s="116"/>
      <c r="AI17" s="64"/>
    </row>
    <row r="18" spans="1:41" s="66" customFormat="1" ht="15" customHeight="1">
      <c r="A18" s="94"/>
      <c r="B18" s="94"/>
      <c r="C18" s="643"/>
      <c r="D18" s="585"/>
      <c r="E18" s="599"/>
      <c r="F18" s="731"/>
      <c r="G18" s="731"/>
      <c r="H18" s="731"/>
      <c r="I18" s="731"/>
      <c r="J18" s="731"/>
      <c r="K18" s="731"/>
      <c r="L18" s="731"/>
      <c r="M18" s="731"/>
      <c r="N18" s="731"/>
      <c r="O18" s="731"/>
      <c r="P18" s="731"/>
      <c r="Q18" s="731"/>
      <c r="R18" s="731"/>
      <c r="S18" s="731"/>
      <c r="T18" s="731"/>
      <c r="U18" s="731"/>
      <c r="V18" s="731"/>
      <c r="W18" s="731"/>
      <c r="X18" s="731"/>
      <c r="Y18" s="731"/>
      <c r="Z18" s="731"/>
      <c r="AA18" s="731"/>
      <c r="AB18" s="731"/>
      <c r="AC18" s="731"/>
      <c r="AD18" s="731"/>
      <c r="AE18" s="736"/>
      <c r="AF18" s="280"/>
      <c r="AG18" s="280"/>
      <c r="AH18" s="280"/>
      <c r="AI18" s="281"/>
    </row>
    <row r="19" spans="1:41" s="66" customFormat="1" ht="15" customHeight="1">
      <c r="A19" s="94"/>
      <c r="B19" s="94"/>
      <c r="C19" s="643"/>
      <c r="D19" s="585"/>
      <c r="E19" s="599"/>
      <c r="F19" s="731"/>
      <c r="G19" s="731"/>
      <c r="H19" s="731"/>
      <c r="I19" s="731"/>
      <c r="J19" s="731"/>
      <c r="K19" s="731"/>
      <c r="L19" s="731"/>
      <c r="M19" s="731"/>
      <c r="N19" s="731"/>
      <c r="O19" s="731"/>
      <c r="P19" s="731"/>
      <c r="Q19" s="731"/>
      <c r="R19" s="731"/>
      <c r="S19" s="731"/>
      <c r="T19" s="731"/>
      <c r="U19" s="731"/>
      <c r="V19" s="731"/>
      <c r="W19" s="731"/>
      <c r="X19" s="731"/>
      <c r="Y19" s="731"/>
      <c r="Z19" s="731"/>
      <c r="AA19" s="731"/>
      <c r="AB19" s="731"/>
      <c r="AC19" s="731"/>
      <c r="AD19" s="731"/>
      <c r="AE19" s="736"/>
      <c r="AF19" s="293"/>
      <c r="AG19" s="64"/>
      <c r="AH19" s="116"/>
      <c r="AI19" s="282"/>
    </row>
    <row r="20" spans="1:41" s="66" customFormat="1" ht="15" customHeight="1">
      <c r="A20" s="94"/>
      <c r="B20" s="94"/>
      <c r="C20" s="643"/>
      <c r="D20" s="585"/>
      <c r="E20" s="599"/>
      <c r="F20" s="731"/>
      <c r="G20" s="731"/>
      <c r="H20" s="731"/>
      <c r="I20" s="731"/>
      <c r="J20" s="731"/>
      <c r="K20" s="731"/>
      <c r="L20" s="731"/>
      <c r="M20" s="731"/>
      <c r="N20" s="731"/>
      <c r="O20" s="731"/>
      <c r="P20" s="731"/>
      <c r="Q20" s="731"/>
      <c r="R20" s="731"/>
      <c r="S20" s="731"/>
      <c r="T20" s="731"/>
      <c r="U20" s="731"/>
      <c r="V20" s="731"/>
      <c r="W20" s="731"/>
      <c r="X20" s="731"/>
      <c r="Y20" s="731"/>
      <c r="Z20" s="731"/>
      <c r="AA20" s="731"/>
      <c r="AB20" s="731"/>
      <c r="AC20" s="731"/>
      <c r="AD20" s="731"/>
      <c r="AE20" s="736"/>
      <c r="AF20" s="281"/>
      <c r="AG20" s="274"/>
      <c r="AH20" s="274"/>
      <c r="AI20" s="274"/>
    </row>
    <row r="21" spans="1:41" s="66" customFormat="1" ht="15" customHeight="1">
      <c r="A21" s="94">
        <v>4022</v>
      </c>
      <c r="B21" s="94"/>
      <c r="C21" s="643"/>
      <c r="D21" s="585"/>
      <c r="E21" s="599"/>
      <c r="F21" s="731"/>
      <c r="G21" s="731"/>
      <c r="H21" s="731"/>
      <c r="I21" s="731"/>
      <c r="J21" s="731"/>
      <c r="K21" s="731"/>
      <c r="L21" s="731"/>
      <c r="M21" s="731"/>
      <c r="N21" s="731"/>
      <c r="O21" s="731"/>
      <c r="P21" s="731"/>
      <c r="Q21" s="731"/>
      <c r="R21" s="731"/>
      <c r="S21" s="731"/>
      <c r="T21" s="731"/>
      <c r="U21" s="731"/>
      <c r="V21" s="731"/>
      <c r="W21" s="731"/>
      <c r="X21" s="731"/>
      <c r="Y21" s="731"/>
      <c r="Z21" s="731"/>
      <c r="AA21" s="731"/>
      <c r="AB21" s="731"/>
      <c r="AC21" s="731"/>
      <c r="AD21" s="731"/>
      <c r="AE21" s="736"/>
      <c r="AF21" s="293"/>
      <c r="AG21" s="64"/>
      <c r="AH21" s="116"/>
      <c r="AI21" s="282"/>
    </row>
    <row r="22" spans="1:41" s="66" customFormat="1" ht="15" customHeight="1">
      <c r="A22" s="94"/>
      <c r="B22" s="94"/>
      <c r="C22" s="643"/>
      <c r="D22" s="585"/>
      <c r="E22" s="599"/>
      <c r="F22" s="731"/>
      <c r="G22" s="731"/>
      <c r="H22" s="731"/>
      <c r="I22" s="731"/>
      <c r="J22" s="731"/>
      <c r="K22" s="731"/>
      <c r="L22" s="731"/>
      <c r="M22" s="731"/>
      <c r="N22" s="731"/>
      <c r="O22" s="731"/>
      <c r="P22" s="731"/>
      <c r="Q22" s="731"/>
      <c r="R22" s="731"/>
      <c r="S22" s="731"/>
      <c r="T22" s="731"/>
      <c r="U22" s="731"/>
      <c r="V22" s="731"/>
      <c r="W22" s="731"/>
      <c r="X22" s="731"/>
      <c r="Y22" s="731"/>
      <c r="Z22" s="731"/>
      <c r="AA22" s="731"/>
      <c r="AB22" s="731"/>
      <c r="AC22" s="731"/>
      <c r="AD22" s="731"/>
      <c r="AE22" s="736"/>
      <c r="AF22" s="280"/>
      <c r="AG22" s="280"/>
      <c r="AH22" s="280"/>
      <c r="AI22" s="281"/>
    </row>
    <row r="23" spans="1:41" s="66" customFormat="1" ht="15" customHeight="1">
      <c r="A23" s="629">
        <v>4037</v>
      </c>
      <c r="B23" s="94"/>
      <c r="C23" s="643"/>
      <c r="D23" s="585"/>
      <c r="E23" s="599"/>
      <c r="F23" s="731"/>
      <c r="G23" s="731"/>
      <c r="H23" s="731"/>
      <c r="I23" s="731"/>
      <c r="J23" s="731"/>
      <c r="K23" s="731"/>
      <c r="L23" s="731"/>
      <c r="M23" s="731"/>
      <c r="N23" s="731"/>
      <c r="O23" s="731"/>
      <c r="P23" s="731"/>
      <c r="Q23" s="731"/>
      <c r="R23" s="731"/>
      <c r="S23" s="731"/>
      <c r="T23" s="731"/>
      <c r="U23" s="731"/>
      <c r="V23" s="731"/>
      <c r="W23" s="731"/>
      <c r="X23" s="731"/>
      <c r="Y23" s="731"/>
      <c r="Z23" s="731"/>
      <c r="AA23" s="731"/>
      <c r="AB23" s="731"/>
      <c r="AC23" s="731"/>
      <c r="AD23" s="731"/>
      <c r="AE23" s="736"/>
      <c r="AF23" s="293"/>
      <c r="AG23" s="64"/>
      <c r="AH23" s="116"/>
      <c r="AI23" s="282"/>
    </row>
    <row r="24" spans="1:41" s="66" customFormat="1" ht="15" customHeight="1">
      <c r="A24" s="629"/>
      <c r="B24" s="94"/>
      <c r="C24" s="643"/>
      <c r="D24" s="585"/>
      <c r="E24" s="599"/>
      <c r="F24" s="731"/>
      <c r="G24" s="731"/>
      <c r="H24" s="731"/>
      <c r="I24" s="731"/>
      <c r="J24" s="731"/>
      <c r="K24" s="731"/>
      <c r="L24" s="731"/>
      <c r="M24" s="731"/>
      <c r="N24" s="731"/>
      <c r="O24" s="731"/>
      <c r="P24" s="731"/>
      <c r="Q24" s="731"/>
      <c r="R24" s="731"/>
      <c r="S24" s="731"/>
      <c r="T24" s="731"/>
      <c r="U24" s="731"/>
      <c r="V24" s="731"/>
      <c r="W24" s="731"/>
      <c r="X24" s="731"/>
      <c r="Y24" s="731"/>
      <c r="Z24" s="731"/>
      <c r="AA24" s="731"/>
      <c r="AB24" s="731"/>
      <c r="AC24" s="731"/>
      <c r="AD24" s="731"/>
      <c r="AE24" s="736"/>
      <c r="AF24" s="280"/>
      <c r="AG24" s="280"/>
      <c r="AH24" s="280"/>
      <c r="AI24" s="281"/>
    </row>
    <row r="25" spans="1:41" s="66" customFormat="1" ht="15" customHeight="1">
      <c r="A25" s="629"/>
      <c r="B25" s="94"/>
      <c r="C25" s="643"/>
      <c r="D25" s="585"/>
      <c r="E25" s="599"/>
      <c r="F25" s="731"/>
      <c r="G25" s="731"/>
      <c r="H25" s="731"/>
      <c r="I25" s="731"/>
      <c r="J25" s="731"/>
      <c r="K25" s="731"/>
      <c r="L25" s="731"/>
      <c r="M25" s="731"/>
      <c r="N25" s="731"/>
      <c r="O25" s="731"/>
      <c r="P25" s="731"/>
      <c r="Q25" s="731"/>
      <c r="R25" s="731"/>
      <c r="S25" s="731"/>
      <c r="T25" s="731"/>
      <c r="U25" s="731"/>
      <c r="V25" s="731"/>
      <c r="W25" s="731"/>
      <c r="X25" s="731"/>
      <c r="Y25" s="731"/>
      <c r="Z25" s="731"/>
      <c r="AA25" s="731"/>
      <c r="AB25" s="731"/>
      <c r="AC25" s="731"/>
      <c r="AD25" s="731"/>
      <c r="AE25" s="736"/>
      <c r="AF25" s="293"/>
      <c r="AG25" s="64"/>
      <c r="AH25" s="116"/>
      <c r="AI25" s="282"/>
      <c r="AO25" s="66">
        <f>25+19+14+35+12+26+19+31+20+21+24+15+31+44+36</f>
        <v>372</v>
      </c>
    </row>
    <row r="26" spans="1:41" s="66" customFormat="1" ht="15" customHeight="1">
      <c r="A26" s="629"/>
      <c r="B26" s="94"/>
      <c r="C26" s="643"/>
      <c r="D26" s="585"/>
      <c r="E26" s="599"/>
      <c r="F26" s="731"/>
      <c r="G26" s="731"/>
      <c r="H26" s="731"/>
      <c r="I26" s="731"/>
      <c r="J26" s="731"/>
      <c r="K26" s="731"/>
      <c r="L26" s="731"/>
      <c r="M26" s="731"/>
      <c r="N26" s="731"/>
      <c r="O26" s="731"/>
      <c r="P26" s="731"/>
      <c r="Q26" s="731"/>
      <c r="R26" s="731"/>
      <c r="S26" s="731"/>
      <c r="T26" s="731"/>
      <c r="U26" s="731"/>
      <c r="V26" s="731"/>
      <c r="W26" s="731"/>
      <c r="X26" s="731"/>
      <c r="Y26" s="731"/>
      <c r="Z26" s="731"/>
      <c r="AA26" s="731"/>
      <c r="AB26" s="731"/>
      <c r="AC26" s="731"/>
      <c r="AD26" s="731"/>
      <c r="AE26" s="736"/>
      <c r="AF26" s="293"/>
      <c r="AG26" s="64"/>
      <c r="AH26" s="64"/>
      <c r="AI26" s="64"/>
    </row>
    <row r="27" spans="1:41" s="273" customFormat="1" ht="15" customHeight="1">
      <c r="A27" s="629"/>
      <c r="B27" s="271"/>
      <c r="C27" s="643"/>
      <c r="D27" s="585"/>
      <c r="E27" s="599"/>
      <c r="F27" s="731"/>
      <c r="G27" s="731"/>
      <c r="H27" s="731"/>
      <c r="I27" s="731"/>
      <c r="J27" s="731"/>
      <c r="K27" s="731"/>
      <c r="L27" s="731"/>
      <c r="M27" s="731"/>
      <c r="N27" s="731"/>
      <c r="O27" s="731"/>
      <c r="P27" s="731"/>
      <c r="Q27" s="731"/>
      <c r="R27" s="731"/>
      <c r="S27" s="731"/>
      <c r="T27" s="731"/>
      <c r="U27" s="731"/>
      <c r="V27" s="731"/>
      <c r="W27" s="731"/>
      <c r="X27" s="731"/>
      <c r="Y27" s="731"/>
      <c r="Z27" s="731"/>
      <c r="AA27" s="731"/>
      <c r="AB27" s="731"/>
      <c r="AC27" s="731"/>
      <c r="AD27" s="731"/>
      <c r="AE27" s="736"/>
      <c r="AF27" s="297"/>
      <c r="AG27" s="272"/>
      <c r="AH27" s="284"/>
      <c r="AI27" s="285"/>
    </row>
    <row r="28" spans="1:41" s="273" customFormat="1" ht="15" customHeight="1">
      <c r="A28" s="629"/>
      <c r="B28" s="271"/>
      <c r="C28" s="643"/>
      <c r="D28" s="585"/>
      <c r="E28" s="599"/>
      <c r="F28" s="731"/>
      <c r="G28" s="731"/>
      <c r="H28" s="731"/>
      <c r="I28" s="731"/>
      <c r="J28" s="731"/>
      <c r="K28" s="731"/>
      <c r="L28" s="731"/>
      <c r="M28" s="731"/>
      <c r="N28" s="731"/>
      <c r="O28" s="731"/>
      <c r="P28" s="731"/>
      <c r="Q28" s="731"/>
      <c r="R28" s="731"/>
      <c r="S28" s="731"/>
      <c r="T28" s="731"/>
      <c r="U28" s="731"/>
      <c r="V28" s="731"/>
      <c r="W28" s="731"/>
      <c r="X28" s="731"/>
      <c r="Y28" s="731"/>
      <c r="Z28" s="731"/>
      <c r="AA28" s="731"/>
      <c r="AB28" s="731"/>
      <c r="AC28" s="731"/>
      <c r="AD28" s="731"/>
      <c r="AE28" s="736"/>
      <c r="AF28" s="280"/>
      <c r="AG28" s="280"/>
      <c r="AH28" s="280"/>
      <c r="AI28" s="281"/>
    </row>
    <row r="29" spans="1:41" s="273" customFormat="1" ht="15" customHeight="1">
      <c r="A29" s="629"/>
      <c r="B29" s="271"/>
      <c r="C29" s="643"/>
      <c r="D29" s="585"/>
      <c r="E29" s="599"/>
      <c r="F29" s="731"/>
      <c r="G29" s="731"/>
      <c r="H29" s="731"/>
      <c r="I29" s="731"/>
      <c r="J29" s="731"/>
      <c r="K29" s="731"/>
      <c r="L29" s="731"/>
      <c r="M29" s="731"/>
      <c r="N29" s="731"/>
      <c r="O29" s="731"/>
      <c r="P29" s="731"/>
      <c r="Q29" s="731"/>
      <c r="R29" s="731"/>
      <c r="S29" s="731"/>
      <c r="T29" s="731"/>
      <c r="U29" s="731"/>
      <c r="V29" s="731"/>
      <c r="W29" s="731"/>
      <c r="X29" s="731"/>
      <c r="Y29" s="731"/>
      <c r="Z29" s="731"/>
      <c r="AA29" s="731"/>
      <c r="AB29" s="731"/>
      <c r="AC29" s="731"/>
      <c r="AD29" s="731"/>
      <c r="AE29" s="736"/>
      <c r="AF29" s="297"/>
      <c r="AG29" s="272"/>
      <c r="AH29" s="284"/>
      <c r="AI29" s="285"/>
    </row>
    <row r="30" spans="1:41" s="273" customFormat="1" ht="15" customHeight="1">
      <c r="A30" s="629"/>
      <c r="B30" s="271"/>
      <c r="C30" s="643"/>
      <c r="D30" s="585"/>
      <c r="E30" s="599"/>
      <c r="F30" s="731"/>
      <c r="G30" s="731"/>
      <c r="H30" s="731"/>
      <c r="I30" s="731"/>
      <c r="J30" s="731"/>
      <c r="K30" s="731"/>
      <c r="L30" s="731"/>
      <c r="M30" s="731"/>
      <c r="N30" s="731"/>
      <c r="O30" s="731"/>
      <c r="P30" s="731"/>
      <c r="Q30" s="731"/>
      <c r="R30" s="731"/>
      <c r="S30" s="731"/>
      <c r="T30" s="731"/>
      <c r="U30" s="731"/>
      <c r="V30" s="731"/>
      <c r="W30" s="731"/>
      <c r="X30" s="731"/>
      <c r="Y30" s="731"/>
      <c r="Z30" s="731"/>
      <c r="AA30" s="731"/>
      <c r="AB30" s="731"/>
      <c r="AC30" s="731"/>
      <c r="AD30" s="731"/>
      <c r="AE30" s="736"/>
      <c r="AF30" s="297"/>
      <c r="AG30" s="272"/>
      <c r="AH30" s="272"/>
      <c r="AI30" s="272"/>
    </row>
    <row r="31" spans="1:41" s="273" customFormat="1" ht="15" customHeight="1">
      <c r="A31" s="629"/>
      <c r="B31" s="271"/>
      <c r="C31" s="643"/>
      <c r="D31" s="585"/>
      <c r="E31" s="599"/>
      <c r="F31" s="731"/>
      <c r="G31" s="731"/>
      <c r="H31" s="731"/>
      <c r="I31" s="731"/>
      <c r="J31" s="731"/>
      <c r="K31" s="731"/>
      <c r="L31" s="731"/>
      <c r="M31" s="731"/>
      <c r="N31" s="731"/>
      <c r="O31" s="731"/>
      <c r="P31" s="731"/>
      <c r="Q31" s="731"/>
      <c r="R31" s="731"/>
      <c r="S31" s="731"/>
      <c r="T31" s="731"/>
      <c r="U31" s="731"/>
      <c r="V31" s="731"/>
      <c r="W31" s="731"/>
      <c r="X31" s="731"/>
      <c r="Y31" s="731"/>
      <c r="Z31" s="731"/>
      <c r="AA31" s="731"/>
      <c r="AB31" s="731"/>
      <c r="AC31" s="731"/>
      <c r="AD31" s="731"/>
      <c r="AE31" s="736"/>
      <c r="AF31" s="297"/>
      <c r="AG31" s="272"/>
      <c r="AH31" s="284"/>
      <c r="AI31" s="285"/>
    </row>
    <row r="32" spans="1:41" s="273" customFormat="1" ht="15" customHeight="1">
      <c r="A32" s="629"/>
      <c r="B32" s="271"/>
      <c r="C32" s="643"/>
      <c r="D32" s="585"/>
      <c r="E32" s="599"/>
      <c r="F32" s="731"/>
      <c r="G32" s="731"/>
      <c r="H32" s="731"/>
      <c r="I32" s="731"/>
      <c r="J32" s="731"/>
      <c r="K32" s="731"/>
      <c r="L32" s="731"/>
      <c r="M32" s="731"/>
      <c r="N32" s="731"/>
      <c r="O32" s="731"/>
      <c r="P32" s="731"/>
      <c r="Q32" s="731"/>
      <c r="R32" s="731"/>
      <c r="S32" s="731"/>
      <c r="T32" s="731"/>
      <c r="U32" s="731"/>
      <c r="V32" s="731"/>
      <c r="W32" s="731"/>
      <c r="X32" s="731"/>
      <c r="Y32" s="731"/>
      <c r="Z32" s="731"/>
      <c r="AA32" s="731"/>
      <c r="AB32" s="731"/>
      <c r="AC32" s="731"/>
      <c r="AD32" s="731"/>
      <c r="AE32" s="736"/>
      <c r="AF32" s="297"/>
      <c r="AG32" s="272"/>
      <c r="AH32" s="272"/>
      <c r="AI32" s="272"/>
    </row>
    <row r="33" spans="1:35" s="273" customFormat="1" ht="15" customHeight="1">
      <c r="A33" s="629"/>
      <c r="B33" s="271"/>
      <c r="C33" s="643"/>
      <c r="D33" s="585"/>
      <c r="E33" s="599"/>
      <c r="F33" s="731"/>
      <c r="G33" s="731"/>
      <c r="H33" s="731"/>
      <c r="I33" s="731"/>
      <c r="J33" s="731"/>
      <c r="K33" s="731"/>
      <c r="L33" s="731"/>
      <c r="M33" s="731"/>
      <c r="N33" s="731"/>
      <c r="O33" s="731"/>
      <c r="P33" s="731"/>
      <c r="Q33" s="731"/>
      <c r="R33" s="731"/>
      <c r="S33" s="731"/>
      <c r="T33" s="731"/>
      <c r="U33" s="731"/>
      <c r="V33" s="731"/>
      <c r="W33" s="731"/>
      <c r="X33" s="731"/>
      <c r="Y33" s="731"/>
      <c r="Z33" s="731"/>
      <c r="AA33" s="731"/>
      <c r="AB33" s="731"/>
      <c r="AC33" s="731"/>
      <c r="AD33" s="731"/>
      <c r="AE33" s="736"/>
      <c r="AF33" s="298"/>
      <c r="AG33" s="279"/>
      <c r="AH33" s="288"/>
      <c r="AI33" s="289"/>
    </row>
    <row r="34" spans="1:35" s="273" customFormat="1" ht="15" customHeight="1">
      <c r="A34" s="629"/>
      <c r="B34" s="271"/>
      <c r="C34" s="643"/>
      <c r="D34" s="585"/>
      <c r="E34" s="599"/>
      <c r="F34" s="731"/>
      <c r="G34" s="731"/>
      <c r="H34" s="731"/>
      <c r="I34" s="731"/>
      <c r="J34" s="731"/>
      <c r="K34" s="731"/>
      <c r="L34" s="731"/>
      <c r="M34" s="731"/>
      <c r="N34" s="731"/>
      <c r="O34" s="731"/>
      <c r="P34" s="731"/>
      <c r="Q34" s="731"/>
      <c r="R34" s="731"/>
      <c r="S34" s="731"/>
      <c r="T34" s="731"/>
      <c r="U34" s="731"/>
      <c r="V34" s="731"/>
      <c r="W34" s="731"/>
      <c r="X34" s="731"/>
      <c r="Y34" s="731"/>
      <c r="Z34" s="731"/>
      <c r="AA34" s="731"/>
      <c r="AB34" s="731"/>
      <c r="AC34" s="731"/>
      <c r="AD34" s="731"/>
      <c r="AE34" s="736"/>
      <c r="AF34" s="298"/>
      <c r="AG34" s="279"/>
      <c r="AH34" s="279"/>
      <c r="AI34" s="279"/>
    </row>
    <row r="35" spans="1:35" s="273" customFormat="1" ht="15" customHeight="1">
      <c r="A35" s="629"/>
      <c r="B35" s="271"/>
      <c r="C35" s="643"/>
      <c r="D35" s="585"/>
      <c r="E35" s="599"/>
      <c r="F35" s="731"/>
      <c r="G35" s="731"/>
      <c r="H35" s="731"/>
      <c r="I35" s="731"/>
      <c r="J35" s="731"/>
      <c r="K35" s="731"/>
      <c r="L35" s="731"/>
      <c r="M35" s="731"/>
      <c r="N35" s="731"/>
      <c r="O35" s="731"/>
      <c r="P35" s="731"/>
      <c r="Q35" s="731"/>
      <c r="R35" s="731"/>
      <c r="S35" s="731"/>
      <c r="T35" s="731"/>
      <c r="U35" s="731"/>
      <c r="V35" s="731"/>
      <c r="W35" s="731"/>
      <c r="X35" s="731"/>
      <c r="Y35" s="731"/>
      <c r="Z35" s="731"/>
      <c r="AA35" s="731"/>
      <c r="AB35" s="731"/>
      <c r="AC35" s="731"/>
      <c r="AD35" s="731"/>
      <c r="AE35" s="736"/>
      <c r="AF35" s="298"/>
      <c r="AG35" s="279"/>
      <c r="AH35" s="288"/>
      <c r="AI35" s="279"/>
    </row>
    <row r="36" spans="1:35" s="273" customFormat="1" ht="15" customHeight="1">
      <c r="A36" s="629"/>
      <c r="B36" s="271"/>
      <c r="C36" s="643"/>
      <c r="D36" s="585"/>
      <c r="E36" s="599"/>
      <c r="F36" s="731"/>
      <c r="G36" s="731"/>
      <c r="H36" s="731"/>
      <c r="I36" s="731"/>
      <c r="J36" s="731"/>
      <c r="K36" s="731"/>
      <c r="L36" s="731"/>
      <c r="M36" s="731"/>
      <c r="N36" s="731"/>
      <c r="O36" s="731"/>
      <c r="P36" s="731"/>
      <c r="Q36" s="731"/>
      <c r="R36" s="731"/>
      <c r="S36" s="731"/>
      <c r="T36" s="731"/>
      <c r="U36" s="731"/>
      <c r="V36" s="731"/>
      <c r="W36" s="731"/>
      <c r="X36" s="731"/>
      <c r="Y36" s="731"/>
      <c r="Z36" s="731"/>
      <c r="AA36" s="731"/>
      <c r="AB36" s="731"/>
      <c r="AC36" s="731"/>
      <c r="AD36" s="731"/>
      <c r="AE36" s="736"/>
      <c r="AF36" s="281"/>
      <c r="AG36" s="274"/>
      <c r="AH36" s="274"/>
      <c r="AI36" s="274"/>
    </row>
    <row r="37" spans="1:35" s="273" customFormat="1" ht="15" customHeight="1">
      <c r="A37" s="629"/>
      <c r="B37" s="271"/>
      <c r="C37" s="643"/>
      <c r="D37" s="585"/>
      <c r="E37" s="599"/>
      <c r="F37" s="731"/>
      <c r="G37" s="731"/>
      <c r="H37" s="731"/>
      <c r="I37" s="731"/>
      <c r="J37" s="731"/>
      <c r="K37" s="731"/>
      <c r="L37" s="731"/>
      <c r="M37" s="731"/>
      <c r="N37" s="731"/>
      <c r="O37" s="731"/>
      <c r="P37" s="731"/>
      <c r="Q37" s="731"/>
      <c r="R37" s="731"/>
      <c r="S37" s="731"/>
      <c r="T37" s="731"/>
      <c r="U37" s="731"/>
      <c r="V37" s="731"/>
      <c r="W37" s="731"/>
      <c r="X37" s="731"/>
      <c r="Y37" s="731"/>
      <c r="Z37" s="731"/>
      <c r="AA37" s="731"/>
      <c r="AB37" s="731"/>
      <c r="AC37" s="731"/>
      <c r="AD37" s="731"/>
      <c r="AE37" s="736"/>
      <c r="AF37" s="299"/>
      <c r="AG37" s="275"/>
      <c r="AH37" s="286"/>
      <c r="AI37" s="287"/>
    </row>
    <row r="38" spans="1:35" s="273" customFormat="1" ht="15" customHeight="1">
      <c r="A38" s="629"/>
      <c r="B38" s="271"/>
      <c r="C38" s="643"/>
      <c r="D38" s="585"/>
      <c r="E38" s="599"/>
      <c r="F38" s="731"/>
      <c r="G38" s="731"/>
      <c r="H38" s="731"/>
      <c r="I38" s="731"/>
      <c r="J38" s="731"/>
      <c r="K38" s="731"/>
      <c r="L38" s="731"/>
      <c r="M38" s="731"/>
      <c r="N38" s="731"/>
      <c r="O38" s="731"/>
      <c r="P38" s="731"/>
      <c r="Q38" s="731"/>
      <c r="R38" s="731"/>
      <c r="S38" s="731"/>
      <c r="T38" s="731"/>
      <c r="U38" s="731"/>
      <c r="V38" s="731"/>
      <c r="W38" s="731"/>
      <c r="X38" s="731"/>
      <c r="Y38" s="731"/>
      <c r="Z38" s="731"/>
      <c r="AA38" s="731"/>
      <c r="AB38" s="731"/>
      <c r="AC38" s="731"/>
      <c r="AD38" s="731"/>
      <c r="AE38" s="736"/>
      <c r="AF38" s="281"/>
      <c r="AG38" s="274"/>
      <c r="AH38" s="274"/>
      <c r="AI38" s="274"/>
    </row>
    <row r="39" spans="1:35" s="66" customFormat="1" ht="15" customHeight="1">
      <c r="A39" s="629"/>
      <c r="B39" s="94"/>
      <c r="C39" s="643"/>
      <c r="D39" s="585"/>
      <c r="E39" s="599"/>
      <c r="F39" s="731"/>
      <c r="G39" s="731"/>
      <c r="H39" s="731"/>
      <c r="I39" s="731"/>
      <c r="J39" s="731"/>
      <c r="K39" s="731"/>
      <c r="L39" s="731"/>
      <c r="M39" s="731"/>
      <c r="N39" s="731"/>
      <c r="O39" s="731"/>
      <c r="P39" s="731"/>
      <c r="Q39" s="731"/>
      <c r="R39" s="731"/>
      <c r="S39" s="731"/>
      <c r="T39" s="731"/>
      <c r="U39" s="731"/>
      <c r="V39" s="731"/>
      <c r="W39" s="731"/>
      <c r="X39" s="731"/>
      <c r="Y39" s="731"/>
      <c r="Z39" s="731"/>
      <c r="AA39" s="731"/>
      <c r="AB39" s="731"/>
      <c r="AC39" s="731"/>
      <c r="AD39" s="731"/>
      <c r="AE39" s="736"/>
      <c r="AF39" s="61"/>
      <c r="AH39" s="274"/>
      <c r="AI39" s="274"/>
    </row>
    <row r="40" spans="1:35" s="66" customFormat="1" ht="15" customHeight="1" thickBot="1">
      <c r="A40" s="629"/>
      <c r="B40" s="94"/>
      <c r="C40" s="733"/>
      <c r="D40" s="592"/>
      <c r="E40" s="615"/>
      <c r="F40" s="732"/>
      <c r="G40" s="732"/>
      <c r="H40" s="732"/>
      <c r="I40" s="732"/>
      <c r="J40" s="732"/>
      <c r="K40" s="732"/>
      <c r="L40" s="732"/>
      <c r="M40" s="732"/>
      <c r="N40" s="732"/>
      <c r="O40" s="732"/>
      <c r="P40" s="732"/>
      <c r="Q40" s="732"/>
      <c r="R40" s="732"/>
      <c r="S40" s="732"/>
      <c r="T40" s="732"/>
      <c r="U40" s="732"/>
      <c r="V40" s="732"/>
      <c r="W40" s="732"/>
      <c r="X40" s="732"/>
      <c r="Y40" s="732"/>
      <c r="Z40" s="732"/>
      <c r="AA40" s="732"/>
      <c r="AB40" s="732"/>
      <c r="AC40" s="732"/>
      <c r="AD40" s="732"/>
      <c r="AE40" s="737"/>
      <c r="AF40" s="281"/>
      <c r="AG40" s="274"/>
      <c r="AH40" s="274"/>
      <c r="AI40" s="274"/>
    </row>
    <row r="41" spans="1:35" s="66" customFormat="1" ht="15" hidden="1" customHeight="1">
      <c r="A41" s="629"/>
      <c r="B41" s="94"/>
      <c r="C41" s="256"/>
      <c r="D41" s="258"/>
      <c r="E41" s="120"/>
      <c r="F41" s="95"/>
      <c r="G41" s="118"/>
      <c r="H41" s="99"/>
      <c r="I41" s="292"/>
      <c r="J41" s="95"/>
      <c r="K41" s="100"/>
      <c r="L41" s="100"/>
      <c r="M41" s="100"/>
      <c r="N41" s="95"/>
      <c r="O41" s="95"/>
      <c r="P41" s="95"/>
      <c r="Q41" s="95"/>
      <c r="R41" s="95"/>
      <c r="S41" s="95"/>
      <c r="T41" s="95"/>
      <c r="U41" s="95"/>
      <c r="V41" s="95"/>
      <c r="W41" s="95"/>
      <c r="X41" s="95"/>
      <c r="Y41" s="95"/>
      <c r="Z41" s="95"/>
      <c r="AA41" s="95"/>
      <c r="AB41" s="95"/>
      <c r="AC41" s="95"/>
      <c r="AD41" s="101"/>
      <c r="AE41" s="61"/>
      <c r="AF41" s="61"/>
    </row>
    <row r="42" spans="1:35" s="66" customFormat="1" ht="15" hidden="1" customHeight="1">
      <c r="A42" s="629"/>
      <c r="B42" s="94"/>
      <c r="C42" s="256"/>
      <c r="D42" s="258"/>
      <c r="E42" s="120"/>
      <c r="F42" s="64"/>
      <c r="G42" s="116"/>
      <c r="H42" s="60"/>
      <c r="I42" s="292"/>
      <c r="J42" s="95"/>
      <c r="K42" s="100"/>
      <c r="L42" s="100"/>
      <c r="M42" s="100"/>
      <c r="N42" s="95"/>
      <c r="O42" s="95"/>
      <c r="P42" s="95"/>
      <c r="Q42" s="95"/>
      <c r="R42" s="95"/>
      <c r="S42" s="95"/>
      <c r="T42" s="95"/>
      <c r="U42" s="95"/>
      <c r="V42" s="95"/>
      <c r="W42" s="95"/>
      <c r="X42" s="95"/>
      <c r="Y42" s="64"/>
      <c r="Z42" s="64"/>
      <c r="AA42" s="64"/>
      <c r="AB42" s="95"/>
      <c r="AC42" s="95"/>
      <c r="AD42" s="101"/>
      <c r="AE42" s="61"/>
      <c r="AF42" s="61"/>
    </row>
    <row r="43" spans="1:35" s="66" customFormat="1" ht="15" hidden="1" customHeight="1">
      <c r="A43" s="629"/>
      <c r="B43" s="94"/>
      <c r="C43" s="256"/>
      <c r="D43" s="258"/>
      <c r="E43" s="120"/>
      <c r="F43" s="64"/>
      <c r="G43" s="118"/>
      <c r="H43" s="99"/>
      <c r="I43" s="292"/>
      <c r="J43" s="95"/>
      <c r="K43" s="100"/>
      <c r="L43" s="100"/>
      <c r="M43" s="100"/>
      <c r="N43" s="95"/>
      <c r="O43" s="95"/>
      <c r="P43" s="95"/>
      <c r="Q43" s="95"/>
      <c r="R43" s="95"/>
      <c r="S43" s="95"/>
      <c r="T43" s="95"/>
      <c r="U43" s="95"/>
      <c r="V43" s="95"/>
      <c r="W43" s="95"/>
      <c r="X43" s="95"/>
      <c r="Y43" s="95"/>
      <c r="Z43" s="95"/>
      <c r="AA43" s="95"/>
      <c r="AB43" s="95"/>
      <c r="AC43" s="95"/>
      <c r="AD43" s="101"/>
      <c r="AE43" s="61"/>
      <c r="AF43" s="61"/>
    </row>
    <row r="44" spans="1:35" s="66" customFormat="1" ht="15" hidden="1" customHeight="1">
      <c r="A44" s="629"/>
      <c r="B44" s="94"/>
      <c r="C44" s="257"/>
      <c r="D44" s="259"/>
      <c r="E44" s="96"/>
      <c r="F44" s="64"/>
      <c r="G44" s="116"/>
      <c r="H44" s="60"/>
      <c r="I44" s="292"/>
      <c r="J44" s="95"/>
      <c r="K44" s="100"/>
      <c r="L44" s="100"/>
      <c r="M44" s="100"/>
      <c r="N44" s="95"/>
      <c r="O44" s="95"/>
      <c r="P44" s="95"/>
      <c r="Q44" s="95"/>
      <c r="R44" s="95"/>
      <c r="S44" s="95"/>
      <c r="T44" s="95"/>
      <c r="U44" s="95"/>
      <c r="V44" s="95"/>
      <c r="W44" s="95"/>
      <c r="X44" s="95"/>
      <c r="Y44" s="64"/>
      <c r="Z44" s="64"/>
      <c r="AA44" s="64"/>
      <c r="AB44" s="95"/>
      <c r="AC44" s="95"/>
      <c r="AD44" s="101"/>
      <c r="AE44" s="61"/>
      <c r="AF44" s="61"/>
    </row>
    <row r="45" spans="1:35" s="66" customFormat="1" ht="15" hidden="1" customHeight="1">
      <c r="A45" s="629"/>
      <c r="B45" s="94"/>
      <c r="C45" s="262"/>
      <c r="D45" s="63"/>
      <c r="E45" s="78"/>
      <c r="F45" s="64"/>
      <c r="G45" s="118"/>
      <c r="H45" s="99"/>
      <c r="I45" s="292"/>
      <c r="J45" s="95"/>
      <c r="K45" s="100"/>
      <c r="L45" s="100"/>
      <c r="M45" s="100"/>
      <c r="N45" s="95"/>
      <c r="O45" s="95"/>
      <c r="P45" s="95"/>
      <c r="Q45" s="95"/>
      <c r="R45" s="95"/>
      <c r="S45" s="95"/>
      <c r="T45" s="95"/>
      <c r="U45" s="95"/>
      <c r="V45" s="95"/>
      <c r="W45" s="95"/>
      <c r="X45" s="95"/>
      <c r="Y45" s="95"/>
      <c r="Z45" s="95"/>
      <c r="AA45" s="95"/>
      <c r="AB45" s="95"/>
      <c r="AC45" s="95"/>
      <c r="AD45" s="101"/>
      <c r="AE45" s="61"/>
      <c r="AF45" s="61"/>
    </row>
    <row r="46" spans="1:35" s="66" customFormat="1" ht="15" hidden="1" customHeight="1">
      <c r="A46" s="629"/>
      <c r="B46" s="94"/>
      <c r="C46" s="145"/>
      <c r="D46" s="63"/>
      <c r="E46" s="64"/>
      <c r="F46" s="64"/>
      <c r="G46" s="116"/>
      <c r="H46" s="60"/>
      <c r="I46" s="84"/>
      <c r="J46" s="64"/>
      <c r="K46" s="59"/>
      <c r="L46" s="59"/>
      <c r="M46" s="59"/>
      <c r="N46" s="64"/>
      <c r="O46" s="64"/>
      <c r="P46" s="64"/>
      <c r="Q46" s="64"/>
      <c r="R46" s="64"/>
      <c r="S46" s="64"/>
      <c r="T46" s="64"/>
      <c r="U46" s="64"/>
      <c r="V46" s="64"/>
      <c r="W46" s="64"/>
      <c r="X46" s="64"/>
      <c r="Y46" s="64"/>
      <c r="Z46" s="64"/>
      <c r="AA46" s="64"/>
      <c r="AB46" s="64"/>
      <c r="AC46" s="64"/>
      <c r="AD46" s="65"/>
      <c r="AE46" s="61">
        <f>'[3]nganjuk (3)'!$L$75</f>
        <v>38</v>
      </c>
      <c r="AF46" s="61">
        <f>I46-AE46</f>
        <v>-38</v>
      </c>
      <c r="AG46" s="66">
        <v>5</v>
      </c>
    </row>
    <row r="47" spans="1:35" s="66" customFormat="1" ht="15" hidden="1" customHeight="1">
      <c r="A47" s="94"/>
      <c r="B47" s="94"/>
      <c r="C47" s="62"/>
      <c r="D47" s="63"/>
      <c r="E47" s="64"/>
      <c r="F47" s="64"/>
      <c r="G47" s="116"/>
      <c r="H47" s="60"/>
      <c r="I47" s="84"/>
      <c r="J47" s="64"/>
      <c r="K47" s="59"/>
      <c r="L47" s="59"/>
      <c r="M47" s="59"/>
      <c r="N47" s="64"/>
      <c r="O47" s="64"/>
      <c r="P47" s="64"/>
      <c r="Q47" s="64"/>
      <c r="R47" s="64"/>
      <c r="S47" s="64"/>
      <c r="T47" s="64"/>
      <c r="U47" s="64"/>
      <c r="V47" s="64"/>
      <c r="W47" s="64"/>
      <c r="X47" s="64"/>
      <c r="Y47" s="64"/>
      <c r="Z47" s="64"/>
      <c r="AA47" s="64"/>
      <c r="AB47" s="64"/>
      <c r="AC47" s="64"/>
      <c r="AD47" s="65"/>
      <c r="AE47" s="61"/>
      <c r="AF47" s="61"/>
    </row>
    <row r="48" spans="1:35" s="66" customFormat="1" ht="15" hidden="1" customHeight="1">
      <c r="A48" s="94">
        <v>4003</v>
      </c>
      <c r="B48" s="94"/>
      <c r="C48" s="640"/>
      <c r="D48" s="591"/>
      <c r="E48" s="601"/>
      <c r="F48" s="64"/>
      <c r="G48" s="116"/>
      <c r="H48" s="60"/>
      <c r="I48" s="84"/>
      <c r="J48" s="64"/>
      <c r="K48" s="59"/>
      <c r="L48" s="59"/>
      <c r="M48" s="59"/>
      <c r="N48" s="64"/>
      <c r="O48" s="64"/>
      <c r="P48" s="64"/>
      <c r="Q48" s="64"/>
      <c r="R48" s="64"/>
      <c r="S48" s="64"/>
      <c r="T48" s="64"/>
      <c r="U48" s="64"/>
      <c r="V48" s="64"/>
      <c r="W48" s="64"/>
      <c r="X48" s="64"/>
      <c r="Y48" s="64"/>
      <c r="Z48" s="64"/>
      <c r="AA48" s="64"/>
      <c r="AB48" s="64"/>
      <c r="AC48" s="64"/>
      <c r="AD48" s="65"/>
      <c r="AE48" s="61">
        <f>'[2]nganjuk (2)'!$L$61</f>
        <v>11</v>
      </c>
      <c r="AF48" s="61">
        <f>I48-AE48</f>
        <v>-11</v>
      </c>
    </row>
    <row r="49" spans="1:32" s="66" customFormat="1" ht="15" hidden="1" customHeight="1">
      <c r="A49" s="94"/>
      <c r="B49" s="94"/>
      <c r="C49" s="641"/>
      <c r="D49" s="604"/>
      <c r="E49" s="602"/>
      <c r="F49" s="64"/>
      <c r="G49" s="116"/>
      <c r="H49" s="60"/>
      <c r="I49" s="84"/>
      <c r="J49" s="64"/>
      <c r="K49" s="59"/>
      <c r="L49" s="59"/>
      <c r="M49" s="59"/>
      <c r="N49" s="64"/>
      <c r="O49" s="64"/>
      <c r="P49" s="64"/>
      <c r="Q49" s="64"/>
      <c r="R49" s="64"/>
      <c r="S49" s="64"/>
      <c r="T49" s="64"/>
      <c r="U49" s="64"/>
      <c r="V49" s="64"/>
      <c r="W49" s="64"/>
      <c r="X49" s="64"/>
      <c r="Y49" s="64"/>
      <c r="Z49" s="64"/>
      <c r="AA49" s="64"/>
      <c r="AB49" s="64"/>
      <c r="AC49" s="64"/>
      <c r="AD49" s="65"/>
      <c r="AE49" s="61"/>
      <c r="AF49" s="61"/>
    </row>
    <row r="50" spans="1:32" s="66" customFormat="1" ht="15" hidden="1" customHeight="1">
      <c r="A50" s="94"/>
      <c r="B50" s="94"/>
      <c r="C50" s="641"/>
      <c r="D50" s="604"/>
      <c r="E50" s="602"/>
      <c r="F50" s="64"/>
      <c r="G50" s="116"/>
      <c r="H50" s="60"/>
      <c r="I50" s="84"/>
      <c r="J50" s="64"/>
      <c r="K50" s="59"/>
      <c r="L50" s="59"/>
      <c r="M50" s="59"/>
      <c r="N50" s="64"/>
      <c r="O50" s="64"/>
      <c r="P50" s="64"/>
      <c r="Q50" s="64"/>
      <c r="R50" s="64"/>
      <c r="S50" s="64"/>
      <c r="T50" s="64"/>
      <c r="U50" s="64"/>
      <c r="V50" s="64"/>
      <c r="W50" s="64"/>
      <c r="X50" s="64"/>
      <c r="Y50" s="64"/>
      <c r="Z50" s="64"/>
      <c r="AA50" s="64"/>
      <c r="AB50" s="64"/>
      <c r="AC50" s="64"/>
      <c r="AD50" s="65"/>
      <c r="AE50" s="61"/>
      <c r="AF50" s="61"/>
    </row>
    <row r="51" spans="1:32" s="66" customFormat="1" ht="15" hidden="1" customHeight="1">
      <c r="A51" s="94"/>
      <c r="B51" s="94"/>
      <c r="C51" s="641"/>
      <c r="D51" s="604"/>
      <c r="E51" s="602"/>
      <c r="F51" s="64"/>
      <c r="G51" s="116"/>
      <c r="H51" s="60"/>
      <c r="I51" s="84"/>
      <c r="J51" s="64"/>
      <c r="K51" s="59"/>
      <c r="L51" s="59"/>
      <c r="M51" s="59"/>
      <c r="N51" s="64"/>
      <c r="O51" s="64"/>
      <c r="P51" s="64"/>
      <c r="Q51" s="64"/>
      <c r="R51" s="64"/>
      <c r="S51" s="64"/>
      <c r="T51" s="64"/>
      <c r="U51" s="64"/>
      <c r="V51" s="64"/>
      <c r="W51" s="64"/>
      <c r="X51" s="64"/>
      <c r="Y51" s="64"/>
      <c r="Z51" s="64"/>
      <c r="AA51" s="64"/>
      <c r="AB51" s="64"/>
      <c r="AC51" s="64"/>
      <c r="AD51" s="65"/>
      <c r="AE51" s="61"/>
      <c r="AF51" s="61"/>
    </row>
    <row r="52" spans="1:32" s="66" customFormat="1" ht="15" hidden="1" customHeight="1">
      <c r="A52" s="94"/>
      <c r="B52" s="94"/>
      <c r="C52" s="641"/>
      <c r="D52" s="604"/>
      <c r="E52" s="602"/>
      <c r="F52" s="64"/>
      <c r="G52" s="116"/>
      <c r="H52" s="60"/>
      <c r="I52" s="84"/>
      <c r="J52" s="64"/>
      <c r="K52" s="59"/>
      <c r="L52" s="59"/>
      <c r="M52" s="59"/>
      <c r="N52" s="64"/>
      <c r="O52" s="64"/>
      <c r="P52" s="64"/>
      <c r="Q52" s="64"/>
      <c r="R52" s="64"/>
      <c r="S52" s="64"/>
      <c r="T52" s="64"/>
      <c r="U52" s="64"/>
      <c r="V52" s="64"/>
      <c r="W52" s="64"/>
      <c r="X52" s="64"/>
      <c r="Y52" s="64"/>
      <c r="Z52" s="64"/>
      <c r="AA52" s="64"/>
      <c r="AB52" s="64"/>
      <c r="AC52" s="64"/>
      <c r="AD52" s="65"/>
      <c r="AE52" s="61"/>
      <c r="AF52" s="61"/>
    </row>
    <row r="53" spans="1:32" s="66" customFormat="1" ht="15" hidden="1" customHeight="1">
      <c r="A53" s="94"/>
      <c r="B53" s="94"/>
      <c r="C53" s="641"/>
      <c r="D53" s="604"/>
      <c r="E53" s="602"/>
      <c r="F53" s="64"/>
      <c r="G53" s="116"/>
      <c r="H53" s="60"/>
      <c r="I53" s="84"/>
      <c r="J53" s="64"/>
      <c r="K53" s="59"/>
      <c r="L53" s="59"/>
      <c r="M53" s="59"/>
      <c r="N53" s="64"/>
      <c r="O53" s="64"/>
      <c r="P53" s="64"/>
      <c r="Q53" s="64"/>
      <c r="R53" s="64"/>
      <c r="S53" s="64"/>
      <c r="T53" s="64"/>
      <c r="U53" s="64"/>
      <c r="V53" s="64"/>
      <c r="W53" s="64"/>
      <c r="X53" s="64"/>
      <c r="Y53" s="64"/>
      <c r="Z53" s="64"/>
      <c r="AA53" s="64"/>
      <c r="AB53" s="64"/>
      <c r="AC53" s="64"/>
      <c r="AD53" s="65"/>
      <c r="AE53" s="61"/>
      <c r="AF53" s="61"/>
    </row>
    <row r="54" spans="1:32" s="66" customFormat="1" ht="15" hidden="1" customHeight="1">
      <c r="A54" s="94"/>
      <c r="B54" s="94"/>
      <c r="C54" s="642"/>
      <c r="D54" s="608"/>
      <c r="E54" s="603"/>
      <c r="F54" s="64"/>
      <c r="G54" s="116"/>
      <c r="H54" s="60"/>
      <c r="I54" s="84"/>
      <c r="J54" s="64"/>
      <c r="K54" s="59"/>
      <c r="L54" s="59"/>
      <c r="M54" s="59"/>
      <c r="N54" s="64"/>
      <c r="O54" s="64"/>
      <c r="P54" s="64"/>
      <c r="Q54" s="64"/>
      <c r="R54" s="64"/>
      <c r="S54" s="64"/>
      <c r="T54" s="64"/>
      <c r="U54" s="64"/>
      <c r="V54" s="64"/>
      <c r="W54" s="64"/>
      <c r="X54" s="64"/>
      <c r="Y54" s="64"/>
      <c r="Z54" s="64"/>
      <c r="AA54" s="64"/>
      <c r="AB54" s="64"/>
      <c r="AC54" s="64"/>
      <c r="AD54" s="65"/>
      <c r="AE54" s="61"/>
      <c r="AF54" s="61"/>
    </row>
    <row r="55" spans="1:32" s="66" customFormat="1" ht="15" hidden="1" customHeight="1">
      <c r="A55" s="94"/>
      <c r="B55" s="94"/>
      <c r="C55" s="62"/>
      <c r="D55" s="63"/>
      <c r="E55" s="78"/>
      <c r="F55" s="64"/>
      <c r="G55" s="116"/>
      <c r="H55" s="60"/>
      <c r="I55" s="84"/>
      <c r="J55" s="64"/>
      <c r="K55" s="59"/>
      <c r="L55" s="59"/>
      <c r="M55" s="59"/>
      <c r="N55" s="64"/>
      <c r="O55" s="64"/>
      <c r="P55" s="64"/>
      <c r="Q55" s="64"/>
      <c r="R55" s="64"/>
      <c r="S55" s="64"/>
      <c r="T55" s="64"/>
      <c r="U55" s="64"/>
      <c r="V55" s="64"/>
      <c r="W55" s="64"/>
      <c r="X55" s="64"/>
      <c r="Y55" s="64"/>
      <c r="Z55" s="64"/>
      <c r="AA55" s="64"/>
      <c r="AB55" s="64"/>
      <c r="AC55" s="64"/>
      <c r="AD55" s="65"/>
      <c r="AE55" s="61"/>
      <c r="AF55" s="61"/>
    </row>
    <row r="56" spans="1:32" s="66" customFormat="1" ht="15" hidden="1" customHeight="1">
      <c r="A56" s="629">
        <v>4002</v>
      </c>
      <c r="B56" s="94"/>
      <c r="C56" s="62"/>
      <c r="D56" s="63"/>
      <c r="E56" s="64"/>
      <c r="F56" s="64"/>
      <c r="G56" s="116"/>
      <c r="H56" s="60"/>
      <c r="I56" s="84"/>
      <c r="J56" s="64"/>
      <c r="K56" s="59"/>
      <c r="L56" s="59"/>
      <c r="M56" s="59"/>
      <c r="N56" s="64"/>
      <c r="O56" s="64"/>
      <c r="P56" s="64"/>
      <c r="Q56" s="64"/>
      <c r="R56" s="64"/>
      <c r="S56" s="64"/>
      <c r="T56" s="64"/>
      <c r="U56" s="64"/>
      <c r="V56" s="64"/>
      <c r="W56" s="64"/>
      <c r="X56" s="64"/>
      <c r="Y56" s="64"/>
      <c r="Z56" s="64"/>
      <c r="AA56" s="64"/>
      <c r="AB56" s="64"/>
      <c r="AC56" s="64"/>
      <c r="AD56" s="65"/>
      <c r="AE56" s="61">
        <f>'[2]nganjuk (2)'!$L$59</f>
        <v>4.9000000000000004</v>
      </c>
      <c r="AF56" s="61">
        <f>I56-AE56</f>
        <v>-4.9000000000000004</v>
      </c>
    </row>
    <row r="57" spans="1:32" s="66" customFormat="1" ht="15" hidden="1" customHeight="1">
      <c r="A57" s="629"/>
      <c r="B57" s="94"/>
      <c r="C57" s="262"/>
      <c r="D57" s="63"/>
      <c r="E57" s="78"/>
      <c r="F57" s="64"/>
      <c r="G57" s="116"/>
      <c r="H57" s="60"/>
      <c r="I57" s="84"/>
      <c r="J57" s="64"/>
      <c r="K57" s="59"/>
      <c r="L57" s="59"/>
      <c r="M57" s="59"/>
      <c r="N57" s="64"/>
      <c r="O57" s="64"/>
      <c r="P57" s="64"/>
      <c r="Q57" s="64"/>
      <c r="R57" s="64"/>
      <c r="S57" s="64"/>
      <c r="T57" s="64"/>
      <c r="U57" s="64"/>
      <c r="V57" s="64"/>
      <c r="W57" s="64"/>
      <c r="X57" s="64"/>
      <c r="Y57" s="64"/>
      <c r="Z57" s="64"/>
      <c r="AA57" s="64"/>
      <c r="AB57" s="64"/>
      <c r="AC57" s="64"/>
      <c r="AD57" s="65"/>
      <c r="AE57" s="61"/>
      <c r="AF57" s="61"/>
    </row>
    <row r="58" spans="1:32" s="66" customFormat="1" ht="15" hidden="1" customHeight="1">
      <c r="A58" s="629"/>
      <c r="B58" s="94"/>
      <c r="C58" s="589"/>
      <c r="D58" s="591"/>
      <c r="E58" s="601"/>
      <c r="F58" s="64"/>
      <c r="G58" s="116"/>
      <c r="H58" s="60"/>
      <c r="I58" s="84"/>
      <c r="J58" s="64"/>
      <c r="K58" s="59"/>
      <c r="L58" s="59"/>
      <c r="M58" s="59"/>
      <c r="N58" s="64"/>
      <c r="O58" s="64"/>
      <c r="P58" s="64"/>
      <c r="Q58" s="64"/>
      <c r="R58" s="64"/>
      <c r="S58" s="64"/>
      <c r="T58" s="64"/>
      <c r="U58" s="64"/>
      <c r="V58" s="64"/>
      <c r="W58" s="64"/>
      <c r="X58" s="64"/>
      <c r="Y58" s="64"/>
      <c r="Z58" s="64"/>
      <c r="AA58" s="64"/>
      <c r="AB58" s="64"/>
      <c r="AC58" s="64"/>
      <c r="AD58" s="65"/>
      <c r="AE58" s="61">
        <f>'[2]nganjuk (2)'!$L$59</f>
        <v>4.9000000000000004</v>
      </c>
      <c r="AF58" s="61">
        <f>I58-AE58</f>
        <v>-4.9000000000000004</v>
      </c>
    </row>
    <row r="59" spans="1:32" s="66" customFormat="1" ht="15" hidden="1" customHeight="1">
      <c r="A59" s="94"/>
      <c r="B59" s="94"/>
      <c r="C59" s="590"/>
      <c r="D59" s="604"/>
      <c r="E59" s="602"/>
      <c r="F59" s="64"/>
      <c r="G59" s="116"/>
      <c r="H59" s="60"/>
      <c r="I59" s="84"/>
      <c r="J59" s="64"/>
      <c r="K59" s="59"/>
      <c r="L59" s="59"/>
      <c r="M59" s="59"/>
      <c r="N59" s="64"/>
      <c r="O59" s="64"/>
      <c r="P59" s="64"/>
      <c r="Q59" s="64"/>
      <c r="R59" s="64"/>
      <c r="S59" s="64"/>
      <c r="T59" s="64"/>
      <c r="U59" s="64"/>
      <c r="V59" s="64"/>
      <c r="W59" s="64"/>
      <c r="X59" s="64"/>
      <c r="Y59" s="64"/>
      <c r="Z59" s="64"/>
      <c r="AA59" s="64"/>
      <c r="AB59" s="64"/>
      <c r="AC59" s="64"/>
      <c r="AD59" s="65"/>
      <c r="AE59" s="61"/>
      <c r="AF59" s="61"/>
    </row>
    <row r="60" spans="1:32" s="66" customFormat="1" ht="15" hidden="1" customHeight="1">
      <c r="A60" s="94"/>
      <c r="B60" s="94"/>
      <c r="C60" s="590"/>
      <c r="D60" s="604"/>
      <c r="E60" s="602"/>
      <c r="F60" s="64"/>
      <c r="G60" s="116"/>
      <c r="H60" s="60"/>
      <c r="I60" s="84"/>
      <c r="J60" s="64"/>
      <c r="K60" s="59"/>
      <c r="L60" s="59"/>
      <c r="M60" s="59"/>
      <c r="N60" s="64"/>
      <c r="O60" s="64"/>
      <c r="P60" s="64"/>
      <c r="Q60" s="64"/>
      <c r="R60" s="64"/>
      <c r="S60" s="64"/>
      <c r="T60" s="64"/>
      <c r="U60" s="64"/>
      <c r="V60" s="64"/>
      <c r="W60" s="64"/>
      <c r="X60" s="64"/>
      <c r="Y60" s="64"/>
      <c r="Z60" s="64"/>
      <c r="AA60" s="64"/>
      <c r="AB60" s="64"/>
      <c r="AC60" s="64"/>
      <c r="AD60" s="65"/>
      <c r="AE60" s="61"/>
      <c r="AF60" s="61"/>
    </row>
    <row r="61" spans="1:32" s="66" customFormat="1" ht="15" hidden="1" customHeight="1">
      <c r="A61" s="94"/>
      <c r="B61" s="94"/>
      <c r="C61" s="590"/>
      <c r="D61" s="604"/>
      <c r="E61" s="602"/>
      <c r="F61" s="64"/>
      <c r="G61" s="116"/>
      <c r="H61" s="60"/>
      <c r="I61" s="84"/>
      <c r="J61" s="64"/>
      <c r="K61" s="59"/>
      <c r="L61" s="59"/>
      <c r="M61" s="59"/>
      <c r="N61" s="64"/>
      <c r="O61" s="64"/>
      <c r="P61" s="64"/>
      <c r="Q61" s="64"/>
      <c r="R61" s="64"/>
      <c r="S61" s="64"/>
      <c r="T61" s="64"/>
      <c r="U61" s="64"/>
      <c r="V61" s="64"/>
      <c r="W61" s="64"/>
      <c r="X61" s="64"/>
      <c r="Y61" s="64"/>
      <c r="Z61" s="64"/>
      <c r="AA61" s="64"/>
      <c r="AB61" s="64"/>
      <c r="AC61" s="64"/>
      <c r="AD61" s="65"/>
      <c r="AE61" s="61"/>
      <c r="AF61" s="61"/>
    </row>
    <row r="62" spans="1:32" s="66" customFormat="1" ht="15" hidden="1" customHeight="1">
      <c r="A62" s="94"/>
      <c r="B62" s="94"/>
      <c r="C62" s="606"/>
      <c r="D62" s="608"/>
      <c r="E62" s="603"/>
      <c r="F62" s="64"/>
      <c r="G62" s="116"/>
      <c r="H62" s="60"/>
      <c r="I62" s="84"/>
      <c r="J62" s="64"/>
      <c r="K62" s="59"/>
      <c r="L62" s="59"/>
      <c r="M62" s="59"/>
      <c r="N62" s="64"/>
      <c r="O62" s="64"/>
      <c r="P62" s="64"/>
      <c r="Q62" s="64"/>
      <c r="R62" s="64"/>
      <c r="S62" s="64"/>
      <c r="T62" s="64"/>
      <c r="U62" s="64"/>
      <c r="V62" s="64"/>
      <c r="W62" s="64"/>
      <c r="X62" s="64"/>
      <c r="Y62" s="64"/>
      <c r="Z62" s="64"/>
      <c r="AA62" s="64"/>
      <c r="AB62" s="64"/>
      <c r="AC62" s="64"/>
      <c r="AD62" s="65"/>
      <c r="AE62" s="61"/>
      <c r="AF62" s="61"/>
    </row>
    <row r="63" spans="1:32" s="66" customFormat="1" ht="15" hidden="1" customHeight="1">
      <c r="A63" s="94"/>
      <c r="B63" s="94"/>
      <c r="C63" s="62"/>
      <c r="D63" s="63"/>
      <c r="E63" s="78"/>
      <c r="F63" s="64"/>
      <c r="G63" s="116"/>
      <c r="H63" s="60"/>
      <c r="I63" s="84"/>
      <c r="J63" s="64"/>
      <c r="K63" s="59"/>
      <c r="L63" s="59"/>
      <c r="M63" s="59"/>
      <c r="N63" s="64"/>
      <c r="O63" s="64"/>
      <c r="P63" s="64"/>
      <c r="Q63" s="64"/>
      <c r="R63" s="64"/>
      <c r="S63" s="64"/>
      <c r="T63" s="64"/>
      <c r="U63" s="64"/>
      <c r="V63" s="64"/>
      <c r="W63" s="64"/>
      <c r="X63" s="64"/>
      <c r="Y63" s="64"/>
      <c r="Z63" s="64"/>
      <c r="AA63" s="64"/>
      <c r="AB63" s="64"/>
      <c r="AC63" s="64"/>
      <c r="AD63" s="65"/>
      <c r="AE63" s="61"/>
      <c r="AF63" s="61"/>
    </row>
    <row r="64" spans="1:32" s="66" customFormat="1" ht="17.25" hidden="1" customHeight="1">
      <c r="A64" s="94">
        <v>4006</v>
      </c>
      <c r="B64" s="94"/>
      <c r="C64" s="589"/>
      <c r="D64" s="591"/>
      <c r="E64" s="601"/>
      <c r="F64" s="64"/>
      <c r="G64" s="116"/>
      <c r="H64" s="60"/>
      <c r="I64" s="84"/>
      <c r="J64" s="64"/>
      <c r="K64" s="59"/>
      <c r="L64" s="59"/>
      <c r="M64" s="59"/>
      <c r="N64" s="64"/>
      <c r="O64" s="64"/>
      <c r="P64" s="64"/>
      <c r="Q64" s="64"/>
      <c r="R64" s="64"/>
      <c r="S64" s="64"/>
      <c r="T64" s="64"/>
      <c r="U64" s="64"/>
      <c r="V64" s="64"/>
      <c r="W64" s="64"/>
      <c r="X64" s="64"/>
      <c r="Y64" s="64"/>
      <c r="Z64" s="64"/>
      <c r="AA64" s="64"/>
      <c r="AB64" s="64"/>
      <c r="AC64" s="64"/>
      <c r="AD64" s="65"/>
      <c r="AE64" s="61">
        <f>'[2]nganjuk (2)'!$L$198</f>
        <v>14.7</v>
      </c>
      <c r="AF64" s="61">
        <f>I64-AE64</f>
        <v>-14.7</v>
      </c>
    </row>
    <row r="65" spans="1:32" s="66" customFormat="1" ht="17.25" hidden="1" customHeight="1">
      <c r="A65" s="94"/>
      <c r="B65" s="94"/>
      <c r="C65" s="590"/>
      <c r="D65" s="604"/>
      <c r="E65" s="602"/>
      <c r="F65" s="64"/>
      <c r="G65" s="113"/>
      <c r="H65" s="60"/>
      <c r="I65" s="84"/>
      <c r="J65" s="64"/>
      <c r="K65" s="59"/>
      <c r="L65" s="59"/>
      <c r="M65" s="59"/>
      <c r="N65" s="64"/>
      <c r="O65" s="64"/>
      <c r="P65" s="64"/>
      <c r="Q65" s="64"/>
      <c r="R65" s="64"/>
      <c r="S65" s="64"/>
      <c r="T65" s="64"/>
      <c r="U65" s="64"/>
      <c r="V65" s="64"/>
      <c r="W65" s="64"/>
      <c r="X65" s="64"/>
      <c r="Y65" s="64"/>
      <c r="Z65" s="64"/>
      <c r="AA65" s="64"/>
      <c r="AB65" s="64"/>
      <c r="AC65" s="64"/>
      <c r="AD65" s="65"/>
      <c r="AE65" s="61"/>
      <c r="AF65" s="61"/>
    </row>
    <row r="66" spans="1:32" s="66" customFormat="1" ht="17.25" hidden="1" customHeight="1">
      <c r="A66" s="94"/>
      <c r="B66" s="94"/>
      <c r="C66" s="606"/>
      <c r="D66" s="608"/>
      <c r="E66" s="603"/>
      <c r="F66" s="64"/>
      <c r="G66" s="116"/>
      <c r="H66" s="60"/>
      <c r="I66" s="84"/>
      <c r="J66" s="64"/>
      <c r="K66" s="59"/>
      <c r="L66" s="59"/>
      <c r="M66" s="59"/>
      <c r="N66" s="64"/>
      <c r="O66" s="64"/>
      <c r="P66" s="64"/>
      <c r="Q66" s="64"/>
      <c r="R66" s="64"/>
      <c r="S66" s="64"/>
      <c r="T66" s="64"/>
      <c r="U66" s="64"/>
      <c r="V66" s="64"/>
      <c r="W66" s="64"/>
      <c r="X66" s="64"/>
      <c r="Y66" s="64"/>
      <c r="Z66" s="64"/>
      <c r="AA66" s="64"/>
      <c r="AB66" s="64"/>
      <c r="AC66" s="64"/>
      <c r="AD66" s="65"/>
      <c r="AE66" s="61"/>
      <c r="AF66" s="61"/>
    </row>
    <row r="67" spans="1:32" s="66" customFormat="1" ht="15" hidden="1" customHeight="1">
      <c r="A67" s="94"/>
      <c r="B67" s="94"/>
      <c r="C67" s="62"/>
      <c r="D67" s="63"/>
      <c r="E67" s="64"/>
      <c r="F67" s="64"/>
      <c r="G67" s="116"/>
      <c r="H67" s="60"/>
      <c r="I67" s="84"/>
      <c r="J67" s="64"/>
      <c r="K67" s="59"/>
      <c r="L67" s="59"/>
      <c r="M67" s="59"/>
      <c r="N67" s="64"/>
      <c r="O67" s="64"/>
      <c r="P67" s="64"/>
      <c r="Q67" s="64"/>
      <c r="R67" s="64"/>
      <c r="S67" s="64"/>
      <c r="T67" s="64"/>
      <c r="U67" s="64"/>
      <c r="V67" s="64"/>
      <c r="W67" s="64"/>
      <c r="X67" s="64"/>
      <c r="Y67" s="64"/>
      <c r="Z67" s="64"/>
      <c r="AA67" s="64"/>
      <c r="AB67" s="64"/>
      <c r="AC67" s="64"/>
      <c r="AD67" s="65"/>
      <c r="AE67" s="61"/>
      <c r="AF67" s="61"/>
    </row>
    <row r="68" spans="1:32" s="66" customFormat="1" ht="15" hidden="1" customHeight="1">
      <c r="A68" s="94"/>
      <c r="B68" s="94"/>
      <c r="C68" s="589"/>
      <c r="D68" s="591"/>
      <c r="E68" s="601"/>
      <c r="F68" s="64"/>
      <c r="G68" s="116"/>
      <c r="H68" s="60"/>
      <c r="I68" s="84"/>
      <c r="J68" s="64"/>
      <c r="K68" s="59"/>
      <c r="L68" s="59"/>
      <c r="M68" s="59"/>
      <c r="N68" s="64"/>
      <c r="O68" s="64"/>
      <c r="P68" s="64"/>
      <c r="Q68" s="64"/>
      <c r="R68" s="64"/>
      <c r="S68" s="64"/>
      <c r="T68" s="64"/>
      <c r="U68" s="64"/>
      <c r="V68" s="64"/>
      <c r="W68" s="64"/>
      <c r="X68" s="64"/>
      <c r="Y68" s="64"/>
      <c r="Z68" s="64"/>
      <c r="AA68" s="64"/>
      <c r="AB68" s="64"/>
      <c r="AC68" s="64"/>
      <c r="AD68" s="65"/>
      <c r="AE68" s="61"/>
      <c r="AF68" s="61"/>
    </row>
    <row r="69" spans="1:32" s="66" customFormat="1" ht="15" hidden="1" customHeight="1">
      <c r="A69" s="94"/>
      <c r="B69" s="94"/>
      <c r="C69" s="590"/>
      <c r="D69" s="604"/>
      <c r="E69" s="602"/>
      <c r="F69" s="64"/>
      <c r="G69" s="116"/>
      <c r="H69" s="60"/>
      <c r="I69" s="84"/>
      <c r="J69" s="64"/>
      <c r="K69" s="59"/>
      <c r="L69" s="59"/>
      <c r="M69" s="59"/>
      <c r="N69" s="64"/>
      <c r="O69" s="64"/>
      <c r="P69" s="64"/>
      <c r="Q69" s="64"/>
      <c r="R69" s="64"/>
      <c r="S69" s="64"/>
      <c r="T69" s="64"/>
      <c r="U69" s="64"/>
      <c r="V69" s="64"/>
      <c r="W69" s="64"/>
      <c r="X69" s="64"/>
      <c r="Y69" s="64"/>
      <c r="Z69" s="64"/>
      <c r="AA69" s="64"/>
      <c r="AB69" s="64"/>
      <c r="AC69" s="64"/>
      <c r="AD69" s="65"/>
      <c r="AE69" s="61"/>
      <c r="AF69" s="61"/>
    </row>
    <row r="70" spans="1:32" s="66" customFormat="1" ht="15" hidden="1" customHeight="1">
      <c r="A70" s="94"/>
      <c r="B70" s="94"/>
      <c r="C70" s="606"/>
      <c r="D70" s="608"/>
      <c r="E70" s="603"/>
      <c r="F70" s="64"/>
      <c r="G70" s="116"/>
      <c r="H70" s="60"/>
      <c r="I70" s="84"/>
      <c r="J70" s="64"/>
      <c r="K70" s="59"/>
      <c r="L70" s="59"/>
      <c r="M70" s="59"/>
      <c r="N70" s="64"/>
      <c r="O70" s="64"/>
      <c r="P70" s="64"/>
      <c r="Q70" s="64"/>
      <c r="R70" s="64"/>
      <c r="S70" s="64"/>
      <c r="T70" s="64"/>
      <c r="U70" s="64"/>
      <c r="V70" s="64"/>
      <c r="W70" s="64"/>
      <c r="X70" s="64"/>
      <c r="Y70" s="64"/>
      <c r="Z70" s="64"/>
      <c r="AA70" s="64"/>
      <c r="AB70" s="64"/>
      <c r="AC70" s="64"/>
      <c r="AD70" s="65"/>
      <c r="AE70" s="61"/>
      <c r="AF70" s="61"/>
    </row>
    <row r="71" spans="1:32" s="66" customFormat="1" ht="15" hidden="1" customHeight="1">
      <c r="A71" s="94"/>
      <c r="B71" s="94"/>
      <c r="C71" s="62"/>
      <c r="D71" s="63"/>
      <c r="E71" s="64"/>
      <c r="F71" s="64"/>
      <c r="G71" s="116"/>
      <c r="H71" s="60"/>
      <c r="I71" s="84"/>
      <c r="J71" s="64"/>
      <c r="K71" s="59"/>
      <c r="L71" s="59"/>
      <c r="M71" s="59"/>
      <c r="N71" s="64"/>
      <c r="O71" s="64"/>
      <c r="P71" s="64"/>
      <c r="Q71" s="64"/>
      <c r="R71" s="64"/>
      <c r="S71" s="64"/>
      <c r="T71" s="64"/>
      <c r="U71" s="64"/>
      <c r="V71" s="64"/>
      <c r="W71" s="64"/>
      <c r="X71" s="64"/>
      <c r="Y71" s="64"/>
      <c r="Z71" s="64"/>
      <c r="AA71" s="64"/>
      <c r="AB71" s="64"/>
      <c r="AC71" s="64"/>
      <c r="AD71" s="65"/>
      <c r="AE71" s="61"/>
      <c r="AF71" s="61"/>
    </row>
    <row r="72" spans="1:32" s="66" customFormat="1" ht="15" hidden="1" customHeight="1">
      <c r="A72" s="94"/>
      <c r="B72" s="94"/>
      <c r="C72" s="62"/>
      <c r="D72" s="63"/>
      <c r="E72" s="251"/>
      <c r="F72" s="64"/>
      <c r="G72" s="116"/>
      <c r="H72" s="60"/>
      <c r="I72" s="84"/>
      <c r="J72" s="64"/>
      <c r="K72" s="59"/>
      <c r="L72" s="59"/>
      <c r="M72" s="59"/>
      <c r="N72" s="64"/>
      <c r="O72" s="64"/>
      <c r="P72" s="64"/>
      <c r="Q72" s="64"/>
      <c r="R72" s="64"/>
      <c r="S72" s="64"/>
      <c r="T72" s="64"/>
      <c r="U72" s="64"/>
      <c r="V72" s="64"/>
      <c r="W72" s="64"/>
      <c r="X72" s="64"/>
      <c r="Y72" s="64"/>
      <c r="Z72" s="64"/>
      <c r="AA72" s="64"/>
      <c r="AB72" s="64"/>
      <c r="AC72" s="64"/>
      <c r="AD72" s="65"/>
      <c r="AE72" s="61"/>
      <c r="AF72" s="61"/>
    </row>
    <row r="73" spans="1:32" s="66" customFormat="1" ht="15" hidden="1" customHeight="1">
      <c r="A73" s="94"/>
      <c r="B73" s="94"/>
      <c r="C73" s="62"/>
      <c r="D73" s="63"/>
      <c r="E73" s="78"/>
      <c r="F73" s="64"/>
      <c r="G73" s="116"/>
      <c r="H73" s="60"/>
      <c r="I73" s="84"/>
      <c r="J73" s="64"/>
      <c r="K73" s="59"/>
      <c r="L73" s="59"/>
      <c r="M73" s="59"/>
      <c r="N73" s="64"/>
      <c r="O73" s="64"/>
      <c r="P73" s="64"/>
      <c r="Q73" s="64"/>
      <c r="R73" s="64"/>
      <c r="S73" s="64"/>
      <c r="T73" s="64"/>
      <c r="U73" s="64"/>
      <c r="V73" s="64"/>
      <c r="W73" s="64"/>
      <c r="X73" s="64"/>
      <c r="Y73" s="64"/>
      <c r="Z73" s="64"/>
      <c r="AA73" s="64"/>
      <c r="AB73" s="64"/>
      <c r="AC73" s="64"/>
      <c r="AD73" s="65"/>
      <c r="AE73" s="61"/>
      <c r="AF73" s="61"/>
    </row>
    <row r="74" spans="1:32" s="66" customFormat="1" ht="15" hidden="1" customHeight="1">
      <c r="A74" s="94"/>
      <c r="B74" s="94"/>
      <c r="C74" s="589"/>
      <c r="D74" s="591"/>
      <c r="E74" s="601"/>
      <c r="F74" s="64"/>
      <c r="G74" s="116"/>
      <c r="H74" s="60"/>
      <c r="I74" s="84"/>
      <c r="J74" s="64"/>
      <c r="K74" s="59"/>
      <c r="L74" s="59"/>
      <c r="M74" s="59"/>
      <c r="N74" s="64"/>
      <c r="O74" s="64"/>
      <c r="P74" s="64"/>
      <c r="Q74" s="64"/>
      <c r="R74" s="64"/>
      <c r="S74" s="64"/>
      <c r="T74" s="64"/>
      <c r="U74" s="64"/>
      <c r="V74" s="64"/>
      <c r="W74" s="64"/>
      <c r="X74" s="64"/>
      <c r="Y74" s="64"/>
      <c r="Z74" s="64"/>
      <c r="AA74" s="64"/>
      <c r="AB74" s="64"/>
      <c r="AC74" s="64"/>
      <c r="AD74" s="65"/>
      <c r="AE74" s="61"/>
      <c r="AF74" s="61"/>
    </row>
    <row r="75" spans="1:32" s="66" customFormat="1" ht="15" hidden="1" customHeight="1">
      <c r="A75" s="94"/>
      <c r="B75" s="94"/>
      <c r="C75" s="590"/>
      <c r="D75" s="604"/>
      <c r="E75" s="602"/>
      <c r="F75" s="177"/>
      <c r="G75" s="223"/>
      <c r="H75" s="124"/>
      <c r="I75" s="220"/>
      <c r="J75" s="177"/>
      <c r="K75" s="192"/>
      <c r="L75" s="192"/>
      <c r="M75" s="192"/>
      <c r="N75" s="177"/>
      <c r="O75" s="177"/>
      <c r="P75" s="177"/>
      <c r="Q75" s="177"/>
      <c r="R75" s="177"/>
      <c r="S75" s="177"/>
      <c r="T75" s="177"/>
      <c r="U75" s="177"/>
      <c r="V75" s="177"/>
      <c r="W75" s="177"/>
      <c r="X75" s="177"/>
      <c r="Y75" s="177"/>
      <c r="Z75" s="177"/>
      <c r="AA75" s="177"/>
      <c r="AB75" s="177"/>
      <c r="AC75" s="177"/>
      <c r="AD75" s="187"/>
      <c r="AE75" s="61"/>
      <c r="AF75" s="61"/>
    </row>
    <row r="76" spans="1:32" s="66" customFormat="1" ht="15" hidden="1" customHeight="1">
      <c r="A76" s="94"/>
      <c r="B76" s="94"/>
      <c r="C76" s="590"/>
      <c r="D76" s="604"/>
      <c r="E76" s="602"/>
      <c r="F76" s="64"/>
      <c r="G76" s="116"/>
      <c r="H76" s="60"/>
      <c r="I76" s="220"/>
      <c r="J76" s="177"/>
      <c r="K76" s="192"/>
      <c r="L76" s="192"/>
      <c r="M76" s="192"/>
      <c r="N76" s="177"/>
      <c r="O76" s="177"/>
      <c r="P76" s="177"/>
      <c r="Q76" s="177"/>
      <c r="R76" s="177"/>
      <c r="S76" s="177"/>
      <c r="T76" s="177"/>
      <c r="U76" s="177"/>
      <c r="V76" s="177"/>
      <c r="W76" s="177"/>
      <c r="X76" s="177"/>
      <c r="Y76" s="64"/>
      <c r="Z76" s="64"/>
      <c r="AA76" s="64"/>
      <c r="AB76" s="177"/>
      <c r="AC76" s="177"/>
      <c r="AD76" s="187"/>
      <c r="AE76" s="61"/>
      <c r="AF76" s="61"/>
    </row>
    <row r="77" spans="1:32" s="66" customFormat="1" ht="15" hidden="1" customHeight="1">
      <c r="A77" s="94"/>
      <c r="B77" s="94"/>
      <c r="C77" s="590"/>
      <c r="D77" s="604"/>
      <c r="E77" s="602"/>
      <c r="F77" s="177"/>
      <c r="G77" s="223"/>
      <c r="H77" s="124"/>
      <c r="I77" s="220"/>
      <c r="J77" s="177"/>
      <c r="K77" s="192"/>
      <c r="L77" s="192"/>
      <c r="M77" s="192"/>
      <c r="N77" s="177"/>
      <c r="O77" s="177"/>
      <c r="P77" s="177"/>
      <c r="Q77" s="177"/>
      <c r="R77" s="177"/>
      <c r="S77" s="177"/>
      <c r="T77" s="177"/>
      <c r="U77" s="177"/>
      <c r="V77" s="177"/>
      <c r="W77" s="177"/>
      <c r="X77" s="177"/>
      <c r="Y77" s="177"/>
      <c r="Z77" s="177"/>
      <c r="AA77" s="177"/>
      <c r="AB77" s="177"/>
      <c r="AC77" s="177"/>
      <c r="AD77" s="187"/>
      <c r="AE77" s="61"/>
      <c r="AF77" s="61"/>
    </row>
    <row r="78" spans="1:32" s="66" customFormat="1" ht="15" hidden="1" customHeight="1">
      <c r="A78" s="94"/>
      <c r="B78" s="94"/>
      <c r="C78" s="590"/>
      <c r="D78" s="604"/>
      <c r="E78" s="602"/>
      <c r="F78" s="64"/>
      <c r="G78" s="116"/>
      <c r="H78" s="60"/>
      <c r="I78" s="220"/>
      <c r="J78" s="177"/>
      <c r="K78" s="192"/>
      <c r="L78" s="192"/>
      <c r="M78" s="192"/>
      <c r="N78" s="177"/>
      <c r="O78" s="177"/>
      <c r="P78" s="177"/>
      <c r="Q78" s="177"/>
      <c r="R78" s="177"/>
      <c r="S78" s="177"/>
      <c r="T78" s="177"/>
      <c r="U78" s="177"/>
      <c r="V78" s="177"/>
      <c r="W78" s="177"/>
      <c r="X78" s="177"/>
      <c r="Y78" s="64"/>
      <c r="Z78" s="64"/>
      <c r="AA78" s="64"/>
      <c r="AB78" s="177"/>
      <c r="AC78" s="177"/>
      <c r="AD78" s="187"/>
      <c r="AE78" s="61"/>
      <c r="AF78" s="61"/>
    </row>
    <row r="79" spans="1:32" s="66" customFormat="1" ht="15" hidden="1" customHeight="1">
      <c r="A79" s="94"/>
      <c r="B79" s="94"/>
      <c r="C79" s="590"/>
      <c r="D79" s="604"/>
      <c r="E79" s="602"/>
      <c r="F79" s="177"/>
      <c r="G79" s="223"/>
      <c r="H79" s="124"/>
      <c r="I79" s="220"/>
      <c r="J79" s="177"/>
      <c r="K79" s="192"/>
      <c r="L79" s="192"/>
      <c r="M79" s="192"/>
      <c r="N79" s="177"/>
      <c r="O79" s="177"/>
      <c r="P79" s="177"/>
      <c r="Q79" s="177"/>
      <c r="R79" s="177"/>
      <c r="S79" s="177"/>
      <c r="T79" s="177"/>
      <c r="U79" s="177"/>
      <c r="V79" s="177"/>
      <c r="W79" s="177"/>
      <c r="X79" s="177"/>
      <c r="Y79" s="177"/>
      <c r="Z79" s="177"/>
      <c r="AA79" s="177"/>
      <c r="AB79" s="177"/>
      <c r="AC79" s="177"/>
      <c r="AD79" s="187"/>
      <c r="AE79" s="61"/>
      <c r="AF79" s="61"/>
    </row>
    <row r="80" spans="1:32" s="66" customFormat="1" ht="15" hidden="1" customHeight="1">
      <c r="A80" s="94"/>
      <c r="B80" s="94"/>
      <c r="C80" s="606"/>
      <c r="D80" s="608"/>
      <c r="E80" s="603"/>
      <c r="F80" s="64"/>
      <c r="G80" s="116"/>
      <c r="H80" s="60"/>
      <c r="I80" s="220"/>
      <c r="J80" s="177"/>
      <c r="K80" s="192"/>
      <c r="L80" s="192"/>
      <c r="M80" s="192"/>
      <c r="N80" s="177"/>
      <c r="O80" s="177"/>
      <c r="P80" s="177"/>
      <c r="Q80" s="177"/>
      <c r="R80" s="177"/>
      <c r="S80" s="177"/>
      <c r="T80" s="177"/>
      <c r="U80" s="177"/>
      <c r="V80" s="177"/>
      <c r="W80" s="177"/>
      <c r="X80" s="177"/>
      <c r="Y80" s="64"/>
      <c r="Z80" s="64"/>
      <c r="AA80" s="64"/>
      <c r="AB80" s="177"/>
      <c r="AC80" s="177"/>
      <c r="AD80" s="187"/>
      <c r="AE80" s="61"/>
      <c r="AF80" s="61"/>
    </row>
    <row r="81" spans="1:43" s="66" customFormat="1" ht="15" customHeight="1">
      <c r="A81" s="94"/>
      <c r="B81" s="94"/>
      <c r="C81" s="94"/>
      <c r="D81" s="178"/>
      <c r="F81" s="94"/>
      <c r="G81" s="225"/>
      <c r="H81" s="180"/>
      <c r="I81" s="87"/>
      <c r="J81" s="94"/>
      <c r="K81" s="181"/>
      <c r="L81" s="181"/>
      <c r="M81" s="181"/>
      <c r="N81" s="94"/>
      <c r="O81" s="94"/>
      <c r="P81" s="94"/>
      <c r="Q81" s="94"/>
      <c r="R81" s="94"/>
      <c r="S81" s="94"/>
      <c r="T81" s="94"/>
      <c r="U81" s="94"/>
      <c r="V81" s="94"/>
      <c r="W81" s="94"/>
      <c r="X81" s="94"/>
      <c r="Y81" s="94"/>
      <c r="Z81" s="94"/>
      <c r="AA81" s="94"/>
      <c r="AB81" s="94"/>
      <c r="AC81" s="94"/>
      <c r="AD81" s="94"/>
      <c r="AF81" s="61"/>
    </row>
    <row r="82" spans="1:43">
      <c r="F82" s="94"/>
      <c r="G82" s="94"/>
      <c r="O82" s="83" t="s">
        <v>2026</v>
      </c>
    </row>
    <row r="83" spans="1:43">
      <c r="C83" s="252" t="s">
        <v>984</v>
      </c>
      <c r="D83" s="254"/>
      <c r="E83" s="254"/>
      <c r="F83" s="276" t="s">
        <v>985</v>
      </c>
      <c r="G83" s="254"/>
      <c r="H83" s="254"/>
      <c r="I83" s="263" t="s">
        <v>986</v>
      </c>
      <c r="J83" s="254"/>
      <c r="K83" s="254"/>
      <c r="L83" s="252" t="s">
        <v>2041</v>
      </c>
      <c r="M83" s="254"/>
      <c r="N83" s="254"/>
      <c r="P83" s="252" t="s">
        <v>2042</v>
      </c>
      <c r="Q83" s="254"/>
      <c r="R83" s="254"/>
      <c r="S83" s="254"/>
      <c r="T83" s="254"/>
      <c r="U83" s="252" t="s">
        <v>2043</v>
      </c>
      <c r="V83" s="252"/>
      <c r="W83" s="254"/>
      <c r="X83" s="254"/>
      <c r="Y83" s="254"/>
      <c r="Z83" s="254"/>
      <c r="AA83" s="254"/>
      <c r="AB83" s="254"/>
    </row>
    <row r="84" spans="1:43">
      <c r="C84" s="264" t="s">
        <v>990</v>
      </c>
      <c r="D84" s="265" t="s">
        <v>991</v>
      </c>
      <c r="E84" s="254"/>
      <c r="F84" s="277" t="s">
        <v>992</v>
      </c>
      <c r="G84" s="253" t="s">
        <v>993</v>
      </c>
      <c r="H84" s="254"/>
      <c r="I84" s="266" t="s">
        <v>994</v>
      </c>
      <c r="J84" s="253" t="s">
        <v>995</v>
      </c>
      <c r="K84" s="252"/>
      <c r="L84" s="253" t="s">
        <v>996</v>
      </c>
      <c r="M84" s="253" t="s">
        <v>997</v>
      </c>
      <c r="N84" s="252"/>
      <c r="P84" s="252"/>
      <c r="Q84" s="253"/>
      <c r="R84" s="252"/>
      <c r="S84" s="252"/>
      <c r="T84" s="252"/>
      <c r="U84" s="253" t="s">
        <v>998</v>
      </c>
      <c r="V84" s="253"/>
      <c r="W84" s="253" t="s">
        <v>999</v>
      </c>
      <c r="X84" s="252"/>
      <c r="Y84" s="252"/>
      <c r="Z84" s="252"/>
      <c r="AA84" s="252"/>
      <c r="AB84" s="252"/>
      <c r="AO84" s="67">
        <f>(SIN(10.17/16.59))^-1</f>
        <v>1.7381024085084722</v>
      </c>
      <c r="AQ84" s="67">
        <f>10.17/16.59</f>
        <v>0.61301989150090419</v>
      </c>
    </row>
    <row r="85" spans="1:43">
      <c r="C85" s="264" t="s">
        <v>1000</v>
      </c>
      <c r="D85" s="265" t="s">
        <v>1001</v>
      </c>
      <c r="E85" s="254"/>
      <c r="F85" s="277" t="s">
        <v>1002</v>
      </c>
      <c r="G85" s="253" t="s">
        <v>1003</v>
      </c>
      <c r="H85" s="254"/>
      <c r="I85" s="266" t="s">
        <v>1004</v>
      </c>
      <c r="J85" s="253" t="s">
        <v>1005</v>
      </c>
      <c r="K85" s="252"/>
      <c r="L85" s="253" t="s">
        <v>1006</v>
      </c>
      <c r="M85" s="253" t="s">
        <v>1007</v>
      </c>
      <c r="N85" s="252"/>
      <c r="P85" s="253" t="s">
        <v>1008</v>
      </c>
      <c r="Q85" s="253"/>
      <c r="R85" s="252"/>
      <c r="S85" s="252"/>
      <c r="T85" s="252"/>
      <c r="U85" s="253" t="s">
        <v>1009</v>
      </c>
      <c r="V85" s="253"/>
      <c r="W85" s="253" t="s">
        <v>1010</v>
      </c>
      <c r="X85" s="252"/>
      <c r="Y85" s="252"/>
      <c r="Z85" s="252"/>
      <c r="AA85" s="252"/>
      <c r="AB85" s="252"/>
      <c r="AQ85" s="67">
        <f>1/SIN(AQ84)</f>
        <v>1.7381024085084722</v>
      </c>
    </row>
    <row r="86" spans="1:43">
      <c r="C86" s="264" t="s">
        <v>1011</v>
      </c>
      <c r="D86" s="265" t="s">
        <v>1012</v>
      </c>
      <c r="E86" s="254"/>
      <c r="F86" s="277" t="s">
        <v>1004</v>
      </c>
      <c r="G86" s="253" t="s">
        <v>2040</v>
      </c>
      <c r="H86" s="254"/>
      <c r="I86" s="266" t="s">
        <v>1015</v>
      </c>
      <c r="J86" s="253" t="s">
        <v>1016</v>
      </c>
      <c r="K86" s="252"/>
      <c r="L86" s="253" t="s">
        <v>1017</v>
      </c>
      <c r="M86" s="253" t="s">
        <v>1018</v>
      </c>
      <c r="N86" s="252"/>
      <c r="P86" s="253" t="s">
        <v>1019</v>
      </c>
      <c r="Q86" s="253" t="s">
        <v>1020</v>
      </c>
      <c r="R86" s="252"/>
      <c r="S86" s="252"/>
      <c r="T86" s="252"/>
      <c r="U86" s="253" t="s">
        <v>1021</v>
      </c>
      <c r="V86" s="253"/>
      <c r="W86" s="253" t="s">
        <v>1022</v>
      </c>
      <c r="X86" s="252"/>
      <c r="Y86" s="252"/>
      <c r="Z86" s="252"/>
      <c r="AA86" s="252"/>
      <c r="AB86" s="252"/>
    </row>
    <row r="87" spans="1:43">
      <c r="C87" s="264" t="s">
        <v>1023</v>
      </c>
      <c r="D87" s="265" t="s">
        <v>1024</v>
      </c>
      <c r="E87" s="254"/>
      <c r="F87" s="277" t="s">
        <v>1013</v>
      </c>
      <c r="G87" s="253" t="s">
        <v>1014</v>
      </c>
      <c r="H87" s="254"/>
      <c r="I87" s="266" t="s">
        <v>1027</v>
      </c>
      <c r="J87" s="253" t="s">
        <v>1028</v>
      </c>
      <c r="K87" s="252"/>
      <c r="L87" s="253" t="s">
        <v>1029</v>
      </c>
      <c r="M87" s="253" t="s">
        <v>1030</v>
      </c>
      <c r="N87" s="252"/>
      <c r="P87" s="253" t="s">
        <v>1015</v>
      </c>
      <c r="Q87" s="253" t="s">
        <v>1031</v>
      </c>
      <c r="R87" s="252"/>
      <c r="S87" s="252"/>
      <c r="T87" s="252"/>
      <c r="U87" s="253" t="s">
        <v>1032</v>
      </c>
      <c r="V87" s="253"/>
      <c r="W87" s="253" t="s">
        <v>1033</v>
      </c>
      <c r="X87" s="252"/>
      <c r="Y87" s="252"/>
      <c r="Z87" s="252"/>
      <c r="AA87" s="252"/>
      <c r="AB87" s="252"/>
    </row>
    <row r="88" spans="1:43">
      <c r="C88" s="254"/>
      <c r="D88" s="267"/>
      <c r="E88" s="254"/>
      <c r="F88" s="277" t="s">
        <v>1025</v>
      </c>
      <c r="G88" s="253" t="s">
        <v>1026</v>
      </c>
      <c r="H88" s="254"/>
      <c r="I88" s="266" t="s">
        <v>1036</v>
      </c>
      <c r="J88" s="253" t="s">
        <v>1037</v>
      </c>
      <c r="K88" s="252"/>
      <c r="L88" s="253" t="s">
        <v>1038</v>
      </c>
      <c r="M88" s="253" t="s">
        <v>1039</v>
      </c>
      <c r="N88" s="252"/>
      <c r="P88" s="253" t="s">
        <v>998</v>
      </c>
      <c r="Q88" s="253" t="s">
        <v>2039</v>
      </c>
      <c r="R88" s="252"/>
      <c r="S88" s="252"/>
      <c r="T88" s="252"/>
      <c r="U88" s="253" t="s">
        <v>1040</v>
      </c>
      <c r="V88" s="253"/>
      <c r="W88" s="253" t="s">
        <v>1041</v>
      </c>
      <c r="X88" s="252"/>
      <c r="Y88" s="252"/>
      <c r="Z88" s="252"/>
      <c r="AA88" s="252"/>
      <c r="AB88" s="252"/>
    </row>
    <row r="89" spans="1:43">
      <c r="C89" s="253" t="s">
        <v>2044</v>
      </c>
      <c r="D89" s="267"/>
      <c r="E89" s="254"/>
      <c r="F89" s="277" t="s">
        <v>1034</v>
      </c>
      <c r="G89" s="253" t="s">
        <v>1035</v>
      </c>
      <c r="H89" s="254"/>
      <c r="I89" s="266" t="s">
        <v>1044</v>
      </c>
      <c r="J89" s="253" t="s">
        <v>1045</v>
      </c>
      <c r="K89" s="252"/>
      <c r="L89" s="253" t="s">
        <v>1046</v>
      </c>
      <c r="M89" s="253" t="s">
        <v>1047</v>
      </c>
      <c r="N89" s="252"/>
      <c r="R89" s="252"/>
      <c r="S89" s="252"/>
      <c r="T89" s="252"/>
      <c r="U89" s="253" t="s">
        <v>1027</v>
      </c>
      <c r="V89" s="253"/>
      <c r="W89" s="253" t="s">
        <v>1049</v>
      </c>
      <c r="X89" s="252"/>
      <c r="Y89" s="252"/>
      <c r="Z89" s="252"/>
      <c r="AA89" s="252"/>
      <c r="AB89" s="252"/>
    </row>
    <row r="90" spans="1:43">
      <c r="C90" s="264" t="s">
        <v>1050</v>
      </c>
      <c r="D90" s="268" t="s">
        <v>2027</v>
      </c>
      <c r="E90" s="252"/>
      <c r="F90" s="277" t="s">
        <v>1021</v>
      </c>
      <c r="G90" s="253" t="s">
        <v>1043</v>
      </c>
      <c r="H90" s="254"/>
      <c r="I90" s="266" t="s">
        <v>1054</v>
      </c>
      <c r="J90" s="253" t="s">
        <v>1055</v>
      </c>
      <c r="K90" s="252"/>
      <c r="L90" s="253" t="s">
        <v>1056</v>
      </c>
      <c r="M90" s="253" t="s">
        <v>1057</v>
      </c>
      <c r="N90" s="252"/>
      <c r="P90" s="253" t="s">
        <v>1048</v>
      </c>
      <c r="Q90" s="253"/>
      <c r="R90" s="252"/>
      <c r="S90" s="252"/>
      <c r="T90" s="252"/>
      <c r="U90" s="253" t="s">
        <v>1060</v>
      </c>
      <c r="V90" s="253"/>
      <c r="W90" s="253" t="s">
        <v>1061</v>
      </c>
      <c r="X90" s="252"/>
      <c r="Y90" s="252"/>
      <c r="Z90" s="252"/>
      <c r="AA90" s="252"/>
      <c r="AB90" s="252"/>
      <c r="AE90" s="67">
        <f>35+14+19+26+25+20+19+15+12+21+31+24+44+36+31</f>
        <v>372</v>
      </c>
      <c r="AH90" s="67">
        <v>4</v>
      </c>
      <c r="AI90" s="67">
        <v>1</v>
      </c>
    </row>
    <row r="91" spans="1:43">
      <c r="D91" s="255" t="s">
        <v>2033</v>
      </c>
      <c r="E91" s="252"/>
      <c r="F91" s="277" t="s">
        <v>1052</v>
      </c>
      <c r="G91" s="253" t="s">
        <v>1053</v>
      </c>
      <c r="H91" s="254"/>
      <c r="I91" s="266"/>
      <c r="J91" s="253" t="s">
        <v>1066</v>
      </c>
      <c r="K91" s="252"/>
      <c r="L91" s="253" t="s">
        <v>1067</v>
      </c>
      <c r="M91" s="253" t="s">
        <v>1068</v>
      </c>
      <c r="N91" s="252"/>
      <c r="P91" s="253" t="s">
        <v>1058</v>
      </c>
      <c r="Q91" s="253" t="s">
        <v>1059</v>
      </c>
      <c r="R91" s="252"/>
      <c r="S91" s="252"/>
      <c r="T91" s="252"/>
      <c r="U91" s="253" t="s">
        <v>1069</v>
      </c>
      <c r="V91" s="253"/>
      <c r="W91" s="253" t="s">
        <v>1070</v>
      </c>
      <c r="X91" s="252"/>
      <c r="Y91" s="252"/>
      <c r="Z91" s="252"/>
      <c r="AA91" s="252"/>
      <c r="AB91" s="252"/>
      <c r="AH91" s="67">
        <f>AE90/(AH90*6)</f>
        <v>15.5</v>
      </c>
      <c r="AI91" s="67">
        <v>5</v>
      </c>
    </row>
    <row r="92" spans="1:43">
      <c r="C92" s="264" t="s">
        <v>1062</v>
      </c>
      <c r="D92" s="268" t="s">
        <v>2028</v>
      </c>
      <c r="E92" s="252"/>
      <c r="F92" s="277" t="s">
        <v>1064</v>
      </c>
      <c r="G92" s="253" t="s">
        <v>1065</v>
      </c>
      <c r="H92" s="254"/>
      <c r="I92" s="266" t="s">
        <v>1009</v>
      </c>
      <c r="J92" s="253" t="s">
        <v>1074</v>
      </c>
      <c r="K92" s="252"/>
      <c r="L92" s="252"/>
      <c r="M92" s="252"/>
      <c r="N92" s="252"/>
      <c r="P92" s="253" t="s">
        <v>1069</v>
      </c>
      <c r="Q92" s="253" t="s">
        <v>1031</v>
      </c>
      <c r="R92" s="252"/>
      <c r="S92" s="252"/>
      <c r="T92" s="252"/>
      <c r="U92" s="253" t="s">
        <v>1015</v>
      </c>
      <c r="V92" s="253"/>
      <c r="W92" s="253" t="s">
        <v>1076</v>
      </c>
      <c r="X92" s="252"/>
      <c r="Y92" s="252"/>
      <c r="Z92" s="252"/>
      <c r="AA92" s="252"/>
      <c r="AB92" s="252"/>
    </row>
    <row r="93" spans="1:43">
      <c r="D93" s="255" t="s">
        <v>2032</v>
      </c>
      <c r="E93" s="252"/>
      <c r="F93" s="277" t="s">
        <v>1069</v>
      </c>
      <c r="G93" s="253" t="s">
        <v>1073</v>
      </c>
      <c r="H93" s="254"/>
      <c r="I93" s="266" t="s">
        <v>1093</v>
      </c>
      <c r="J93" s="253" t="s">
        <v>1094</v>
      </c>
      <c r="K93" s="252"/>
      <c r="L93" s="253"/>
      <c r="M93" s="253"/>
      <c r="N93" s="252"/>
      <c r="P93" s="253" t="s">
        <v>1009</v>
      </c>
      <c r="Q93" s="253" t="s">
        <v>1075</v>
      </c>
      <c r="R93" s="252"/>
      <c r="S93" s="252"/>
      <c r="T93" s="252"/>
      <c r="U93" s="253" t="s">
        <v>1054</v>
      </c>
      <c r="V93" s="253"/>
      <c r="W93" s="253" t="s">
        <v>1096</v>
      </c>
      <c r="X93" s="252"/>
      <c r="Y93" s="252"/>
      <c r="Z93" s="252"/>
      <c r="AA93" s="252"/>
      <c r="AB93" s="252"/>
    </row>
    <row r="94" spans="1:43">
      <c r="C94" s="264" t="s">
        <v>1071</v>
      </c>
      <c r="D94" s="268" t="s">
        <v>1775</v>
      </c>
      <c r="E94" s="252"/>
      <c r="F94" s="277" t="s">
        <v>1091</v>
      </c>
      <c r="G94" s="253" t="s">
        <v>1092</v>
      </c>
      <c r="H94" s="254"/>
      <c r="I94" s="266" t="s">
        <v>1069</v>
      </c>
      <c r="J94" s="253" t="s">
        <v>1005</v>
      </c>
      <c r="K94" s="252"/>
      <c r="L94" s="252"/>
      <c r="M94" s="252"/>
      <c r="N94" s="252"/>
      <c r="P94" s="253" t="s">
        <v>1027</v>
      </c>
      <c r="Q94" s="253" t="s">
        <v>1095</v>
      </c>
      <c r="R94" s="252"/>
      <c r="S94" s="252"/>
      <c r="T94" s="252"/>
      <c r="U94" s="253" t="s">
        <v>1101</v>
      </c>
      <c r="V94" s="253"/>
      <c r="W94" s="253" t="s">
        <v>1102</v>
      </c>
      <c r="X94" s="252"/>
      <c r="Y94" s="252"/>
      <c r="Z94" s="252"/>
      <c r="AA94" s="252"/>
      <c r="AB94" s="252"/>
    </row>
    <row r="95" spans="1:43">
      <c r="D95" s="255" t="s">
        <v>2034</v>
      </c>
      <c r="E95" s="252"/>
      <c r="F95" s="277" t="s">
        <v>1009</v>
      </c>
      <c r="G95" s="253" t="s">
        <v>1099</v>
      </c>
      <c r="H95" s="254"/>
      <c r="I95" s="266"/>
      <c r="J95" s="253" t="s">
        <v>1094</v>
      </c>
      <c r="K95" s="252"/>
      <c r="L95" s="253"/>
      <c r="M95" s="253"/>
      <c r="N95" s="252"/>
      <c r="P95" s="253" t="s">
        <v>1060</v>
      </c>
      <c r="Q95" s="253" t="s">
        <v>1100</v>
      </c>
      <c r="R95" s="252"/>
      <c r="S95" s="252"/>
      <c r="T95" s="252"/>
      <c r="U95" s="253" t="s">
        <v>1044</v>
      </c>
      <c r="V95" s="253"/>
      <c r="W95" s="253" t="s">
        <v>1108</v>
      </c>
      <c r="X95" s="252"/>
      <c r="Y95" s="252"/>
      <c r="Z95" s="252"/>
      <c r="AA95" s="252"/>
      <c r="AB95" s="252"/>
    </row>
    <row r="96" spans="1:43">
      <c r="D96" s="255" t="s">
        <v>2035</v>
      </c>
      <c r="E96" s="252"/>
      <c r="F96" s="277" t="s">
        <v>1105</v>
      </c>
      <c r="G96" s="253" t="s">
        <v>1106</v>
      </c>
      <c r="H96" s="254"/>
      <c r="I96" s="266" t="s">
        <v>1060</v>
      </c>
      <c r="J96" s="253" t="s">
        <v>1005</v>
      </c>
      <c r="K96" s="252"/>
      <c r="L96" s="252"/>
      <c r="M96" s="252"/>
      <c r="N96" s="252"/>
      <c r="O96" s="252"/>
      <c r="P96" s="253" t="s">
        <v>1052</v>
      </c>
      <c r="Q96" s="253" t="s">
        <v>1107</v>
      </c>
      <c r="R96" s="252"/>
      <c r="S96" s="252"/>
      <c r="T96" s="252"/>
      <c r="U96" s="253" t="s">
        <v>1064</v>
      </c>
      <c r="V96" s="253"/>
      <c r="W96" s="253" t="s">
        <v>1111</v>
      </c>
      <c r="X96" s="252"/>
      <c r="Y96" s="252"/>
      <c r="Z96" s="252"/>
      <c r="AA96" s="252"/>
      <c r="AB96" s="252"/>
    </row>
    <row r="97" spans="3:28">
      <c r="C97" s="264" t="s">
        <v>1077</v>
      </c>
      <c r="D97" s="268" t="s">
        <v>2029</v>
      </c>
      <c r="E97" s="252"/>
      <c r="F97" s="277" t="s">
        <v>1109</v>
      </c>
      <c r="G97" s="253" t="s">
        <v>1110</v>
      </c>
      <c r="H97" s="254"/>
      <c r="I97" s="266"/>
      <c r="J97" s="253" t="s">
        <v>1114</v>
      </c>
      <c r="K97" s="252"/>
      <c r="L97" s="253"/>
      <c r="M97" s="253"/>
      <c r="N97" s="252"/>
      <c r="O97" s="253"/>
      <c r="P97" s="253"/>
      <c r="Q97" s="253"/>
      <c r="R97" s="252"/>
      <c r="S97" s="252"/>
      <c r="T97" s="252"/>
      <c r="U97" s="253" t="s">
        <v>1115</v>
      </c>
      <c r="V97" s="253"/>
      <c r="W97" s="253" t="s">
        <v>1116</v>
      </c>
      <c r="X97" s="252"/>
      <c r="Y97" s="252"/>
      <c r="Z97" s="252"/>
      <c r="AA97" s="252"/>
      <c r="AB97" s="252"/>
    </row>
    <row r="98" spans="3:28">
      <c r="D98" s="255" t="s">
        <v>2037</v>
      </c>
      <c r="E98" s="254"/>
      <c r="F98" s="277" t="s">
        <v>1112</v>
      </c>
      <c r="G98" s="253" t="s">
        <v>1113</v>
      </c>
      <c r="H98" s="254"/>
      <c r="I98" s="266" t="s">
        <v>1091</v>
      </c>
      <c r="J98" s="253" t="s">
        <v>1074</v>
      </c>
      <c r="K98" s="252"/>
      <c r="L98" s="252"/>
      <c r="M98" s="252"/>
      <c r="N98" s="252"/>
      <c r="O98" s="252"/>
      <c r="P98" s="252"/>
      <c r="Q98" s="252"/>
      <c r="R98" s="252"/>
      <c r="S98" s="252"/>
      <c r="T98" s="252"/>
      <c r="U98" s="253" t="s">
        <v>1117</v>
      </c>
      <c r="V98" s="253"/>
      <c r="W98" s="253" t="s">
        <v>1118</v>
      </c>
      <c r="X98" s="252"/>
      <c r="Y98" s="252"/>
      <c r="Z98" s="252"/>
      <c r="AA98" s="252"/>
      <c r="AB98" s="252"/>
    </row>
    <row r="99" spans="3:28">
      <c r="D99" s="255" t="s">
        <v>2038</v>
      </c>
      <c r="E99" s="254"/>
      <c r="F99" s="277" t="s">
        <v>1054</v>
      </c>
      <c r="G99" s="253" t="s">
        <v>1068</v>
      </c>
      <c r="H99" s="254"/>
      <c r="I99" s="266"/>
      <c r="J99" s="253" t="s">
        <v>1119</v>
      </c>
      <c r="K99" s="252"/>
      <c r="L99" s="252"/>
      <c r="M99" s="252"/>
      <c r="N99" s="252"/>
      <c r="O99" s="253"/>
      <c r="P99" s="253"/>
      <c r="Q99" s="253"/>
      <c r="R99" s="252"/>
      <c r="S99" s="252"/>
      <c r="T99" s="252"/>
      <c r="U99" s="253" t="s">
        <v>1120</v>
      </c>
      <c r="V99" s="253"/>
      <c r="W99" s="253" t="s">
        <v>1121</v>
      </c>
      <c r="X99" s="252"/>
      <c r="Y99" s="252"/>
      <c r="Z99" s="252"/>
      <c r="AA99" s="252"/>
      <c r="AB99" s="252"/>
    </row>
    <row r="100" spans="3:28">
      <c r="C100" s="264" t="s">
        <v>1097</v>
      </c>
      <c r="D100" s="268" t="s">
        <v>2030</v>
      </c>
      <c r="E100" s="254"/>
      <c r="F100" s="277"/>
      <c r="G100" s="253"/>
      <c r="H100" s="254"/>
      <c r="I100" s="263"/>
      <c r="J100" s="252"/>
      <c r="K100" s="252"/>
      <c r="L100" s="252"/>
      <c r="M100" s="252"/>
      <c r="N100" s="252"/>
      <c r="O100" s="252"/>
      <c r="P100" s="252"/>
      <c r="Q100" s="252"/>
      <c r="R100" s="252"/>
      <c r="S100" s="252"/>
      <c r="T100" s="252"/>
      <c r="U100" s="253" t="s">
        <v>1122</v>
      </c>
      <c r="V100" s="253"/>
      <c r="W100" s="253" t="s">
        <v>1123</v>
      </c>
      <c r="X100" s="252"/>
      <c r="Y100" s="252"/>
      <c r="Z100" s="252"/>
      <c r="AA100" s="252"/>
      <c r="AB100" s="252"/>
    </row>
    <row r="101" spans="3:28">
      <c r="C101" s="264" t="s">
        <v>1103</v>
      </c>
      <c r="D101" s="268" t="s">
        <v>2031</v>
      </c>
      <c r="E101" s="254"/>
      <c r="F101" s="278"/>
      <c r="G101" s="254"/>
      <c r="H101" s="254"/>
      <c r="I101" s="263"/>
      <c r="J101" s="252"/>
      <c r="K101" s="252"/>
      <c r="L101" s="252"/>
      <c r="M101" s="252"/>
      <c r="N101" s="252"/>
      <c r="O101" s="253"/>
      <c r="P101" s="253"/>
      <c r="Q101" s="253"/>
      <c r="R101" s="252"/>
      <c r="S101" s="252"/>
      <c r="T101" s="252"/>
      <c r="U101" s="253" t="s">
        <v>1004</v>
      </c>
      <c r="V101" s="253"/>
      <c r="W101" s="253" t="s">
        <v>1124</v>
      </c>
      <c r="X101" s="252"/>
      <c r="Y101" s="252"/>
      <c r="Z101" s="252"/>
      <c r="AA101" s="252"/>
      <c r="AB101" s="252"/>
    </row>
    <row r="102" spans="3:28">
      <c r="C102" s="254"/>
      <c r="D102" s="269" t="s">
        <v>2036</v>
      </c>
      <c r="E102" s="254"/>
      <c r="F102" s="278"/>
      <c r="G102" s="254"/>
      <c r="H102" s="254"/>
      <c r="I102" s="263"/>
      <c r="J102" s="252"/>
      <c r="K102" s="252"/>
      <c r="L102" s="252"/>
      <c r="M102" s="252"/>
      <c r="N102" s="252"/>
      <c r="O102" s="252"/>
      <c r="P102" s="252"/>
      <c r="Q102" s="252"/>
      <c r="R102" s="252"/>
      <c r="S102" s="252"/>
      <c r="T102" s="252"/>
      <c r="U102" s="253" t="s">
        <v>1091</v>
      </c>
      <c r="V102" s="253"/>
      <c r="W102" s="253" t="s">
        <v>1125</v>
      </c>
      <c r="X102" s="252"/>
      <c r="Y102" s="252"/>
      <c r="Z102" s="252"/>
      <c r="AA102" s="252"/>
      <c r="AB102" s="252"/>
    </row>
    <row r="103" spans="3:28">
      <c r="C103" s="254"/>
      <c r="D103" s="267"/>
      <c r="E103" s="254"/>
      <c r="F103" s="278"/>
      <c r="G103" s="254"/>
      <c r="H103" s="254"/>
      <c r="I103" s="263"/>
      <c r="J103" s="252"/>
      <c r="K103" s="252"/>
      <c r="L103" s="252"/>
      <c r="M103" s="252"/>
      <c r="N103" s="252"/>
      <c r="O103" s="253"/>
      <c r="P103" s="253"/>
      <c r="Q103" s="253"/>
      <c r="R103" s="252"/>
      <c r="S103" s="252"/>
      <c r="T103" s="252"/>
      <c r="U103" s="253" t="s">
        <v>994</v>
      </c>
      <c r="V103" s="253"/>
      <c r="W103" s="253" t="s">
        <v>1126</v>
      </c>
      <c r="X103" s="252"/>
      <c r="Y103" s="252"/>
      <c r="Z103" s="252"/>
      <c r="AA103" s="252"/>
      <c r="AB103" s="252"/>
    </row>
    <row r="104" spans="3:28">
      <c r="C104" s="254"/>
      <c r="D104" s="267"/>
      <c r="E104" s="254"/>
      <c r="F104" s="278"/>
      <c r="G104" s="254"/>
      <c r="H104" s="254"/>
      <c r="I104" s="263"/>
      <c r="J104" s="252"/>
      <c r="K104" s="252"/>
      <c r="L104" s="252"/>
      <c r="M104" s="252"/>
      <c r="N104" s="252"/>
      <c r="O104" s="252"/>
      <c r="P104" s="252"/>
      <c r="Q104" s="252"/>
      <c r="R104" s="252"/>
      <c r="S104" s="252"/>
      <c r="T104" s="252"/>
      <c r="U104" s="253" t="s">
        <v>1052</v>
      </c>
      <c r="V104" s="253"/>
      <c r="W104" s="253" t="s">
        <v>1068</v>
      </c>
      <c r="X104" s="252"/>
      <c r="Y104" s="252"/>
      <c r="Z104" s="252"/>
      <c r="AA104" s="252"/>
      <c r="AB104" s="252"/>
    </row>
    <row r="105" spans="3:28">
      <c r="C105"/>
      <c r="D105" s="132"/>
      <c r="E105"/>
      <c r="F105" s="278"/>
      <c r="G105" s="254"/>
      <c r="H105"/>
      <c r="I105" s="270"/>
      <c r="J105" s="131"/>
      <c r="K105" s="131"/>
      <c r="L105" s="131"/>
      <c r="M105" s="131"/>
      <c r="N105" s="131"/>
      <c r="O105" s="131"/>
      <c r="P105" s="131"/>
      <c r="Q105" s="131"/>
      <c r="R105" s="131"/>
      <c r="S105" s="131"/>
      <c r="T105" s="131"/>
      <c r="U105" s="131"/>
      <c r="V105" s="131"/>
      <c r="W105" s="131"/>
      <c r="X105" s="131"/>
      <c r="Y105" s="131"/>
      <c r="Z105" s="131"/>
      <c r="AA105" s="131"/>
      <c r="AB105" s="131"/>
    </row>
    <row r="106" spans="3:28">
      <c r="F106" s="11"/>
      <c r="G106"/>
    </row>
    <row r="121" spans="5:7">
      <c r="E121" s="67">
        <v>55000</v>
      </c>
      <c r="G121" s="83">
        <f>48*4</f>
        <v>192</v>
      </c>
    </row>
    <row r="122" spans="5:7">
      <c r="E122" s="67">
        <v>20000</v>
      </c>
    </row>
    <row r="123" spans="5:7">
      <c r="E123" s="67">
        <v>20000</v>
      </c>
    </row>
    <row r="124" spans="5:7">
      <c r="E124" s="67">
        <v>55000</v>
      </c>
    </row>
    <row r="125" spans="5:7">
      <c r="E125" s="67">
        <v>50000</v>
      </c>
    </row>
    <row r="126" spans="5:7">
      <c r="E126" s="67">
        <f>SUM(E121:E125)</f>
        <v>200000</v>
      </c>
    </row>
  </sheetData>
  <mergeCells count="73">
    <mergeCell ref="C1:AD1"/>
    <mergeCell ref="C6:C9"/>
    <mergeCell ref="D6:D9"/>
    <mergeCell ref="E6:E9"/>
    <mergeCell ref="F6:F8"/>
    <mergeCell ref="G6:G8"/>
    <mergeCell ref="H6:H8"/>
    <mergeCell ref="I6:I8"/>
    <mergeCell ref="J6:J8"/>
    <mergeCell ref="K6:N6"/>
    <mergeCell ref="O6:AE6"/>
    <mergeCell ref="AI8:AI9"/>
    <mergeCell ref="A10:A11"/>
    <mergeCell ref="M10:M40"/>
    <mergeCell ref="N10:N40"/>
    <mergeCell ref="O10:O40"/>
    <mergeCell ref="P10:P40"/>
    <mergeCell ref="K7:K8"/>
    <mergeCell ref="L7:M7"/>
    <mergeCell ref="N7:N8"/>
    <mergeCell ref="O7:R7"/>
    <mergeCell ref="S7:U7"/>
    <mergeCell ref="V7:X7"/>
    <mergeCell ref="Y7:AA7"/>
    <mergeCell ref="AB7:AD7"/>
    <mergeCell ref="AH7:AI7"/>
    <mergeCell ref="K10:K40"/>
    <mergeCell ref="L10:L40"/>
    <mergeCell ref="S8:T8"/>
    <mergeCell ref="V8:W8"/>
    <mergeCell ref="AH8:AH9"/>
    <mergeCell ref="G10:G40"/>
    <mergeCell ref="H10:H40"/>
    <mergeCell ref="I10:I40"/>
    <mergeCell ref="J10:J40"/>
    <mergeCell ref="AC10:AC40"/>
    <mergeCell ref="AD10:AD40"/>
    <mergeCell ref="AE10:AE40"/>
    <mergeCell ref="AE7:AE9"/>
    <mergeCell ref="W10:W40"/>
    <mergeCell ref="X10:X40"/>
    <mergeCell ref="Y10:Y40"/>
    <mergeCell ref="Z10:Z40"/>
    <mergeCell ref="A15:A17"/>
    <mergeCell ref="A56:A58"/>
    <mergeCell ref="C58:C62"/>
    <mergeCell ref="D58:D62"/>
    <mergeCell ref="E58:E62"/>
    <mergeCell ref="D48:D54"/>
    <mergeCell ref="E48:E54"/>
    <mergeCell ref="F10:F40"/>
    <mergeCell ref="A23:A46"/>
    <mergeCell ref="V10:V40"/>
    <mergeCell ref="C74:C80"/>
    <mergeCell ref="D74:D80"/>
    <mergeCell ref="E74:E80"/>
    <mergeCell ref="C10:C40"/>
    <mergeCell ref="D10:D40"/>
    <mergeCell ref="E10:E40"/>
    <mergeCell ref="C64:C66"/>
    <mergeCell ref="D64:D66"/>
    <mergeCell ref="E64:E66"/>
    <mergeCell ref="C68:C70"/>
    <mergeCell ref="D68:D70"/>
    <mergeCell ref="E68:E70"/>
    <mergeCell ref="C48:C54"/>
    <mergeCell ref="AA10:AA40"/>
    <mergeCell ref="AB10:AB40"/>
    <mergeCell ref="Q10:Q40"/>
    <mergeCell ref="R10:R40"/>
    <mergeCell ref="S10:S40"/>
    <mergeCell ref="T10:T40"/>
    <mergeCell ref="U10:U40"/>
  </mergeCells>
  <printOptions horizontalCentered="1" verticalCentered="1"/>
  <pageMargins left="0.31496062992125984" right="0.31496062992125984" top="0.51181102362204722" bottom="0.31496062992125984" header="0.31496062992125984" footer="0.31496062992125984"/>
  <pageSetup paperSize="8" scale="68" orientation="landscape"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rgb="FFFFFF00"/>
  </sheetPr>
  <dimension ref="B1:AI331"/>
  <sheetViews>
    <sheetView view="pageBreakPreview" zoomScale="70" zoomScaleNormal="80" zoomScaleSheetLayoutView="70" workbookViewId="0">
      <pane ySplit="6" topLeftCell="A7" activePane="bottomLeft" state="frozen"/>
      <selection activeCell="D29" sqref="D29"/>
      <selection pane="bottomLeft" activeCell="D29" sqref="D29"/>
    </sheetView>
  </sheetViews>
  <sheetFormatPr defaultRowHeight="12.75"/>
  <cols>
    <col min="1" max="1" width="9.140625" style="301"/>
    <col min="2" max="2" width="6.5703125" style="301" customWidth="1"/>
    <col min="3" max="3" width="9.85546875" style="301" customWidth="1"/>
    <col min="4" max="4" width="23" style="301" customWidth="1"/>
    <col min="5" max="5" width="22.85546875" style="301" hidden="1" customWidth="1"/>
    <col min="6" max="6" width="6.140625" style="301" customWidth="1"/>
    <col min="7" max="7" width="11.42578125" style="301" customWidth="1"/>
    <col min="8" max="8" width="29.7109375" style="303" customWidth="1"/>
    <col min="9" max="9" width="29.28515625" style="312" hidden="1" customWidth="1"/>
    <col min="10" max="10" width="6.42578125" style="301" customWidth="1"/>
    <col min="11" max="11" width="8.140625" style="301" customWidth="1"/>
    <col min="12" max="12" width="9.7109375" style="301" customWidth="1"/>
    <col min="13" max="13" width="6.5703125" style="301" customWidth="1"/>
    <col min="14" max="14" width="6.7109375" style="301" customWidth="1"/>
    <col min="15" max="15" width="9.7109375" style="301" customWidth="1"/>
    <col min="16" max="16" width="6.140625" style="301" customWidth="1"/>
    <col min="17" max="17" width="7.85546875" style="301" customWidth="1"/>
    <col min="18" max="18" width="6.42578125" style="301" customWidth="1"/>
    <col min="19" max="19" width="6.85546875" style="301" customWidth="1"/>
    <col min="20" max="20" width="3.85546875" style="301" customWidth="1"/>
    <col min="21" max="21" width="3.5703125" style="301" customWidth="1"/>
    <col min="22" max="22" width="6.5703125" style="301" customWidth="1"/>
    <col min="23" max="23" width="3.85546875" style="301" customWidth="1"/>
    <col min="24" max="24" width="4.28515625" style="301" customWidth="1"/>
    <col min="25" max="25" width="7.140625" style="301" customWidth="1"/>
    <col min="26" max="28" width="9.140625" style="301" hidden="1" customWidth="1"/>
    <col min="29" max="29" width="6.42578125" style="301" customWidth="1"/>
    <col min="30" max="30" width="8.85546875" style="301" customWidth="1"/>
    <col min="31" max="31" width="6.7109375" style="301" customWidth="1"/>
    <col min="32" max="32" width="12.5703125" style="301" hidden="1" customWidth="1"/>
    <col min="33" max="33" width="8.42578125" style="301" customWidth="1"/>
    <col min="34" max="34" width="9.7109375" style="301" customWidth="1"/>
    <col min="35" max="16384" width="9.140625" style="301"/>
  </cols>
  <sheetData>
    <row r="1" spans="2:34">
      <c r="D1" s="301">
        <f>B1*C1</f>
        <v>0</v>
      </c>
    </row>
    <row r="2" spans="2:34" ht="13.5" thickBot="1"/>
    <row r="3" spans="2:34">
      <c r="B3" s="665" t="s">
        <v>1693</v>
      </c>
      <c r="C3" s="667" t="s">
        <v>106</v>
      </c>
      <c r="D3" s="663" t="s">
        <v>1689</v>
      </c>
      <c r="E3" s="668" t="s">
        <v>2131</v>
      </c>
      <c r="F3" s="663" t="s">
        <v>2457</v>
      </c>
      <c r="G3" s="663" t="s">
        <v>1725</v>
      </c>
      <c r="H3" s="663" t="s">
        <v>1668</v>
      </c>
      <c r="I3" s="663" t="s">
        <v>2129</v>
      </c>
      <c r="J3" s="669" t="s">
        <v>1669</v>
      </c>
      <c r="K3" s="663" t="s">
        <v>87</v>
      </c>
      <c r="L3" s="663" t="s">
        <v>1671</v>
      </c>
      <c r="M3" s="663"/>
      <c r="N3" s="663"/>
      <c r="O3" s="663"/>
      <c r="P3" s="763" t="s">
        <v>1677</v>
      </c>
      <c r="Q3" s="764"/>
      <c r="R3" s="764"/>
      <c r="S3" s="764"/>
      <c r="T3" s="764"/>
      <c r="U3" s="764"/>
      <c r="V3" s="764"/>
      <c r="W3" s="764"/>
      <c r="X3" s="764"/>
      <c r="Y3" s="764"/>
      <c r="Z3" s="764"/>
      <c r="AA3" s="764"/>
      <c r="AB3" s="764"/>
      <c r="AC3" s="764"/>
      <c r="AD3" s="764"/>
      <c r="AE3" s="764"/>
      <c r="AF3" s="764"/>
      <c r="AG3" s="764"/>
      <c r="AH3" s="765"/>
    </row>
    <row r="4" spans="2:34">
      <c r="B4" s="666"/>
      <c r="C4" s="659"/>
      <c r="D4" s="658"/>
      <c r="E4" s="660"/>
      <c r="F4" s="658"/>
      <c r="G4" s="658"/>
      <c r="H4" s="658"/>
      <c r="I4" s="658"/>
      <c r="J4" s="662"/>
      <c r="K4" s="658"/>
      <c r="L4" s="658" t="s">
        <v>1672</v>
      </c>
      <c r="M4" s="658" t="s">
        <v>1673</v>
      </c>
      <c r="N4" s="658"/>
      <c r="O4" s="658" t="s">
        <v>1676</v>
      </c>
      <c r="P4" s="658" t="s">
        <v>1678</v>
      </c>
      <c r="Q4" s="658"/>
      <c r="R4" s="658"/>
      <c r="S4" s="658"/>
      <c r="T4" s="658" t="s">
        <v>1684</v>
      </c>
      <c r="U4" s="658"/>
      <c r="V4" s="658"/>
      <c r="W4" s="658" t="s">
        <v>1685</v>
      </c>
      <c r="X4" s="658"/>
      <c r="Y4" s="658"/>
      <c r="Z4" s="658" t="s">
        <v>1686</v>
      </c>
      <c r="AA4" s="658"/>
      <c r="AB4" s="658"/>
      <c r="AC4" s="658" t="s">
        <v>1687</v>
      </c>
      <c r="AD4" s="658"/>
      <c r="AE4" s="658"/>
      <c r="AF4" s="466" t="s">
        <v>2084</v>
      </c>
      <c r="AG4" s="656" t="s">
        <v>2045</v>
      </c>
      <c r="AH4" s="762"/>
    </row>
    <row r="5" spans="2:34">
      <c r="B5" s="666"/>
      <c r="C5" s="659"/>
      <c r="D5" s="658"/>
      <c r="E5" s="661"/>
      <c r="F5" s="658"/>
      <c r="G5" s="658"/>
      <c r="H5" s="658"/>
      <c r="I5" s="658"/>
      <c r="J5" s="662"/>
      <c r="K5" s="658"/>
      <c r="L5" s="658"/>
      <c r="M5" s="465" t="s">
        <v>1674</v>
      </c>
      <c r="N5" s="465" t="s">
        <v>1675</v>
      </c>
      <c r="O5" s="658"/>
      <c r="P5" s="465" t="s">
        <v>1679</v>
      </c>
      <c r="Q5" s="465" t="s">
        <v>1680</v>
      </c>
      <c r="R5" s="465" t="s">
        <v>1681</v>
      </c>
      <c r="S5" s="465" t="s">
        <v>1682</v>
      </c>
      <c r="T5" s="657" t="s">
        <v>1680</v>
      </c>
      <c r="U5" s="657"/>
      <c r="V5" s="465" t="s">
        <v>1682</v>
      </c>
      <c r="W5" s="658" t="s">
        <v>1680</v>
      </c>
      <c r="X5" s="658"/>
      <c r="Y5" s="465" t="s">
        <v>1682</v>
      </c>
      <c r="Z5" s="465" t="s">
        <v>1679</v>
      </c>
      <c r="AA5" s="465" t="s">
        <v>1680</v>
      </c>
      <c r="AB5" s="465" t="s">
        <v>1682</v>
      </c>
      <c r="AC5" s="465" t="s">
        <v>1679</v>
      </c>
      <c r="AD5" s="465" t="s">
        <v>1680</v>
      </c>
      <c r="AE5" s="465" t="s">
        <v>1682</v>
      </c>
      <c r="AF5" s="466"/>
      <c r="AG5" s="657" t="s">
        <v>1700</v>
      </c>
      <c r="AH5" s="664" t="s">
        <v>1706</v>
      </c>
    </row>
    <row r="6" spans="2:34" hidden="1">
      <c r="B6" s="666"/>
      <c r="C6" s="659"/>
      <c r="D6" s="658"/>
      <c r="E6" s="465"/>
      <c r="F6" s="465"/>
      <c r="G6" s="465">
        <v>1</v>
      </c>
      <c r="H6" s="465">
        <v>2</v>
      </c>
      <c r="I6" s="465"/>
      <c r="J6" s="464">
        <v>3</v>
      </c>
      <c r="K6" s="465">
        <v>4</v>
      </c>
      <c r="L6" s="465">
        <v>5</v>
      </c>
      <c r="M6" s="465">
        <v>6.1</v>
      </c>
      <c r="N6" s="465">
        <v>6.2</v>
      </c>
      <c r="O6" s="465">
        <v>7</v>
      </c>
      <c r="P6" s="465">
        <v>8</v>
      </c>
      <c r="Q6" s="465">
        <v>9</v>
      </c>
      <c r="R6" s="465">
        <v>10</v>
      </c>
      <c r="S6" s="465">
        <v>11</v>
      </c>
      <c r="T6" s="465">
        <v>12</v>
      </c>
      <c r="U6" s="465">
        <v>13</v>
      </c>
      <c r="V6" s="465">
        <v>14</v>
      </c>
      <c r="W6" s="465">
        <v>15</v>
      </c>
      <c r="X6" s="465">
        <v>16</v>
      </c>
      <c r="Y6" s="465">
        <v>17</v>
      </c>
      <c r="Z6" s="465">
        <v>18</v>
      </c>
      <c r="AA6" s="465">
        <v>19</v>
      </c>
      <c r="AB6" s="465">
        <v>20</v>
      </c>
      <c r="AC6" s="465">
        <v>21</v>
      </c>
      <c r="AD6" s="465">
        <v>22</v>
      </c>
      <c r="AE6" s="465">
        <v>23</v>
      </c>
      <c r="AF6" s="466"/>
      <c r="AG6" s="657"/>
      <c r="AH6" s="664"/>
    </row>
    <row r="7" spans="2:34">
      <c r="B7" s="758" t="s">
        <v>2132</v>
      </c>
      <c r="C7" s="749">
        <v>2.6549999999999998</v>
      </c>
      <c r="D7" s="760" t="s">
        <v>2134</v>
      </c>
      <c r="E7" s="316"/>
      <c r="F7" s="376">
        <v>1</v>
      </c>
      <c r="G7" s="317" t="s">
        <v>2133</v>
      </c>
      <c r="H7" s="318" t="s">
        <v>2135</v>
      </c>
      <c r="I7" s="501" t="s">
        <v>2073</v>
      </c>
      <c r="J7" s="320">
        <v>0.14299999999999999</v>
      </c>
      <c r="K7" s="376" t="s">
        <v>1700</v>
      </c>
      <c r="L7" s="321">
        <v>4.7</v>
      </c>
      <c r="M7" s="321">
        <v>12.5</v>
      </c>
      <c r="N7" s="321">
        <v>17.600000000000001</v>
      </c>
      <c r="O7" s="376">
        <v>1</v>
      </c>
      <c r="P7" s="376" t="s">
        <v>1705</v>
      </c>
      <c r="Q7" s="376" t="s">
        <v>1701</v>
      </c>
      <c r="R7" s="376" t="s">
        <v>1709</v>
      </c>
      <c r="S7" s="468">
        <v>1</v>
      </c>
      <c r="T7" s="468" t="s">
        <v>1701</v>
      </c>
      <c r="U7" s="468" t="s">
        <v>1767</v>
      </c>
      <c r="V7" s="468">
        <v>2</v>
      </c>
      <c r="W7" s="468" t="s">
        <v>1701</v>
      </c>
      <c r="X7" s="468" t="s">
        <v>1707</v>
      </c>
      <c r="Y7" s="468">
        <v>1</v>
      </c>
      <c r="Z7" s="322"/>
      <c r="AA7" s="322"/>
      <c r="AB7" s="322"/>
      <c r="AC7" s="468" t="s">
        <v>1699</v>
      </c>
      <c r="AD7" s="468" t="s">
        <v>1703</v>
      </c>
      <c r="AE7" s="468">
        <v>0</v>
      </c>
      <c r="AF7" s="376"/>
      <c r="AG7" s="377">
        <v>7.4623799999999996</v>
      </c>
      <c r="AH7" s="336">
        <v>112.43206000000001</v>
      </c>
    </row>
    <row r="8" spans="2:34" hidden="1">
      <c r="B8" s="758"/>
      <c r="C8" s="749"/>
      <c r="D8" s="760"/>
      <c r="E8" s="498"/>
      <c r="F8" s="377"/>
      <c r="G8" s="376"/>
      <c r="H8" s="326"/>
      <c r="I8" s="502"/>
      <c r="J8" s="377"/>
      <c r="K8" s="377"/>
      <c r="L8" s="366"/>
      <c r="M8" s="366"/>
      <c r="N8" s="366"/>
      <c r="O8" s="377"/>
      <c r="P8" s="377"/>
      <c r="Q8" s="377"/>
      <c r="R8" s="377"/>
      <c r="S8" s="377"/>
      <c r="T8" s="377"/>
      <c r="U8" s="377"/>
      <c r="V8" s="377"/>
      <c r="W8" s="377"/>
      <c r="X8" s="377"/>
      <c r="Y8" s="377"/>
      <c r="Z8" s="377"/>
      <c r="AA8" s="377"/>
      <c r="AB8" s="377"/>
      <c r="AC8" s="377"/>
      <c r="AD8" s="377"/>
      <c r="AE8" s="377"/>
      <c r="AF8" s="377"/>
      <c r="AG8" s="377"/>
      <c r="AH8" s="378"/>
    </row>
    <row r="9" spans="2:34">
      <c r="B9" s="758"/>
      <c r="C9" s="749"/>
      <c r="D9" s="760"/>
      <c r="E9" s="498"/>
      <c r="F9" s="376">
        <v>2</v>
      </c>
      <c r="G9" s="331" t="s">
        <v>2136</v>
      </c>
      <c r="H9" s="318" t="s">
        <v>2137</v>
      </c>
      <c r="I9" s="318" t="s">
        <v>2097</v>
      </c>
      <c r="J9" s="320">
        <v>1.6970000000000001</v>
      </c>
      <c r="K9" s="376" t="s">
        <v>1700</v>
      </c>
      <c r="L9" s="321">
        <v>4.3</v>
      </c>
      <c r="M9" s="321">
        <v>14.8</v>
      </c>
      <c r="N9" s="321">
        <v>17.8</v>
      </c>
      <c r="O9" s="376">
        <v>1</v>
      </c>
      <c r="P9" s="376" t="s">
        <v>1705</v>
      </c>
      <c r="Q9" s="376" t="s">
        <v>1701</v>
      </c>
      <c r="R9" s="376" t="s">
        <v>1709</v>
      </c>
      <c r="S9" s="376">
        <v>0</v>
      </c>
      <c r="T9" s="468" t="s">
        <v>1701</v>
      </c>
      <c r="U9" s="468" t="s">
        <v>1767</v>
      </c>
      <c r="V9" s="468">
        <v>0</v>
      </c>
      <c r="W9" s="468" t="s">
        <v>1703</v>
      </c>
      <c r="X9" s="468" t="s">
        <v>1698</v>
      </c>
      <c r="Y9" s="468">
        <v>1</v>
      </c>
      <c r="Z9" s="322"/>
      <c r="AA9" s="322"/>
      <c r="AB9" s="322"/>
      <c r="AC9" s="468" t="s">
        <v>1699</v>
      </c>
      <c r="AD9" s="468" t="s">
        <v>1703</v>
      </c>
      <c r="AE9" s="468">
        <v>0</v>
      </c>
      <c r="AF9" s="376"/>
      <c r="AG9" s="377">
        <v>7.4780100000000003</v>
      </c>
      <c r="AH9" s="336">
        <v>112.43209</v>
      </c>
    </row>
    <row r="10" spans="2:34" hidden="1">
      <c r="B10" s="670"/>
      <c r="C10" s="653"/>
      <c r="D10" s="653"/>
      <c r="E10" s="653"/>
      <c r="F10" s="653"/>
      <c r="G10" s="653"/>
      <c r="H10" s="653"/>
      <c r="I10" s="653"/>
      <c r="J10" s="653"/>
      <c r="K10" s="653"/>
      <c r="L10" s="653"/>
      <c r="M10" s="653"/>
      <c r="N10" s="653"/>
      <c r="O10" s="653"/>
      <c r="P10" s="653"/>
      <c r="Q10" s="653"/>
      <c r="R10" s="653"/>
      <c r="S10" s="653"/>
      <c r="T10" s="653"/>
      <c r="U10" s="653"/>
      <c r="V10" s="653"/>
      <c r="W10" s="653"/>
      <c r="X10" s="653"/>
      <c r="Y10" s="653"/>
      <c r="Z10" s="653"/>
      <c r="AA10" s="653"/>
      <c r="AB10" s="653"/>
      <c r="AC10" s="653"/>
      <c r="AD10" s="653"/>
      <c r="AE10" s="653"/>
      <c r="AF10" s="653"/>
      <c r="AG10" s="653"/>
      <c r="AH10" s="653"/>
    </row>
    <row r="11" spans="2:34" hidden="1">
      <c r="B11" s="472" t="s">
        <v>2079</v>
      </c>
      <c r="C11" s="467">
        <v>0.3</v>
      </c>
      <c r="D11" s="376" t="s">
        <v>2138</v>
      </c>
      <c r="E11" s="376"/>
      <c r="F11" s="376"/>
      <c r="G11" s="333"/>
      <c r="H11" s="377"/>
      <c r="I11" s="377"/>
      <c r="J11" s="320"/>
      <c r="K11" s="376"/>
      <c r="L11" s="321"/>
      <c r="M11" s="321"/>
      <c r="N11" s="321"/>
      <c r="O11" s="376"/>
      <c r="P11" s="335"/>
      <c r="Q11" s="335"/>
      <c r="R11" s="335"/>
      <c r="S11" s="376"/>
      <c r="T11" s="376"/>
      <c r="U11" s="376"/>
      <c r="V11" s="376"/>
      <c r="W11" s="376"/>
      <c r="X11" s="376"/>
      <c r="Y11" s="376"/>
      <c r="Z11" s="322"/>
      <c r="AA11" s="322"/>
      <c r="AB11" s="322"/>
      <c r="AC11" s="377"/>
      <c r="AD11" s="377"/>
      <c r="AE11" s="377"/>
      <c r="AF11" s="377"/>
      <c r="AG11" s="377"/>
      <c r="AH11" s="336"/>
    </row>
    <row r="12" spans="2:34" hidden="1">
      <c r="B12" s="670"/>
      <c r="C12" s="653"/>
      <c r="D12" s="653"/>
      <c r="E12" s="653"/>
      <c r="F12" s="653"/>
      <c r="G12" s="653"/>
      <c r="H12" s="653"/>
      <c r="I12" s="653"/>
      <c r="J12" s="653"/>
      <c r="K12" s="653"/>
      <c r="L12" s="653"/>
      <c r="M12" s="653"/>
      <c r="N12" s="653"/>
      <c r="O12" s="653"/>
      <c r="P12" s="653"/>
      <c r="Q12" s="653"/>
      <c r="R12" s="653"/>
      <c r="S12" s="653"/>
      <c r="T12" s="653"/>
      <c r="U12" s="653"/>
      <c r="V12" s="653"/>
      <c r="W12" s="653"/>
      <c r="X12" s="653"/>
      <c r="Y12" s="653"/>
      <c r="Z12" s="653"/>
      <c r="AA12" s="653"/>
      <c r="AB12" s="653"/>
      <c r="AC12" s="653"/>
      <c r="AD12" s="653"/>
      <c r="AE12" s="653"/>
      <c r="AF12" s="653"/>
      <c r="AG12" s="653"/>
      <c r="AH12" s="653"/>
    </row>
    <row r="13" spans="2:34" hidden="1">
      <c r="B13" s="472" t="s">
        <v>2056</v>
      </c>
      <c r="C13" s="467">
        <v>0.92400000000000004</v>
      </c>
      <c r="D13" s="376" t="s">
        <v>2139</v>
      </c>
      <c r="E13" s="376"/>
      <c r="F13" s="376"/>
      <c r="G13" s="333"/>
      <c r="H13" s="318"/>
      <c r="I13" s="318"/>
      <c r="J13" s="320"/>
      <c r="K13" s="376"/>
      <c r="L13" s="321"/>
      <c r="M13" s="321"/>
      <c r="N13" s="321"/>
      <c r="O13" s="376"/>
      <c r="P13" s="468"/>
      <c r="Q13" s="468"/>
      <c r="R13" s="468"/>
      <c r="S13" s="376"/>
      <c r="T13" s="376"/>
      <c r="U13" s="376"/>
      <c r="V13" s="376"/>
      <c r="W13" s="376"/>
      <c r="X13" s="376"/>
      <c r="Y13" s="376"/>
      <c r="Z13" s="322"/>
      <c r="AA13" s="322"/>
      <c r="AB13" s="322"/>
      <c r="AC13" s="376"/>
      <c r="AD13" s="376"/>
      <c r="AE13" s="376"/>
      <c r="AF13" s="376"/>
      <c r="AG13" s="377"/>
      <c r="AH13" s="336"/>
    </row>
    <row r="14" spans="2:34" hidden="1">
      <c r="B14" s="671"/>
      <c r="C14" s="672"/>
      <c r="D14" s="672"/>
      <c r="E14" s="672"/>
      <c r="F14" s="672"/>
      <c r="G14" s="672"/>
      <c r="H14" s="672"/>
      <c r="I14" s="672"/>
      <c r="J14" s="672"/>
      <c r="K14" s="672"/>
      <c r="L14" s="672"/>
      <c r="M14" s="672"/>
      <c r="N14" s="672"/>
      <c r="O14" s="672"/>
      <c r="P14" s="672"/>
      <c r="Q14" s="672"/>
      <c r="R14" s="672"/>
      <c r="S14" s="672"/>
      <c r="T14" s="672"/>
      <c r="U14" s="672"/>
      <c r="V14" s="672"/>
      <c r="W14" s="672"/>
      <c r="X14" s="672"/>
      <c r="Y14" s="672"/>
      <c r="Z14" s="672"/>
      <c r="AA14" s="672"/>
      <c r="AB14" s="672"/>
      <c r="AC14" s="672"/>
      <c r="AD14" s="672"/>
      <c r="AE14" s="672"/>
      <c r="AF14" s="672"/>
      <c r="AG14" s="672"/>
      <c r="AH14" s="673"/>
    </row>
    <row r="15" spans="2:34" hidden="1">
      <c r="B15" s="472" t="s">
        <v>2068</v>
      </c>
      <c r="C15" s="467">
        <v>2.1579999999999999</v>
      </c>
      <c r="D15" s="376" t="s">
        <v>2140</v>
      </c>
      <c r="E15" s="376"/>
      <c r="F15" s="376"/>
      <c r="G15" s="333"/>
      <c r="H15" s="377"/>
      <c r="I15" s="377"/>
      <c r="J15" s="320"/>
      <c r="K15" s="376"/>
      <c r="L15" s="321"/>
      <c r="M15" s="321"/>
      <c r="N15" s="321"/>
      <c r="O15" s="376"/>
      <c r="P15" s="335"/>
      <c r="Q15" s="335"/>
      <c r="R15" s="335"/>
      <c r="S15" s="376"/>
      <c r="T15" s="383"/>
      <c r="U15" s="383"/>
      <c r="V15" s="383"/>
      <c r="W15" s="383"/>
      <c r="X15" s="383"/>
      <c r="Y15" s="383"/>
      <c r="Z15" s="322"/>
      <c r="AA15" s="322"/>
      <c r="AB15" s="322"/>
      <c r="AC15" s="317"/>
      <c r="AD15" s="317"/>
      <c r="AE15" s="317"/>
      <c r="AF15" s="333"/>
      <c r="AG15" s="359"/>
      <c r="AH15" s="336"/>
    </row>
    <row r="16" spans="2:34" hidden="1">
      <c r="B16" s="671"/>
      <c r="C16" s="672"/>
      <c r="D16" s="672"/>
      <c r="E16" s="672"/>
      <c r="F16" s="672"/>
      <c r="G16" s="672"/>
      <c r="H16" s="672"/>
      <c r="I16" s="672"/>
      <c r="J16" s="672"/>
      <c r="K16" s="672"/>
      <c r="L16" s="672"/>
      <c r="M16" s="672"/>
      <c r="N16" s="672"/>
      <c r="O16" s="672"/>
      <c r="P16" s="672"/>
      <c r="Q16" s="672"/>
      <c r="R16" s="672"/>
      <c r="S16" s="672"/>
      <c r="T16" s="672"/>
      <c r="U16" s="672"/>
      <c r="V16" s="672"/>
      <c r="W16" s="672"/>
      <c r="X16" s="672"/>
      <c r="Y16" s="672"/>
      <c r="Z16" s="672"/>
      <c r="AA16" s="672"/>
      <c r="AB16" s="672"/>
      <c r="AC16" s="672"/>
      <c r="AD16" s="672"/>
      <c r="AE16" s="672"/>
      <c r="AF16" s="672"/>
      <c r="AG16" s="672"/>
      <c r="AH16" s="673"/>
    </row>
    <row r="17" spans="2:34" hidden="1">
      <c r="B17" s="698" t="s">
        <v>2141</v>
      </c>
      <c r="C17" s="676">
        <v>1.6</v>
      </c>
      <c r="D17" s="678" t="s">
        <v>2143</v>
      </c>
      <c r="E17" s="480"/>
      <c r="F17" s="376">
        <v>1</v>
      </c>
      <c r="G17" s="377" t="s">
        <v>2142</v>
      </c>
      <c r="H17" s="376" t="s">
        <v>2144</v>
      </c>
      <c r="I17" s="376" t="s">
        <v>2098</v>
      </c>
      <c r="J17" s="320">
        <v>0.59599999999999997</v>
      </c>
      <c r="K17" s="376" t="s">
        <v>1700</v>
      </c>
      <c r="L17" s="321">
        <v>3.55</v>
      </c>
      <c r="M17" s="321">
        <v>18.8</v>
      </c>
      <c r="N17" s="376">
        <v>21.4</v>
      </c>
      <c r="O17" s="376">
        <v>1</v>
      </c>
      <c r="P17" s="376" t="s">
        <v>1705</v>
      </c>
      <c r="Q17" s="376" t="s">
        <v>1701</v>
      </c>
      <c r="R17" s="376" t="s">
        <v>1709</v>
      </c>
      <c r="S17" s="376">
        <v>0</v>
      </c>
      <c r="T17" s="376" t="s">
        <v>1701</v>
      </c>
      <c r="U17" s="376" t="s">
        <v>1767</v>
      </c>
      <c r="V17" s="376">
        <v>0</v>
      </c>
      <c r="W17" s="376" t="s">
        <v>1701</v>
      </c>
      <c r="X17" s="376" t="s">
        <v>1707</v>
      </c>
      <c r="Y17" s="376">
        <v>0</v>
      </c>
      <c r="Z17" s="322"/>
      <c r="AA17" s="322"/>
      <c r="AB17" s="322"/>
      <c r="AC17" s="376" t="s">
        <v>1699</v>
      </c>
      <c r="AD17" s="376" t="s">
        <v>1701</v>
      </c>
      <c r="AE17" s="376">
        <v>0</v>
      </c>
      <c r="AF17" s="503"/>
      <c r="AG17" s="422">
        <v>7.4665400000000002</v>
      </c>
      <c r="AH17" s="423">
        <v>112.4395</v>
      </c>
    </row>
    <row r="18" spans="2:34" hidden="1">
      <c r="B18" s="694"/>
      <c r="C18" s="687"/>
      <c r="D18" s="688"/>
      <c r="E18" s="498"/>
      <c r="F18" s="376"/>
      <c r="G18" s="376"/>
      <c r="H18" s="376"/>
      <c r="I18" s="376"/>
      <c r="J18" s="424"/>
      <c r="K18" s="376"/>
      <c r="L18" s="376"/>
      <c r="M18" s="376"/>
      <c r="N18" s="376"/>
      <c r="O18" s="376"/>
      <c r="P18" s="376"/>
      <c r="Q18" s="376"/>
      <c r="R18" s="376"/>
      <c r="S18" s="376"/>
      <c r="T18" s="376"/>
      <c r="U18" s="376"/>
      <c r="V18" s="376"/>
      <c r="W18" s="376"/>
      <c r="X18" s="376"/>
      <c r="Y18" s="376"/>
      <c r="Z18" s="376"/>
      <c r="AA18" s="376"/>
      <c r="AB18" s="376"/>
      <c r="AC18" s="376"/>
      <c r="AD18" s="376"/>
      <c r="AE18" s="376"/>
      <c r="AF18" s="503"/>
      <c r="AG18" s="340"/>
      <c r="AH18" s="341"/>
    </row>
    <row r="19" spans="2:34" hidden="1">
      <c r="B19" s="694"/>
      <c r="C19" s="687"/>
      <c r="D19" s="688"/>
      <c r="E19" s="498"/>
      <c r="F19" s="376">
        <v>2</v>
      </c>
      <c r="G19" s="377" t="s">
        <v>2145</v>
      </c>
      <c r="H19" s="376" t="s">
        <v>2146</v>
      </c>
      <c r="I19" s="376" t="s">
        <v>2063</v>
      </c>
      <c r="J19" s="320">
        <v>0.98699999999999999</v>
      </c>
      <c r="K19" s="376" t="s">
        <v>1700</v>
      </c>
      <c r="L19" s="321">
        <v>4.2</v>
      </c>
      <c r="M19" s="321">
        <v>15.5</v>
      </c>
      <c r="N19" s="376">
        <v>17.05</v>
      </c>
      <c r="O19" s="376">
        <v>1</v>
      </c>
      <c r="P19" s="376" t="s">
        <v>1705</v>
      </c>
      <c r="Q19" s="376" t="s">
        <v>1701</v>
      </c>
      <c r="R19" s="376" t="s">
        <v>1709</v>
      </c>
      <c r="S19" s="376">
        <v>0</v>
      </c>
      <c r="T19" s="376" t="s">
        <v>1701</v>
      </c>
      <c r="U19" s="376" t="s">
        <v>1767</v>
      </c>
      <c r="V19" s="376">
        <v>0</v>
      </c>
      <c r="W19" s="376" t="s">
        <v>1701</v>
      </c>
      <c r="X19" s="376" t="s">
        <v>1707</v>
      </c>
      <c r="Y19" s="376">
        <v>0</v>
      </c>
      <c r="Z19" s="322"/>
      <c r="AA19" s="322"/>
      <c r="AB19" s="322"/>
      <c r="AC19" s="376" t="s">
        <v>1699</v>
      </c>
      <c r="AD19" s="376" t="s">
        <v>1703</v>
      </c>
      <c r="AE19" s="376">
        <v>0</v>
      </c>
      <c r="AF19" s="503"/>
      <c r="AG19" s="422">
        <v>7.4630000000000001</v>
      </c>
      <c r="AH19" s="423">
        <v>112.43947</v>
      </c>
    </row>
    <row r="20" spans="2:34" hidden="1">
      <c r="B20" s="694"/>
      <c r="C20" s="687"/>
      <c r="D20" s="688"/>
      <c r="E20" s="498"/>
      <c r="F20" s="376"/>
      <c r="G20" s="376"/>
      <c r="H20" s="376"/>
      <c r="I20" s="376"/>
      <c r="J20" s="424"/>
      <c r="K20" s="376"/>
      <c r="L20" s="376"/>
      <c r="M20" s="376"/>
      <c r="N20" s="376"/>
      <c r="O20" s="376"/>
      <c r="P20" s="376"/>
      <c r="Q20" s="376"/>
      <c r="R20" s="376"/>
      <c r="S20" s="376"/>
      <c r="T20" s="376"/>
      <c r="U20" s="376"/>
      <c r="V20" s="376"/>
      <c r="W20" s="376"/>
      <c r="X20" s="376"/>
      <c r="Y20" s="376"/>
      <c r="Z20" s="376"/>
      <c r="AA20" s="376"/>
      <c r="AB20" s="376"/>
      <c r="AC20" s="376"/>
      <c r="AD20" s="376"/>
      <c r="AE20" s="376"/>
      <c r="AF20" s="503"/>
      <c r="AG20" s="340"/>
      <c r="AH20" s="341"/>
    </row>
    <row r="21" spans="2:34" hidden="1">
      <c r="B21" s="694"/>
      <c r="C21" s="687"/>
      <c r="D21" s="688"/>
      <c r="E21" s="498"/>
      <c r="F21" s="376">
        <v>3</v>
      </c>
      <c r="G21" s="377" t="s">
        <v>2147</v>
      </c>
      <c r="H21" s="376" t="s">
        <v>2148</v>
      </c>
      <c r="I21" s="376" t="s">
        <v>2063</v>
      </c>
      <c r="J21" s="320">
        <v>1.1870000000000001</v>
      </c>
      <c r="K21" s="376" t="s">
        <v>1700</v>
      </c>
      <c r="L21" s="376">
        <v>2.2200000000000002</v>
      </c>
      <c r="M21" s="321">
        <v>14.35</v>
      </c>
      <c r="N21" s="376">
        <v>17.350000000000001</v>
      </c>
      <c r="O21" s="376">
        <v>1</v>
      </c>
      <c r="P21" s="376" t="s">
        <v>1705</v>
      </c>
      <c r="Q21" s="376" t="s">
        <v>1701</v>
      </c>
      <c r="R21" s="376" t="s">
        <v>1709</v>
      </c>
      <c r="S21" s="376">
        <v>0</v>
      </c>
      <c r="T21" s="376" t="s">
        <v>1701</v>
      </c>
      <c r="U21" s="376" t="s">
        <v>1767</v>
      </c>
      <c r="V21" s="376">
        <v>0</v>
      </c>
      <c r="W21" s="376" t="s">
        <v>1701</v>
      </c>
      <c r="X21" s="376" t="s">
        <v>1707</v>
      </c>
      <c r="Y21" s="376">
        <v>0</v>
      </c>
      <c r="Z21" s="322"/>
      <c r="AA21" s="322"/>
      <c r="AB21" s="322"/>
      <c r="AC21" s="376" t="s">
        <v>1699</v>
      </c>
      <c r="AD21" s="376" t="s">
        <v>1703</v>
      </c>
      <c r="AE21" s="376">
        <v>0</v>
      </c>
      <c r="AF21" s="503"/>
      <c r="AG21" s="422">
        <v>7.4612400000000001</v>
      </c>
      <c r="AH21" s="423">
        <v>112.43947</v>
      </c>
    </row>
    <row r="22" spans="2:34" hidden="1">
      <c r="B22" s="694"/>
      <c r="C22" s="687"/>
      <c r="D22" s="688"/>
      <c r="E22" s="498"/>
      <c r="F22" s="376"/>
      <c r="G22" s="376"/>
      <c r="H22" s="376"/>
      <c r="I22" s="376"/>
      <c r="J22" s="424"/>
      <c r="K22" s="376"/>
      <c r="L22" s="376"/>
      <c r="M22" s="376"/>
      <c r="N22" s="376"/>
      <c r="O22" s="376"/>
      <c r="P22" s="376"/>
      <c r="Q22" s="376"/>
      <c r="R22" s="376"/>
      <c r="S22" s="376"/>
      <c r="T22" s="376"/>
      <c r="U22" s="376"/>
      <c r="V22" s="376"/>
      <c r="W22" s="376"/>
      <c r="X22" s="376"/>
      <c r="Y22" s="376"/>
      <c r="Z22" s="376"/>
      <c r="AA22" s="376"/>
      <c r="AB22" s="376"/>
      <c r="AC22" s="376"/>
      <c r="AD22" s="376"/>
      <c r="AE22" s="376"/>
      <c r="AF22" s="503"/>
      <c r="AG22" s="340"/>
      <c r="AH22" s="341"/>
    </row>
    <row r="23" spans="2:34" hidden="1">
      <c r="B23" s="699"/>
      <c r="C23" s="677"/>
      <c r="D23" s="679"/>
      <c r="E23" s="481"/>
      <c r="F23" s="376">
        <v>4</v>
      </c>
      <c r="G23" s="377" t="s">
        <v>2145</v>
      </c>
      <c r="H23" s="376" t="s">
        <v>2149</v>
      </c>
      <c r="I23" s="376" t="s">
        <v>2063</v>
      </c>
      <c r="J23" s="320">
        <v>1.276</v>
      </c>
      <c r="K23" s="376" t="s">
        <v>1700</v>
      </c>
      <c r="L23" s="376">
        <v>4.6500000000000004</v>
      </c>
      <c r="M23" s="321">
        <v>15.8</v>
      </c>
      <c r="N23" s="376">
        <v>17.2</v>
      </c>
      <c r="O23" s="376">
        <v>1</v>
      </c>
      <c r="P23" s="376" t="s">
        <v>1697</v>
      </c>
      <c r="Q23" s="376" t="s">
        <v>1701</v>
      </c>
      <c r="R23" s="376" t="s">
        <v>1709</v>
      </c>
      <c r="S23" s="376">
        <v>0</v>
      </c>
      <c r="T23" s="376" t="s">
        <v>1701</v>
      </c>
      <c r="U23" s="376" t="s">
        <v>1767</v>
      </c>
      <c r="V23" s="376">
        <v>0</v>
      </c>
      <c r="W23" s="376" t="s">
        <v>1701</v>
      </c>
      <c r="X23" s="376" t="s">
        <v>1707</v>
      </c>
      <c r="Y23" s="376">
        <v>0</v>
      </c>
      <c r="Z23" s="322"/>
      <c r="AA23" s="322"/>
      <c r="AB23" s="322"/>
      <c r="AC23" s="376" t="s">
        <v>1699</v>
      </c>
      <c r="AD23" s="376" t="s">
        <v>1703</v>
      </c>
      <c r="AE23" s="376">
        <v>0</v>
      </c>
      <c r="AF23" s="503"/>
      <c r="AG23" s="422">
        <v>7.4603999999999999</v>
      </c>
      <c r="AH23" s="423">
        <v>112.43955</v>
      </c>
    </row>
    <row r="24" spans="2:34" hidden="1">
      <c r="B24" s="671"/>
      <c r="C24" s="672"/>
      <c r="D24" s="672"/>
      <c r="E24" s="672"/>
      <c r="F24" s="672"/>
      <c r="G24" s="672"/>
      <c r="H24" s="672"/>
      <c r="I24" s="672"/>
      <c r="J24" s="672"/>
      <c r="K24" s="672"/>
      <c r="L24" s="672"/>
      <c r="M24" s="672"/>
      <c r="N24" s="672"/>
      <c r="O24" s="672"/>
      <c r="P24" s="672"/>
      <c r="Q24" s="672"/>
      <c r="R24" s="672"/>
      <c r="S24" s="672"/>
      <c r="T24" s="672"/>
      <c r="U24" s="672"/>
      <c r="V24" s="672"/>
      <c r="W24" s="672"/>
      <c r="X24" s="672"/>
      <c r="Y24" s="672"/>
      <c r="Z24" s="672"/>
      <c r="AA24" s="672"/>
      <c r="AB24" s="672"/>
      <c r="AC24" s="672"/>
      <c r="AD24" s="672"/>
      <c r="AE24" s="672"/>
      <c r="AF24" s="672"/>
      <c r="AG24" s="672"/>
      <c r="AH24" s="673"/>
    </row>
    <row r="25" spans="2:34" hidden="1">
      <c r="B25" s="674" t="s">
        <v>2150</v>
      </c>
      <c r="C25" s="676">
        <v>1.155</v>
      </c>
      <c r="D25" s="678" t="s">
        <v>2151</v>
      </c>
      <c r="E25" s="316"/>
      <c r="F25" s="337">
        <v>1</v>
      </c>
      <c r="G25" s="377" t="s">
        <v>2152</v>
      </c>
      <c r="H25" s="376" t="s">
        <v>2153</v>
      </c>
      <c r="I25" s="376" t="s">
        <v>2069</v>
      </c>
      <c r="J25" s="320">
        <v>0.82799999999999996</v>
      </c>
      <c r="K25" s="376" t="s">
        <v>1700</v>
      </c>
      <c r="L25" s="321">
        <v>10.8</v>
      </c>
      <c r="M25" s="321">
        <v>14.42</v>
      </c>
      <c r="N25" s="321">
        <v>17.63</v>
      </c>
      <c r="O25" s="376">
        <v>1</v>
      </c>
      <c r="P25" s="376" t="s">
        <v>1697</v>
      </c>
      <c r="Q25" s="376" t="s">
        <v>1701</v>
      </c>
      <c r="R25" s="376" t="s">
        <v>1709</v>
      </c>
      <c r="S25" s="376">
        <v>2</v>
      </c>
      <c r="T25" s="376" t="s">
        <v>1701</v>
      </c>
      <c r="U25" s="376" t="s">
        <v>1767</v>
      </c>
      <c r="V25" s="376">
        <v>2</v>
      </c>
      <c r="W25" s="376" t="s">
        <v>1701</v>
      </c>
      <c r="X25" s="376" t="s">
        <v>1707</v>
      </c>
      <c r="Y25" s="376">
        <v>1</v>
      </c>
      <c r="Z25" s="322"/>
      <c r="AA25" s="322"/>
      <c r="AB25" s="322"/>
      <c r="AC25" s="376" t="s">
        <v>1699</v>
      </c>
      <c r="AD25" s="376" t="s">
        <v>1703</v>
      </c>
      <c r="AE25" s="376">
        <v>0</v>
      </c>
      <c r="AF25" s="376"/>
      <c r="AG25" s="377">
        <v>7.4748799999999997</v>
      </c>
      <c r="AH25" s="336">
        <v>112.43962000000001</v>
      </c>
    </row>
    <row r="26" spans="2:34" hidden="1">
      <c r="B26" s="686"/>
      <c r="C26" s="687"/>
      <c r="D26" s="688"/>
      <c r="E26" s="498"/>
      <c r="F26" s="468"/>
      <c r="G26" s="376"/>
      <c r="H26" s="376"/>
      <c r="I26" s="376"/>
      <c r="J26" s="376"/>
      <c r="K26" s="376"/>
      <c r="L26" s="376"/>
      <c r="M26" s="376"/>
      <c r="N26" s="376"/>
      <c r="O26" s="376"/>
      <c r="P26" s="376"/>
      <c r="Q26" s="376"/>
      <c r="R26" s="376"/>
      <c r="S26" s="376"/>
      <c r="T26" s="376"/>
      <c r="U26" s="376"/>
      <c r="V26" s="376"/>
      <c r="W26" s="376"/>
      <c r="X26" s="376"/>
      <c r="Y26" s="376"/>
      <c r="Z26" s="376"/>
      <c r="AA26" s="376"/>
      <c r="AB26" s="376"/>
      <c r="AC26" s="376"/>
      <c r="AD26" s="376"/>
      <c r="AE26" s="376"/>
      <c r="AF26" s="376"/>
      <c r="AG26" s="376"/>
      <c r="AH26" s="336"/>
    </row>
    <row r="27" spans="2:34" hidden="1">
      <c r="B27" s="675"/>
      <c r="C27" s="677"/>
      <c r="D27" s="679"/>
      <c r="E27" s="493"/>
      <c r="F27" s="337">
        <v>2</v>
      </c>
      <c r="G27" s="377" t="s">
        <v>2154</v>
      </c>
      <c r="H27" s="376" t="s">
        <v>2155</v>
      </c>
      <c r="I27" s="376" t="s">
        <v>2070</v>
      </c>
      <c r="J27" s="320">
        <v>1.143</v>
      </c>
      <c r="K27" s="376" t="s">
        <v>1700</v>
      </c>
      <c r="L27" s="321">
        <v>6.05</v>
      </c>
      <c r="M27" s="321">
        <v>28.4</v>
      </c>
      <c r="N27" s="321">
        <v>31.1</v>
      </c>
      <c r="O27" s="376">
        <v>1</v>
      </c>
      <c r="P27" s="376" t="s">
        <v>1705</v>
      </c>
      <c r="Q27" s="376" t="s">
        <v>1701</v>
      </c>
      <c r="R27" s="376" t="s">
        <v>1709</v>
      </c>
      <c r="S27" s="376">
        <v>1</v>
      </c>
      <c r="T27" s="376" t="s">
        <v>1701</v>
      </c>
      <c r="U27" s="376" t="s">
        <v>1767</v>
      </c>
      <c r="V27" s="376">
        <v>2</v>
      </c>
      <c r="W27" s="376" t="s">
        <v>1701</v>
      </c>
      <c r="X27" s="376" t="s">
        <v>1707</v>
      </c>
      <c r="Y27" s="376">
        <v>1</v>
      </c>
      <c r="Z27" s="322"/>
      <c r="AA27" s="322"/>
      <c r="AB27" s="322"/>
      <c r="AC27" s="376" t="s">
        <v>1699</v>
      </c>
      <c r="AD27" s="376" t="s">
        <v>1703</v>
      </c>
      <c r="AE27" s="376">
        <v>0</v>
      </c>
      <c r="AF27" s="376"/>
      <c r="AG27" s="377">
        <v>7.4720700000000004</v>
      </c>
      <c r="AH27" s="336">
        <v>112.43946</v>
      </c>
    </row>
    <row r="28" spans="2:34">
      <c r="B28" s="671"/>
      <c r="C28" s="672"/>
      <c r="D28" s="672"/>
      <c r="E28" s="672"/>
      <c r="F28" s="672"/>
      <c r="G28" s="672"/>
      <c r="H28" s="672"/>
      <c r="I28" s="672"/>
      <c r="J28" s="672"/>
      <c r="K28" s="672"/>
      <c r="L28" s="672"/>
      <c r="M28" s="672"/>
      <c r="N28" s="672"/>
      <c r="O28" s="672"/>
      <c r="P28" s="672"/>
      <c r="Q28" s="672"/>
      <c r="R28" s="672"/>
      <c r="S28" s="672"/>
      <c r="T28" s="672"/>
      <c r="U28" s="672"/>
      <c r="V28" s="672"/>
      <c r="W28" s="672"/>
      <c r="X28" s="672"/>
      <c r="Y28" s="672"/>
      <c r="Z28" s="672"/>
      <c r="AA28" s="672"/>
      <c r="AB28" s="672"/>
      <c r="AC28" s="672"/>
      <c r="AD28" s="672"/>
      <c r="AE28" s="672"/>
      <c r="AF28" s="672"/>
      <c r="AG28" s="672"/>
      <c r="AH28" s="673"/>
    </row>
    <row r="29" spans="2:34">
      <c r="B29" s="472" t="s">
        <v>2156</v>
      </c>
      <c r="C29" s="467">
        <v>0.88600000000000001</v>
      </c>
      <c r="D29" s="376" t="s">
        <v>2157</v>
      </c>
      <c r="E29" s="498"/>
      <c r="F29" s="337">
        <v>3</v>
      </c>
      <c r="G29" s="377" t="s">
        <v>2158</v>
      </c>
      <c r="H29" s="376" t="s">
        <v>2159</v>
      </c>
      <c r="I29" s="376" t="s">
        <v>2099</v>
      </c>
      <c r="J29" s="320">
        <v>0.41299999999999998</v>
      </c>
      <c r="K29" s="376" t="s">
        <v>1700</v>
      </c>
      <c r="L29" s="321">
        <v>11.8</v>
      </c>
      <c r="M29" s="321">
        <v>11.4</v>
      </c>
      <c r="N29" s="321">
        <v>14</v>
      </c>
      <c r="O29" s="376">
        <v>1</v>
      </c>
      <c r="P29" s="376" t="s">
        <v>1697</v>
      </c>
      <c r="Q29" s="376" t="s">
        <v>1701</v>
      </c>
      <c r="R29" s="376" t="s">
        <v>1709</v>
      </c>
      <c r="S29" s="376">
        <v>0</v>
      </c>
      <c r="T29" s="377" t="s">
        <v>1701</v>
      </c>
      <c r="U29" s="377" t="s">
        <v>1767</v>
      </c>
      <c r="V29" s="377">
        <v>1</v>
      </c>
      <c r="W29" s="377" t="s">
        <v>1701</v>
      </c>
      <c r="X29" s="377" t="s">
        <v>1707</v>
      </c>
      <c r="Y29" s="377">
        <v>0</v>
      </c>
      <c r="Z29" s="322"/>
      <c r="AA29" s="322"/>
      <c r="AB29" s="322"/>
      <c r="AC29" s="377" t="s">
        <v>1699</v>
      </c>
      <c r="AD29" s="377" t="s">
        <v>1703</v>
      </c>
      <c r="AE29" s="377">
        <v>2</v>
      </c>
      <c r="AF29" s="376"/>
      <c r="AG29" s="377">
        <v>7.4813900000000002</v>
      </c>
      <c r="AH29" s="336">
        <v>112.43555000000001</v>
      </c>
    </row>
    <row r="30" spans="2:34">
      <c r="B30" s="670"/>
      <c r="C30" s="653"/>
      <c r="D30" s="653"/>
      <c r="E30" s="653"/>
      <c r="F30" s="653"/>
      <c r="G30" s="653"/>
      <c r="H30" s="653"/>
      <c r="I30" s="653"/>
      <c r="J30" s="653"/>
      <c r="K30" s="653"/>
      <c r="L30" s="653"/>
      <c r="M30" s="653"/>
      <c r="N30" s="653"/>
      <c r="O30" s="653"/>
      <c r="P30" s="653"/>
      <c r="Q30" s="653"/>
      <c r="R30" s="653"/>
      <c r="S30" s="653"/>
      <c r="T30" s="653"/>
      <c r="U30" s="653"/>
      <c r="V30" s="653"/>
      <c r="W30" s="653"/>
      <c r="X30" s="653"/>
      <c r="Y30" s="653"/>
      <c r="Z30" s="653"/>
      <c r="AA30" s="653"/>
      <c r="AB30" s="653"/>
      <c r="AC30" s="653"/>
      <c r="AD30" s="653"/>
      <c r="AE30" s="653"/>
      <c r="AF30" s="653"/>
      <c r="AG30" s="653"/>
      <c r="AH30" s="653"/>
    </row>
    <row r="31" spans="2:34">
      <c r="B31" s="479" t="s">
        <v>2091</v>
      </c>
      <c r="C31" s="475">
        <v>2.1509999999999998</v>
      </c>
      <c r="D31" s="480" t="s">
        <v>2160</v>
      </c>
      <c r="E31" s="480"/>
      <c r="F31" s="376">
        <v>4</v>
      </c>
      <c r="G31" s="330" t="s">
        <v>2161</v>
      </c>
      <c r="H31" s="318" t="s">
        <v>2162</v>
      </c>
      <c r="I31" s="318" t="s">
        <v>2100</v>
      </c>
      <c r="J31" s="320">
        <v>0.13600000000000001</v>
      </c>
      <c r="K31" s="376" t="s">
        <v>1700</v>
      </c>
      <c r="L31" s="321">
        <v>9.9</v>
      </c>
      <c r="M31" s="321">
        <v>5.9</v>
      </c>
      <c r="N31" s="321">
        <v>6.46</v>
      </c>
      <c r="O31" s="376">
        <v>1</v>
      </c>
      <c r="P31" s="376" t="s">
        <v>1697</v>
      </c>
      <c r="Q31" s="376" t="s">
        <v>1701</v>
      </c>
      <c r="R31" s="376" t="s">
        <v>1709</v>
      </c>
      <c r="S31" s="376">
        <v>1</v>
      </c>
      <c r="T31" s="376" t="s">
        <v>1701</v>
      </c>
      <c r="U31" s="376" t="s">
        <v>1767</v>
      </c>
      <c r="V31" s="376">
        <v>1</v>
      </c>
      <c r="W31" s="376" t="s">
        <v>1701</v>
      </c>
      <c r="X31" s="376" t="s">
        <v>1707</v>
      </c>
      <c r="Y31" s="376">
        <v>1</v>
      </c>
      <c r="Z31" s="322"/>
      <c r="AA31" s="322"/>
      <c r="AB31" s="322"/>
      <c r="AC31" s="376" t="s">
        <v>1699</v>
      </c>
      <c r="AD31" s="376" t="s">
        <v>1703</v>
      </c>
      <c r="AE31" s="376">
        <v>2</v>
      </c>
      <c r="AF31" s="503"/>
      <c r="AG31" s="340">
        <v>7.4799300000000004</v>
      </c>
      <c r="AH31" s="341">
        <v>112.42861000000001</v>
      </c>
    </row>
    <row r="32" spans="2:34" hidden="1">
      <c r="B32" s="670"/>
      <c r="C32" s="653"/>
      <c r="D32" s="653"/>
      <c r="E32" s="653"/>
      <c r="F32" s="653"/>
      <c r="G32" s="653"/>
      <c r="H32" s="653"/>
      <c r="I32" s="653"/>
      <c r="J32" s="653"/>
      <c r="K32" s="653"/>
      <c r="L32" s="653"/>
      <c r="M32" s="653"/>
      <c r="N32" s="653"/>
      <c r="O32" s="653"/>
      <c r="P32" s="653"/>
      <c r="Q32" s="653"/>
      <c r="R32" s="653"/>
      <c r="S32" s="653"/>
      <c r="T32" s="653"/>
      <c r="U32" s="653"/>
      <c r="V32" s="653"/>
      <c r="W32" s="653"/>
      <c r="X32" s="653"/>
      <c r="Y32" s="653"/>
      <c r="Z32" s="653"/>
      <c r="AA32" s="653"/>
      <c r="AB32" s="653"/>
      <c r="AC32" s="653"/>
      <c r="AD32" s="653"/>
      <c r="AE32" s="653"/>
      <c r="AF32" s="653"/>
      <c r="AG32" s="653"/>
      <c r="AH32" s="653"/>
    </row>
    <row r="33" spans="2:34" hidden="1">
      <c r="B33" s="482" t="s">
        <v>2128</v>
      </c>
      <c r="C33" s="475">
        <v>0.36</v>
      </c>
      <c r="D33" s="480" t="s">
        <v>2163</v>
      </c>
      <c r="E33" s="480"/>
      <c r="F33" s="376"/>
      <c r="G33" s="377"/>
      <c r="H33" s="376"/>
      <c r="I33" s="376"/>
      <c r="J33" s="320"/>
      <c r="K33" s="376"/>
      <c r="L33" s="321"/>
      <c r="M33" s="321"/>
      <c r="N33" s="321"/>
      <c r="O33" s="376"/>
      <c r="P33" s="376"/>
      <c r="Q33" s="376"/>
      <c r="R33" s="376"/>
      <c r="S33" s="376"/>
      <c r="T33" s="376"/>
      <c r="U33" s="376"/>
      <c r="V33" s="376"/>
      <c r="W33" s="376"/>
      <c r="X33" s="376"/>
      <c r="Y33" s="376"/>
      <c r="Z33" s="322"/>
      <c r="AA33" s="322"/>
      <c r="AB33" s="322"/>
      <c r="AC33" s="317"/>
      <c r="AD33" s="317"/>
      <c r="AE33" s="317"/>
      <c r="AF33" s="317"/>
      <c r="AG33" s="377"/>
      <c r="AH33" s="336"/>
    </row>
    <row r="34" spans="2:34" hidden="1">
      <c r="B34" s="670"/>
      <c r="C34" s="653"/>
      <c r="D34" s="653"/>
      <c r="E34" s="653"/>
      <c r="F34" s="653"/>
      <c r="G34" s="653"/>
      <c r="H34" s="653"/>
      <c r="I34" s="653"/>
      <c r="J34" s="653"/>
      <c r="K34" s="653"/>
      <c r="L34" s="653"/>
      <c r="M34" s="653"/>
      <c r="N34" s="653"/>
      <c r="O34" s="653"/>
      <c r="P34" s="653"/>
      <c r="Q34" s="653"/>
      <c r="R34" s="653"/>
      <c r="S34" s="653"/>
      <c r="T34" s="653"/>
      <c r="U34" s="653"/>
      <c r="V34" s="653"/>
      <c r="W34" s="653"/>
      <c r="X34" s="653"/>
      <c r="Y34" s="653"/>
      <c r="Z34" s="653"/>
      <c r="AA34" s="653"/>
      <c r="AB34" s="653"/>
      <c r="AC34" s="653"/>
      <c r="AD34" s="653"/>
      <c r="AE34" s="653"/>
      <c r="AF34" s="653"/>
      <c r="AG34" s="653"/>
      <c r="AH34" s="653"/>
    </row>
    <row r="35" spans="2:34" hidden="1">
      <c r="B35" s="472" t="s">
        <v>2059</v>
      </c>
      <c r="C35" s="467">
        <v>0.46</v>
      </c>
      <c r="D35" s="376" t="s">
        <v>2164</v>
      </c>
      <c r="E35" s="376"/>
      <c r="F35" s="376"/>
      <c r="G35" s="333"/>
      <c r="H35" s="318"/>
      <c r="I35" s="318"/>
      <c r="J35" s="320"/>
      <c r="K35" s="376"/>
      <c r="L35" s="321"/>
      <c r="M35" s="321"/>
      <c r="N35" s="321"/>
      <c r="O35" s="376"/>
      <c r="P35" s="468"/>
      <c r="Q35" s="468"/>
      <c r="R35" s="468"/>
      <c r="S35" s="377"/>
      <c r="T35" s="468"/>
      <c r="U35" s="468"/>
      <c r="V35" s="468"/>
      <c r="W35" s="468"/>
      <c r="X35" s="468"/>
      <c r="Y35" s="468"/>
      <c r="Z35" s="322"/>
      <c r="AA35" s="322"/>
      <c r="AB35" s="322"/>
      <c r="AC35" s="468"/>
      <c r="AD35" s="468"/>
      <c r="AE35" s="468"/>
      <c r="AF35" s="376"/>
      <c r="AG35" s="377"/>
      <c r="AH35" s="336"/>
    </row>
    <row r="36" spans="2:34" hidden="1">
      <c r="B36" s="499"/>
      <c r="C36" s="473"/>
      <c r="D36" s="473"/>
      <c r="E36" s="473"/>
      <c r="F36" s="473"/>
      <c r="G36" s="473"/>
      <c r="H36" s="473"/>
      <c r="I36" s="473"/>
      <c r="J36" s="473"/>
      <c r="K36" s="473"/>
      <c r="L36" s="473"/>
      <c r="M36" s="473"/>
      <c r="N36" s="473"/>
      <c r="O36" s="473"/>
      <c r="P36" s="473"/>
      <c r="Q36" s="473"/>
      <c r="R36" s="473"/>
      <c r="S36" s="473"/>
      <c r="T36" s="473"/>
      <c r="U36" s="473"/>
      <c r="V36" s="473"/>
      <c r="W36" s="473"/>
      <c r="X36" s="473"/>
      <c r="Y36" s="473"/>
      <c r="Z36" s="473"/>
      <c r="AA36" s="473"/>
      <c r="AB36" s="473"/>
      <c r="AC36" s="473"/>
      <c r="AD36" s="473"/>
      <c r="AE36" s="473"/>
      <c r="AF36" s="473"/>
      <c r="AG36" s="473"/>
      <c r="AH36" s="500"/>
    </row>
    <row r="37" spans="2:34" hidden="1">
      <c r="B37" s="482" t="s">
        <v>2090</v>
      </c>
      <c r="C37" s="475">
        <v>0.35599999999999998</v>
      </c>
      <c r="D37" s="480" t="s">
        <v>2165</v>
      </c>
      <c r="E37" s="480"/>
      <c r="F37" s="370"/>
      <c r="G37" s="367"/>
      <c r="H37" s="318"/>
      <c r="I37" s="318"/>
      <c r="J37" s="425"/>
      <c r="K37" s="480"/>
      <c r="L37" s="408"/>
      <c r="M37" s="408"/>
      <c r="N37" s="408"/>
      <c r="O37" s="370"/>
      <c r="P37" s="468"/>
      <c r="Q37" s="468"/>
      <c r="R37" s="468"/>
      <c r="S37" s="377"/>
      <c r="T37" s="468"/>
      <c r="U37" s="468"/>
      <c r="V37" s="468"/>
      <c r="W37" s="468"/>
      <c r="X37" s="468"/>
      <c r="Y37" s="468"/>
      <c r="Z37" s="322"/>
      <c r="AA37" s="322"/>
      <c r="AB37" s="322"/>
      <c r="AC37" s="468"/>
      <c r="AD37" s="468"/>
      <c r="AE37" s="468"/>
      <c r="AF37" s="477"/>
      <c r="AG37" s="427"/>
      <c r="AH37" s="428"/>
    </row>
    <row r="38" spans="2:34" hidden="1">
      <c r="B38" s="671"/>
      <c r="C38" s="672"/>
      <c r="D38" s="672"/>
      <c r="E38" s="672"/>
      <c r="F38" s="672"/>
      <c r="G38" s="672"/>
      <c r="H38" s="672"/>
      <c r="I38" s="672"/>
      <c r="J38" s="672"/>
      <c r="K38" s="672"/>
      <c r="L38" s="672"/>
      <c r="M38" s="672"/>
      <c r="N38" s="672"/>
      <c r="O38" s="672"/>
      <c r="P38" s="672"/>
      <c r="Q38" s="672"/>
      <c r="R38" s="672"/>
      <c r="S38" s="672"/>
      <c r="T38" s="672"/>
      <c r="U38" s="672"/>
      <c r="V38" s="672"/>
      <c r="W38" s="672"/>
      <c r="X38" s="672"/>
      <c r="Y38" s="672"/>
      <c r="Z38" s="672"/>
      <c r="AA38" s="672"/>
      <c r="AB38" s="672"/>
      <c r="AC38" s="672"/>
      <c r="AD38" s="672"/>
      <c r="AE38" s="672"/>
      <c r="AF38" s="672"/>
      <c r="AG38" s="672"/>
      <c r="AH38" s="673"/>
    </row>
    <row r="39" spans="2:34" hidden="1">
      <c r="B39" s="482" t="s">
        <v>2166</v>
      </c>
      <c r="C39" s="475">
        <v>1.71</v>
      </c>
      <c r="D39" s="480" t="s">
        <v>2167</v>
      </c>
      <c r="E39" s="480"/>
      <c r="F39" s="370"/>
      <c r="G39" s="367"/>
      <c r="H39" s="318"/>
      <c r="I39" s="318"/>
      <c r="J39" s="425"/>
      <c r="K39" s="480"/>
      <c r="L39" s="408"/>
      <c r="M39" s="408"/>
      <c r="N39" s="408"/>
      <c r="O39" s="370"/>
      <c r="P39" s="468"/>
      <c r="Q39" s="468"/>
      <c r="R39" s="468"/>
      <c r="S39" s="377"/>
      <c r="T39" s="468"/>
      <c r="U39" s="468"/>
      <c r="V39" s="468"/>
      <c r="W39" s="468"/>
      <c r="X39" s="468"/>
      <c r="Y39" s="468"/>
      <c r="Z39" s="322"/>
      <c r="AA39" s="322"/>
      <c r="AB39" s="322"/>
      <c r="AC39" s="468"/>
      <c r="AD39" s="468"/>
      <c r="AE39" s="468"/>
      <c r="AF39" s="477"/>
      <c r="AG39" s="427"/>
      <c r="AH39" s="428"/>
    </row>
    <row r="40" spans="2:34" hidden="1">
      <c r="B40" s="671"/>
      <c r="C40" s="672"/>
      <c r="D40" s="672"/>
      <c r="E40" s="672"/>
      <c r="F40" s="672"/>
      <c r="G40" s="672"/>
      <c r="H40" s="672"/>
      <c r="I40" s="672"/>
      <c r="J40" s="672"/>
      <c r="K40" s="672"/>
      <c r="L40" s="672"/>
      <c r="M40" s="672"/>
      <c r="N40" s="672"/>
      <c r="O40" s="672"/>
      <c r="P40" s="672"/>
      <c r="Q40" s="672"/>
      <c r="R40" s="672"/>
      <c r="S40" s="672"/>
      <c r="T40" s="672"/>
      <c r="U40" s="672"/>
      <c r="V40" s="672"/>
      <c r="W40" s="672"/>
      <c r="X40" s="672"/>
      <c r="Y40" s="672"/>
      <c r="Z40" s="672"/>
      <c r="AA40" s="672"/>
      <c r="AB40" s="672"/>
      <c r="AC40" s="672"/>
      <c r="AD40" s="672"/>
      <c r="AE40" s="672"/>
      <c r="AF40" s="672"/>
      <c r="AG40" s="672"/>
      <c r="AH40" s="673"/>
    </row>
    <row r="41" spans="2:34" hidden="1">
      <c r="B41" s="472" t="s">
        <v>2168</v>
      </c>
      <c r="C41" s="467">
        <v>0.37</v>
      </c>
      <c r="D41" s="376" t="s">
        <v>2169</v>
      </c>
      <c r="E41" s="376"/>
      <c r="F41" s="376"/>
      <c r="G41" s="377"/>
      <c r="H41" s="376"/>
      <c r="I41" s="376"/>
      <c r="J41" s="320"/>
      <c r="K41" s="376"/>
      <c r="L41" s="321"/>
      <c r="M41" s="321"/>
      <c r="N41" s="321"/>
      <c r="O41" s="376"/>
      <c r="P41" s="376"/>
      <c r="Q41" s="376"/>
      <c r="R41" s="376"/>
      <c r="S41" s="376"/>
      <c r="T41" s="376"/>
      <c r="U41" s="376"/>
      <c r="V41" s="376"/>
      <c r="W41" s="376"/>
      <c r="X41" s="376"/>
      <c r="Y41" s="376"/>
      <c r="Z41" s="322"/>
      <c r="AA41" s="322"/>
      <c r="AB41" s="322"/>
      <c r="AC41" s="376"/>
      <c r="AD41" s="376"/>
      <c r="AE41" s="376"/>
      <c r="AF41" s="376"/>
      <c r="AG41" s="421"/>
      <c r="AH41" s="336"/>
    </row>
    <row r="42" spans="2:34" hidden="1">
      <c r="B42" s="671"/>
      <c r="C42" s="672"/>
      <c r="D42" s="672"/>
      <c r="E42" s="672"/>
      <c r="F42" s="672"/>
      <c r="G42" s="672"/>
      <c r="H42" s="672"/>
      <c r="I42" s="672"/>
      <c r="J42" s="672"/>
      <c r="K42" s="672"/>
      <c r="L42" s="672"/>
      <c r="M42" s="672"/>
      <c r="N42" s="672"/>
      <c r="O42" s="672"/>
      <c r="P42" s="672"/>
      <c r="Q42" s="672"/>
      <c r="R42" s="672"/>
      <c r="S42" s="672"/>
      <c r="T42" s="672"/>
      <c r="U42" s="672"/>
      <c r="V42" s="672"/>
      <c r="W42" s="672"/>
      <c r="X42" s="672"/>
      <c r="Y42" s="672"/>
      <c r="Z42" s="672"/>
      <c r="AA42" s="672"/>
      <c r="AB42" s="672"/>
      <c r="AC42" s="672"/>
      <c r="AD42" s="672"/>
      <c r="AE42" s="672"/>
      <c r="AF42" s="672"/>
      <c r="AG42" s="672"/>
      <c r="AH42" s="673"/>
    </row>
    <row r="43" spans="2:34" hidden="1">
      <c r="B43" s="472" t="s">
        <v>2048</v>
      </c>
      <c r="C43" s="467">
        <v>0.51700000000000002</v>
      </c>
      <c r="D43" s="376" t="s">
        <v>2170</v>
      </c>
      <c r="E43" s="316"/>
      <c r="F43" s="316"/>
      <c r="G43" s="317"/>
      <c r="H43" s="480"/>
      <c r="I43" s="480"/>
      <c r="J43" s="430"/>
      <c r="K43" s="480"/>
      <c r="L43" s="431"/>
      <c r="M43" s="431"/>
      <c r="N43" s="431"/>
      <c r="O43" s="480"/>
      <c r="P43" s="480"/>
      <c r="Q43" s="480"/>
      <c r="R43" s="480"/>
      <c r="S43" s="468"/>
      <c r="T43" s="468"/>
      <c r="U43" s="468"/>
      <c r="V43" s="468"/>
      <c r="W43" s="468"/>
      <c r="X43" s="468"/>
      <c r="Y43" s="468"/>
      <c r="Z43" s="322"/>
      <c r="AA43" s="322"/>
      <c r="AB43" s="322"/>
      <c r="AC43" s="468"/>
      <c r="AD43" s="468"/>
      <c r="AE43" s="468"/>
      <c r="AF43" s="480"/>
      <c r="AG43" s="331"/>
      <c r="AH43" s="368"/>
    </row>
    <row r="44" spans="2:34">
      <c r="B44" s="671"/>
      <c r="C44" s="672"/>
      <c r="D44" s="672"/>
      <c r="E44" s="672"/>
      <c r="F44" s="672"/>
      <c r="G44" s="672"/>
      <c r="H44" s="672"/>
      <c r="I44" s="672"/>
      <c r="J44" s="672"/>
      <c r="K44" s="672"/>
      <c r="L44" s="672"/>
      <c r="M44" s="672"/>
      <c r="N44" s="672"/>
      <c r="O44" s="672"/>
      <c r="P44" s="672"/>
      <c r="Q44" s="672"/>
      <c r="R44" s="672"/>
      <c r="S44" s="672"/>
      <c r="T44" s="672"/>
      <c r="U44" s="672"/>
      <c r="V44" s="672"/>
      <c r="W44" s="672"/>
      <c r="X44" s="672"/>
      <c r="Y44" s="672"/>
      <c r="Z44" s="672"/>
      <c r="AA44" s="672"/>
      <c r="AB44" s="672"/>
      <c r="AC44" s="672"/>
      <c r="AD44" s="672"/>
      <c r="AE44" s="672"/>
      <c r="AF44" s="672"/>
      <c r="AG44" s="672"/>
      <c r="AH44" s="673"/>
    </row>
    <row r="45" spans="2:34">
      <c r="B45" s="479" t="s">
        <v>2080</v>
      </c>
      <c r="C45" s="475">
        <v>0.27800000000000002</v>
      </c>
      <c r="D45" s="480" t="s">
        <v>2171</v>
      </c>
      <c r="E45" s="480"/>
      <c r="F45" s="376">
        <v>5</v>
      </c>
      <c r="G45" s="330" t="s">
        <v>2172</v>
      </c>
      <c r="H45" s="318" t="s">
        <v>2173</v>
      </c>
      <c r="I45" s="318" t="s">
        <v>2100</v>
      </c>
      <c r="J45" s="320">
        <v>2.1999999999999999E-2</v>
      </c>
      <c r="K45" s="376" t="s">
        <v>1700</v>
      </c>
      <c r="L45" s="321">
        <v>4.8</v>
      </c>
      <c r="M45" s="321">
        <v>5.6</v>
      </c>
      <c r="N45" s="321">
        <v>5.97</v>
      </c>
      <c r="O45" s="376">
        <v>1</v>
      </c>
      <c r="P45" s="376" t="s">
        <v>1705</v>
      </c>
      <c r="Q45" s="376" t="s">
        <v>1701</v>
      </c>
      <c r="R45" s="376" t="s">
        <v>1709</v>
      </c>
      <c r="S45" s="376">
        <v>1</v>
      </c>
      <c r="T45" s="376" t="s">
        <v>1701</v>
      </c>
      <c r="U45" s="376" t="s">
        <v>1767</v>
      </c>
      <c r="V45" s="376">
        <v>1</v>
      </c>
      <c r="W45" s="376" t="s">
        <v>1701</v>
      </c>
      <c r="X45" s="376" t="s">
        <v>1707</v>
      </c>
      <c r="Y45" s="376">
        <v>1</v>
      </c>
      <c r="Z45" s="322"/>
      <c r="AA45" s="322"/>
      <c r="AB45" s="322"/>
      <c r="AC45" s="376" t="s">
        <v>1699</v>
      </c>
      <c r="AD45" s="376" t="s">
        <v>1703</v>
      </c>
      <c r="AE45" s="376">
        <v>0</v>
      </c>
      <c r="AF45" s="503"/>
      <c r="AG45" s="340">
        <v>7.4656000000000002</v>
      </c>
      <c r="AH45" s="341">
        <v>112.42961</v>
      </c>
    </row>
    <row r="46" spans="2:34" hidden="1">
      <c r="B46" s="670"/>
      <c r="C46" s="653"/>
      <c r="D46" s="653"/>
      <c r="E46" s="653"/>
      <c r="F46" s="653"/>
      <c r="G46" s="653"/>
      <c r="H46" s="653"/>
      <c r="I46" s="653"/>
      <c r="J46" s="653"/>
      <c r="K46" s="653"/>
      <c r="L46" s="653"/>
      <c r="M46" s="653"/>
      <c r="N46" s="653"/>
      <c r="O46" s="653"/>
      <c r="P46" s="653"/>
      <c r="Q46" s="653"/>
      <c r="R46" s="653"/>
      <c r="S46" s="653"/>
      <c r="T46" s="653"/>
      <c r="U46" s="653"/>
      <c r="V46" s="653"/>
      <c r="W46" s="653"/>
      <c r="X46" s="653"/>
      <c r="Y46" s="653"/>
      <c r="Z46" s="653"/>
      <c r="AA46" s="653"/>
      <c r="AB46" s="653"/>
      <c r="AC46" s="653"/>
      <c r="AD46" s="653"/>
      <c r="AE46" s="653"/>
      <c r="AF46" s="653"/>
      <c r="AG46" s="653"/>
      <c r="AH46" s="653"/>
    </row>
    <row r="47" spans="2:34" hidden="1">
      <c r="B47" s="482" t="s">
        <v>2174</v>
      </c>
      <c r="C47" s="475">
        <v>0.37</v>
      </c>
      <c r="D47" s="477" t="s">
        <v>2175</v>
      </c>
      <c r="E47" s="477"/>
      <c r="F47" s="468"/>
      <c r="G47" s="468"/>
      <c r="H47" s="345"/>
      <c r="I47" s="345"/>
      <c r="J47" s="347"/>
      <c r="K47" s="345"/>
      <c r="L47" s="348"/>
      <c r="M47" s="348"/>
      <c r="N47" s="348"/>
      <c r="O47" s="345"/>
      <c r="P47" s="345"/>
      <c r="Q47" s="345"/>
      <c r="R47" s="345"/>
      <c r="S47" s="345"/>
      <c r="T47" s="376"/>
      <c r="U47" s="376"/>
      <c r="V47" s="376"/>
      <c r="W47" s="376"/>
      <c r="X47" s="376"/>
      <c r="Y47" s="376"/>
      <c r="Z47" s="322"/>
      <c r="AA47" s="322"/>
      <c r="AB47" s="322"/>
      <c r="AC47" s="317"/>
      <c r="AD47" s="317"/>
      <c r="AE47" s="317"/>
      <c r="AF47" s="317"/>
      <c r="AG47" s="345"/>
      <c r="AH47" s="349"/>
    </row>
    <row r="48" spans="2:34" hidden="1">
      <c r="B48" s="499"/>
      <c r="C48" s="473"/>
      <c r="D48" s="473"/>
      <c r="E48" s="473"/>
      <c r="F48" s="473"/>
      <c r="G48" s="473"/>
      <c r="H48" s="473"/>
      <c r="I48" s="473"/>
      <c r="J48" s="473"/>
      <c r="K48" s="473"/>
      <c r="L48" s="473"/>
      <c r="M48" s="473"/>
      <c r="N48" s="473"/>
      <c r="O48" s="473"/>
      <c r="P48" s="473"/>
      <c r="Q48" s="473"/>
      <c r="R48" s="473"/>
      <c r="S48" s="473"/>
      <c r="T48" s="473"/>
      <c r="U48" s="473"/>
      <c r="V48" s="473"/>
      <c r="W48" s="473"/>
      <c r="X48" s="473"/>
      <c r="Y48" s="473"/>
      <c r="Z48" s="473"/>
      <c r="AA48" s="473"/>
      <c r="AB48" s="473"/>
      <c r="AC48" s="473"/>
      <c r="AD48" s="473"/>
      <c r="AE48" s="473"/>
      <c r="AF48" s="473"/>
      <c r="AG48" s="473"/>
      <c r="AH48" s="500"/>
    </row>
    <row r="49" spans="2:34" hidden="1">
      <c r="B49" s="482" t="s">
        <v>2176</v>
      </c>
      <c r="C49" s="350">
        <v>0.45</v>
      </c>
      <c r="D49" s="480" t="s">
        <v>2177</v>
      </c>
      <c r="E49" s="498"/>
      <c r="F49" s="345"/>
      <c r="G49" s="317"/>
      <c r="H49" s="345"/>
      <c r="I49" s="345"/>
      <c r="J49" s="345"/>
      <c r="K49" s="345"/>
      <c r="L49" s="348"/>
      <c r="M49" s="348"/>
      <c r="N49" s="348"/>
      <c r="O49" s="345"/>
      <c r="P49" s="345"/>
      <c r="Q49" s="345"/>
      <c r="R49" s="345"/>
      <c r="S49" s="345"/>
      <c r="T49" s="376"/>
      <c r="U49" s="376"/>
      <c r="V49" s="376"/>
      <c r="W49" s="376"/>
      <c r="X49" s="376"/>
      <c r="Y49" s="376"/>
      <c r="Z49" s="322"/>
      <c r="AA49" s="322"/>
      <c r="AB49" s="322"/>
      <c r="AC49" s="317"/>
      <c r="AD49" s="317"/>
      <c r="AE49" s="317"/>
      <c r="AF49" s="317"/>
      <c r="AG49" s="345"/>
      <c r="AH49" s="351"/>
    </row>
    <row r="50" spans="2:34" hidden="1">
      <c r="B50" s="670"/>
      <c r="C50" s="653"/>
      <c r="D50" s="653"/>
      <c r="E50" s="653"/>
      <c r="F50" s="653"/>
      <c r="G50" s="653"/>
      <c r="H50" s="653"/>
      <c r="I50" s="653"/>
      <c r="J50" s="653"/>
      <c r="K50" s="653"/>
      <c r="L50" s="653"/>
      <c r="M50" s="653"/>
      <c r="N50" s="653"/>
      <c r="O50" s="653"/>
      <c r="P50" s="653"/>
      <c r="Q50" s="653"/>
      <c r="R50" s="653"/>
      <c r="S50" s="653"/>
      <c r="T50" s="653"/>
      <c r="U50" s="653"/>
      <c r="V50" s="653"/>
      <c r="W50" s="653"/>
      <c r="X50" s="653"/>
      <c r="Y50" s="653"/>
      <c r="Z50" s="653"/>
      <c r="AA50" s="653"/>
      <c r="AB50" s="653"/>
      <c r="AC50" s="653"/>
      <c r="AD50" s="653"/>
      <c r="AE50" s="653"/>
      <c r="AF50" s="653"/>
      <c r="AG50" s="653"/>
      <c r="AH50" s="653"/>
    </row>
    <row r="51" spans="2:34" hidden="1">
      <c r="B51" s="482" t="s">
        <v>2178</v>
      </c>
      <c r="C51" s="475">
        <v>0.64</v>
      </c>
      <c r="D51" s="480" t="s">
        <v>2179</v>
      </c>
      <c r="E51" s="480"/>
      <c r="F51" s="376"/>
      <c r="G51" s="377"/>
      <c r="H51" s="317"/>
      <c r="I51" s="317"/>
      <c r="J51" s="320"/>
      <c r="K51" s="376"/>
      <c r="L51" s="321"/>
      <c r="M51" s="321"/>
      <c r="N51" s="321"/>
      <c r="O51" s="376"/>
      <c r="P51" s="376"/>
      <c r="Q51" s="376"/>
      <c r="R51" s="376"/>
      <c r="S51" s="335"/>
      <c r="T51" s="335"/>
      <c r="U51" s="335"/>
      <c r="V51" s="335"/>
      <c r="W51" s="335"/>
      <c r="X51" s="335"/>
      <c r="Y51" s="335"/>
      <c r="Z51" s="322"/>
      <c r="AA51" s="322"/>
      <c r="AB51" s="322"/>
      <c r="AC51" s="376"/>
      <c r="AD51" s="376"/>
      <c r="AE51" s="376"/>
      <c r="AF51" s="376"/>
      <c r="AG51" s="377"/>
      <c r="AH51" s="336"/>
    </row>
    <row r="52" spans="2:34">
      <c r="B52" s="671"/>
      <c r="C52" s="672"/>
      <c r="D52" s="672"/>
      <c r="E52" s="672"/>
      <c r="F52" s="672"/>
      <c r="G52" s="672"/>
      <c r="H52" s="672"/>
      <c r="I52" s="672"/>
      <c r="J52" s="672"/>
      <c r="K52" s="672"/>
      <c r="L52" s="672"/>
      <c r="M52" s="672"/>
      <c r="N52" s="672"/>
      <c r="O52" s="672"/>
      <c r="P52" s="672"/>
      <c r="Q52" s="672"/>
      <c r="R52" s="672"/>
      <c r="S52" s="672"/>
      <c r="T52" s="672"/>
      <c r="U52" s="672"/>
      <c r="V52" s="672"/>
      <c r="W52" s="672"/>
      <c r="X52" s="672"/>
      <c r="Y52" s="672"/>
      <c r="Z52" s="672"/>
      <c r="AA52" s="672"/>
      <c r="AB52" s="672"/>
      <c r="AC52" s="672"/>
      <c r="AD52" s="672"/>
      <c r="AE52" s="672"/>
      <c r="AF52" s="672"/>
      <c r="AG52" s="672"/>
      <c r="AH52" s="673"/>
    </row>
    <row r="53" spans="2:34">
      <c r="B53" s="472" t="s">
        <v>2180</v>
      </c>
      <c r="C53" s="467">
        <v>0.26</v>
      </c>
      <c r="D53" s="376" t="s">
        <v>2181</v>
      </c>
      <c r="E53" s="376"/>
      <c r="F53" s="376">
        <v>6</v>
      </c>
      <c r="G53" s="377" t="s">
        <v>2182</v>
      </c>
      <c r="H53" s="376" t="s">
        <v>2183</v>
      </c>
      <c r="I53" s="376" t="s">
        <v>2055</v>
      </c>
      <c r="J53" s="320">
        <v>0.23</v>
      </c>
      <c r="K53" s="376" t="s">
        <v>1700</v>
      </c>
      <c r="L53" s="321">
        <v>6.65</v>
      </c>
      <c r="M53" s="321">
        <v>6.7</v>
      </c>
      <c r="N53" s="321">
        <v>7.06</v>
      </c>
      <c r="O53" s="376">
        <v>1</v>
      </c>
      <c r="P53" s="376" t="s">
        <v>1697</v>
      </c>
      <c r="Q53" s="376" t="s">
        <v>1701</v>
      </c>
      <c r="R53" s="376" t="s">
        <v>1709</v>
      </c>
      <c r="S53" s="376">
        <v>3</v>
      </c>
      <c r="T53" s="376" t="s">
        <v>1701</v>
      </c>
      <c r="U53" s="376" t="s">
        <v>1767</v>
      </c>
      <c r="V53" s="376">
        <v>1</v>
      </c>
      <c r="W53" s="376" t="s">
        <v>1701</v>
      </c>
      <c r="X53" s="376" t="s">
        <v>1707</v>
      </c>
      <c r="Y53" s="376">
        <v>2</v>
      </c>
      <c r="Z53" s="322"/>
      <c r="AA53" s="322"/>
      <c r="AB53" s="322"/>
      <c r="AC53" s="376" t="s">
        <v>1699</v>
      </c>
      <c r="AD53" s="376" t="s">
        <v>1703</v>
      </c>
      <c r="AE53" s="376">
        <v>2</v>
      </c>
      <c r="AF53" s="376"/>
      <c r="AG53" s="376">
        <v>7.4656000000000002</v>
      </c>
      <c r="AH53" s="336">
        <v>112.42961</v>
      </c>
    </row>
    <row r="54" spans="2:34" hidden="1">
      <c r="B54" s="670"/>
      <c r="C54" s="653"/>
      <c r="D54" s="653"/>
      <c r="E54" s="653"/>
      <c r="F54" s="653"/>
      <c r="G54" s="653"/>
      <c r="H54" s="653"/>
      <c r="I54" s="653"/>
      <c r="J54" s="653"/>
      <c r="K54" s="653"/>
      <c r="L54" s="653"/>
      <c r="M54" s="653"/>
      <c r="N54" s="653"/>
      <c r="O54" s="653"/>
      <c r="P54" s="653"/>
      <c r="Q54" s="653"/>
      <c r="R54" s="653"/>
      <c r="S54" s="653"/>
      <c r="T54" s="653"/>
      <c r="U54" s="653"/>
      <c r="V54" s="653"/>
      <c r="W54" s="653"/>
      <c r="X54" s="653"/>
      <c r="Y54" s="653"/>
      <c r="Z54" s="653"/>
      <c r="AA54" s="653"/>
      <c r="AB54" s="653"/>
      <c r="AC54" s="653"/>
      <c r="AD54" s="653"/>
      <c r="AE54" s="653"/>
      <c r="AF54" s="653"/>
      <c r="AG54" s="653"/>
      <c r="AH54" s="653"/>
    </row>
    <row r="55" spans="2:34" hidden="1">
      <c r="B55" s="472" t="s">
        <v>2184</v>
      </c>
      <c r="C55" s="467">
        <v>0.37</v>
      </c>
      <c r="D55" s="376" t="s">
        <v>2185</v>
      </c>
      <c r="E55" s="376"/>
      <c r="F55" s="376"/>
      <c r="G55" s="377"/>
      <c r="H55" s="376"/>
      <c r="I55" s="376"/>
      <c r="J55" s="320"/>
      <c r="K55" s="376"/>
      <c r="L55" s="321"/>
      <c r="M55" s="321"/>
      <c r="N55" s="321"/>
      <c r="O55" s="376"/>
      <c r="P55" s="376"/>
      <c r="Q55" s="376"/>
      <c r="R55" s="376"/>
      <c r="S55" s="376"/>
      <c r="T55" s="376"/>
      <c r="U55" s="376"/>
      <c r="V55" s="376"/>
      <c r="W55" s="376"/>
      <c r="X55" s="376"/>
      <c r="Y55" s="376"/>
      <c r="Z55" s="322"/>
      <c r="AA55" s="322"/>
      <c r="AB55" s="322"/>
      <c r="AC55" s="376"/>
      <c r="AD55" s="376"/>
      <c r="AE55" s="376"/>
      <c r="AF55" s="376"/>
      <c r="AG55" s="376"/>
      <c r="AH55" s="336"/>
    </row>
    <row r="56" spans="2:34" hidden="1">
      <c r="B56" s="670"/>
      <c r="C56" s="653"/>
      <c r="D56" s="653"/>
      <c r="E56" s="653"/>
      <c r="F56" s="653"/>
      <c r="G56" s="653"/>
      <c r="H56" s="653"/>
      <c r="I56" s="653"/>
      <c r="J56" s="653"/>
      <c r="K56" s="653"/>
      <c r="L56" s="653"/>
      <c r="M56" s="653"/>
      <c r="N56" s="653"/>
      <c r="O56" s="653"/>
      <c r="P56" s="653"/>
      <c r="Q56" s="653"/>
      <c r="R56" s="653"/>
      <c r="S56" s="653"/>
      <c r="T56" s="653"/>
      <c r="U56" s="653"/>
      <c r="V56" s="653"/>
      <c r="W56" s="653"/>
      <c r="X56" s="653"/>
      <c r="Y56" s="653"/>
      <c r="Z56" s="653"/>
      <c r="AA56" s="653"/>
      <c r="AB56" s="653"/>
      <c r="AC56" s="653"/>
      <c r="AD56" s="653"/>
      <c r="AE56" s="653"/>
      <c r="AF56" s="653"/>
      <c r="AG56" s="653"/>
      <c r="AH56" s="653"/>
    </row>
    <row r="57" spans="2:34" hidden="1">
      <c r="B57" s="488" t="s">
        <v>2186</v>
      </c>
      <c r="C57" s="467">
        <v>0.45400000000000001</v>
      </c>
      <c r="D57" s="477" t="s">
        <v>2187</v>
      </c>
      <c r="E57" s="477"/>
      <c r="F57" s="469"/>
      <c r="G57" s="377"/>
      <c r="H57" s="469"/>
      <c r="I57" s="469"/>
      <c r="J57" s="353"/>
      <c r="K57" s="478"/>
      <c r="L57" s="354"/>
      <c r="M57" s="354"/>
      <c r="N57" s="354"/>
      <c r="O57" s="478"/>
      <c r="P57" s="478"/>
      <c r="Q57" s="478"/>
      <c r="R57" s="478"/>
      <c r="S57" s="478"/>
      <c r="T57" s="478"/>
      <c r="U57" s="478"/>
      <c r="V57" s="478"/>
      <c r="W57" s="478"/>
      <c r="X57" s="478"/>
      <c r="Y57" s="478"/>
      <c r="Z57" s="322"/>
      <c r="AA57" s="322"/>
      <c r="AB57" s="322"/>
      <c r="AC57" s="478"/>
      <c r="AD57" s="478"/>
      <c r="AE57" s="478"/>
      <c r="AF57" s="478"/>
      <c r="AG57" s="356"/>
      <c r="AH57" s="357"/>
    </row>
    <row r="58" spans="2:34" hidden="1">
      <c r="B58" s="670"/>
      <c r="C58" s="653"/>
      <c r="D58" s="653"/>
      <c r="E58" s="653"/>
      <c r="F58" s="653"/>
      <c r="G58" s="653"/>
      <c r="H58" s="653"/>
      <c r="I58" s="653"/>
      <c r="J58" s="653"/>
      <c r="K58" s="653"/>
      <c r="L58" s="653"/>
      <c r="M58" s="653"/>
      <c r="N58" s="653"/>
      <c r="O58" s="653"/>
      <c r="P58" s="653"/>
      <c r="Q58" s="653"/>
      <c r="R58" s="653"/>
      <c r="S58" s="653"/>
      <c r="T58" s="653"/>
      <c r="U58" s="653"/>
      <c r="V58" s="653"/>
      <c r="W58" s="653"/>
      <c r="X58" s="653"/>
      <c r="Y58" s="653"/>
      <c r="Z58" s="653"/>
      <c r="AA58" s="653"/>
      <c r="AB58" s="653"/>
      <c r="AC58" s="653"/>
      <c r="AD58" s="653"/>
      <c r="AE58" s="653"/>
      <c r="AF58" s="653"/>
      <c r="AG58" s="653"/>
      <c r="AH58" s="653"/>
    </row>
    <row r="59" spans="2:34" hidden="1">
      <c r="B59" s="482" t="s">
        <v>2188</v>
      </c>
      <c r="C59" s="475">
        <v>2.39</v>
      </c>
      <c r="D59" s="480" t="s">
        <v>2189</v>
      </c>
      <c r="E59" s="493"/>
      <c r="F59" s="371"/>
      <c r="G59" s="377"/>
      <c r="H59" s="376"/>
      <c r="I59" s="376"/>
      <c r="J59" s="384"/>
      <c r="K59" s="376"/>
      <c r="L59" s="361"/>
      <c r="M59" s="468"/>
      <c r="N59" s="468"/>
      <c r="O59" s="468"/>
      <c r="P59" s="377"/>
      <c r="Q59" s="377"/>
      <c r="R59" s="377"/>
      <c r="S59" s="377"/>
      <c r="T59" s="377"/>
      <c r="U59" s="377"/>
      <c r="V59" s="377"/>
      <c r="W59" s="377"/>
      <c r="X59" s="377"/>
      <c r="Y59" s="377"/>
      <c r="Z59" s="322"/>
      <c r="AA59" s="322"/>
      <c r="AB59" s="322"/>
      <c r="AC59" s="377"/>
      <c r="AD59" s="377"/>
      <c r="AE59" s="377"/>
      <c r="AF59" s="469"/>
      <c r="AG59" s="345"/>
      <c r="AH59" s="349"/>
    </row>
    <row r="60" spans="2:34" hidden="1">
      <c r="B60" s="670"/>
      <c r="C60" s="653"/>
      <c r="D60" s="653"/>
      <c r="E60" s="653"/>
      <c r="F60" s="653"/>
      <c r="G60" s="653"/>
      <c r="H60" s="653"/>
      <c r="I60" s="653"/>
      <c r="J60" s="653"/>
      <c r="K60" s="653"/>
      <c r="L60" s="653"/>
      <c r="M60" s="653"/>
      <c r="N60" s="653"/>
      <c r="O60" s="653"/>
      <c r="P60" s="653"/>
      <c r="Q60" s="653"/>
      <c r="R60" s="653"/>
      <c r="S60" s="653"/>
      <c r="T60" s="653"/>
      <c r="U60" s="653"/>
      <c r="V60" s="653"/>
      <c r="W60" s="653"/>
      <c r="X60" s="653"/>
      <c r="Y60" s="653"/>
      <c r="Z60" s="653"/>
      <c r="AA60" s="653"/>
      <c r="AB60" s="653"/>
      <c r="AC60" s="653"/>
      <c r="AD60" s="653"/>
      <c r="AE60" s="653"/>
      <c r="AF60" s="653"/>
      <c r="AG60" s="653"/>
      <c r="AH60" s="653"/>
    </row>
    <row r="61" spans="2:34" hidden="1">
      <c r="B61" s="482" t="s">
        <v>2190</v>
      </c>
      <c r="C61" s="475">
        <v>0.92700000000000005</v>
      </c>
      <c r="D61" s="480" t="s">
        <v>2191</v>
      </c>
      <c r="E61" s="480"/>
      <c r="F61" s="331">
        <v>1</v>
      </c>
      <c r="G61" s="331" t="s">
        <v>2192</v>
      </c>
      <c r="H61" s="365" t="s">
        <v>2193</v>
      </c>
      <c r="I61" s="377" t="s">
        <v>2072</v>
      </c>
      <c r="J61" s="484">
        <v>0</v>
      </c>
      <c r="K61" s="377" t="s">
        <v>1700</v>
      </c>
      <c r="L61" s="366" t="s">
        <v>2194</v>
      </c>
      <c r="M61" s="366">
        <v>9.6999999999999993</v>
      </c>
      <c r="N61" s="366">
        <v>11.2</v>
      </c>
      <c r="O61" s="377">
        <v>1</v>
      </c>
      <c r="P61" s="376" t="s">
        <v>1705</v>
      </c>
      <c r="Q61" s="376" t="s">
        <v>1701</v>
      </c>
      <c r="R61" s="376" t="s">
        <v>1709</v>
      </c>
      <c r="S61" s="377">
        <v>0</v>
      </c>
      <c r="T61" s="376" t="s">
        <v>1701</v>
      </c>
      <c r="U61" s="376" t="s">
        <v>1767</v>
      </c>
      <c r="V61" s="376">
        <v>0</v>
      </c>
      <c r="W61" s="376" t="s">
        <v>1701</v>
      </c>
      <c r="X61" s="376" t="s">
        <v>1707</v>
      </c>
      <c r="Y61" s="376">
        <v>0</v>
      </c>
      <c r="Z61" s="322"/>
      <c r="AA61" s="322"/>
      <c r="AB61" s="322"/>
      <c r="AC61" s="376" t="s">
        <v>1699</v>
      </c>
      <c r="AD61" s="376" t="s">
        <v>1703</v>
      </c>
      <c r="AE61" s="376">
        <v>0</v>
      </c>
      <c r="AF61" s="376"/>
      <c r="AG61" s="367">
        <v>7.46265</v>
      </c>
      <c r="AH61" s="368">
        <v>112.46017000000001</v>
      </c>
    </row>
    <row r="62" spans="2:34" hidden="1">
      <c r="B62" s="670"/>
      <c r="C62" s="653"/>
      <c r="D62" s="653"/>
      <c r="E62" s="653"/>
      <c r="F62" s="653"/>
      <c r="G62" s="653"/>
      <c r="H62" s="653"/>
      <c r="I62" s="653"/>
      <c r="J62" s="653"/>
      <c r="K62" s="653"/>
      <c r="L62" s="653"/>
      <c r="M62" s="653"/>
      <c r="N62" s="653"/>
      <c r="O62" s="653"/>
      <c r="P62" s="653"/>
      <c r="Q62" s="653"/>
      <c r="R62" s="653"/>
      <c r="S62" s="653"/>
      <c r="T62" s="653"/>
      <c r="U62" s="653"/>
      <c r="V62" s="653"/>
      <c r="W62" s="653"/>
      <c r="X62" s="653"/>
      <c r="Y62" s="653"/>
      <c r="Z62" s="653"/>
      <c r="AA62" s="653"/>
      <c r="AB62" s="653"/>
      <c r="AC62" s="653"/>
      <c r="AD62" s="653"/>
      <c r="AE62" s="653"/>
      <c r="AF62" s="653"/>
      <c r="AG62" s="653"/>
      <c r="AH62" s="653"/>
    </row>
    <row r="63" spans="2:34" hidden="1">
      <c r="B63" s="482" t="s">
        <v>2046</v>
      </c>
      <c r="C63" s="475">
        <v>0.33500000000000002</v>
      </c>
      <c r="D63" s="480" t="s">
        <v>2195</v>
      </c>
      <c r="E63" s="316"/>
      <c r="F63" s="337"/>
      <c r="G63" s="377"/>
      <c r="H63" s="358"/>
      <c r="I63" s="376"/>
      <c r="J63" s="320"/>
      <c r="K63" s="376"/>
      <c r="L63" s="321"/>
      <c r="M63" s="321"/>
      <c r="N63" s="321"/>
      <c r="O63" s="376"/>
      <c r="P63" s="376"/>
      <c r="Q63" s="376"/>
      <c r="R63" s="376"/>
      <c r="S63" s="376"/>
      <c r="T63" s="376"/>
      <c r="U63" s="376"/>
      <c r="V63" s="376"/>
      <c r="W63" s="376"/>
      <c r="X63" s="376"/>
      <c r="Y63" s="376"/>
      <c r="Z63" s="322"/>
      <c r="AA63" s="322"/>
      <c r="AB63" s="322"/>
      <c r="AC63" s="376"/>
      <c r="AD63" s="376"/>
      <c r="AE63" s="376"/>
      <c r="AF63" s="376"/>
      <c r="AG63" s="359"/>
      <c r="AH63" s="336"/>
    </row>
    <row r="64" spans="2:34" hidden="1">
      <c r="B64" s="670" t="s">
        <v>2445</v>
      </c>
      <c r="C64" s="653"/>
      <c r="D64" s="653"/>
      <c r="E64" s="653"/>
      <c r="F64" s="653"/>
      <c r="G64" s="653"/>
      <c r="H64" s="653"/>
      <c r="I64" s="653"/>
      <c r="J64" s="653"/>
      <c r="K64" s="653"/>
      <c r="L64" s="653"/>
      <c r="M64" s="653"/>
      <c r="N64" s="653"/>
      <c r="O64" s="653"/>
      <c r="P64" s="653"/>
      <c r="Q64" s="653"/>
      <c r="R64" s="653"/>
      <c r="S64" s="653"/>
      <c r="T64" s="653"/>
      <c r="U64" s="653"/>
      <c r="V64" s="653"/>
      <c r="W64" s="653"/>
      <c r="X64" s="653"/>
      <c r="Y64" s="653"/>
      <c r="Z64" s="653"/>
      <c r="AA64" s="653"/>
      <c r="AB64" s="653"/>
      <c r="AC64" s="653"/>
      <c r="AD64" s="653"/>
      <c r="AE64" s="653"/>
      <c r="AF64" s="653"/>
      <c r="AG64" s="653"/>
      <c r="AH64" s="653"/>
    </row>
    <row r="65" spans="2:34" hidden="1">
      <c r="B65" s="472" t="s">
        <v>2196</v>
      </c>
      <c r="C65" s="484">
        <v>0.313</v>
      </c>
      <c r="D65" s="480" t="s">
        <v>2197</v>
      </c>
      <c r="E65" s="480"/>
      <c r="F65" s="468"/>
      <c r="G65" s="377"/>
      <c r="H65" s="468"/>
      <c r="I65" s="468"/>
      <c r="J65" s="468"/>
      <c r="K65" s="468"/>
      <c r="L65" s="468"/>
      <c r="M65" s="361"/>
      <c r="N65" s="361"/>
      <c r="O65" s="468"/>
      <c r="P65" s="478"/>
      <c r="Q65" s="478"/>
      <c r="R65" s="478"/>
      <c r="S65" s="478"/>
      <c r="T65" s="478"/>
      <c r="U65" s="478"/>
      <c r="V65" s="478"/>
      <c r="W65" s="478"/>
      <c r="X65" s="478"/>
      <c r="Y65" s="478"/>
      <c r="Z65" s="322"/>
      <c r="AA65" s="322"/>
      <c r="AB65" s="322"/>
      <c r="AC65" s="478"/>
      <c r="AD65" s="478"/>
      <c r="AE65" s="478"/>
      <c r="AF65" s="468"/>
      <c r="AG65" s="468"/>
      <c r="AH65" s="362"/>
    </row>
    <row r="66" spans="2:34" hidden="1">
      <c r="B66" s="670"/>
      <c r="C66" s="653"/>
      <c r="D66" s="653"/>
      <c r="E66" s="653"/>
      <c r="F66" s="653"/>
      <c r="G66" s="653"/>
      <c r="H66" s="653"/>
      <c r="I66" s="653"/>
      <c r="J66" s="653"/>
      <c r="K66" s="653"/>
      <c r="L66" s="653"/>
      <c r="M66" s="653"/>
      <c r="N66" s="653"/>
      <c r="O66" s="653"/>
      <c r="P66" s="653"/>
      <c r="Q66" s="653"/>
      <c r="R66" s="653"/>
      <c r="S66" s="653"/>
      <c r="T66" s="653"/>
      <c r="U66" s="653"/>
      <c r="V66" s="653"/>
      <c r="W66" s="653"/>
      <c r="X66" s="653"/>
      <c r="Y66" s="653"/>
      <c r="Z66" s="653"/>
      <c r="AA66" s="653"/>
      <c r="AB66" s="653"/>
      <c r="AC66" s="653"/>
      <c r="AD66" s="653"/>
      <c r="AE66" s="653"/>
      <c r="AF66" s="653"/>
      <c r="AG66" s="653"/>
      <c r="AH66" s="653"/>
    </row>
    <row r="67" spans="2:34" hidden="1">
      <c r="B67" s="474" t="s">
        <v>2198</v>
      </c>
      <c r="C67" s="467">
        <v>0.215</v>
      </c>
      <c r="D67" s="469" t="s">
        <v>2199</v>
      </c>
      <c r="E67" s="469"/>
      <c r="F67" s="469"/>
      <c r="G67" s="377"/>
      <c r="H67" s="363"/>
      <c r="I67" s="363"/>
      <c r="J67" s="353"/>
      <c r="K67" s="376"/>
      <c r="L67" s="354"/>
      <c r="M67" s="354"/>
      <c r="N67" s="354"/>
      <c r="O67" s="478"/>
      <c r="P67" s="377"/>
      <c r="Q67" s="377"/>
      <c r="R67" s="377"/>
      <c r="S67" s="377"/>
      <c r="T67" s="377"/>
      <c r="U67" s="377"/>
      <c r="V67" s="377"/>
      <c r="W67" s="377"/>
      <c r="X67" s="377"/>
      <c r="Y67" s="377"/>
      <c r="Z67" s="322"/>
      <c r="AA67" s="322"/>
      <c r="AB67" s="322"/>
      <c r="AC67" s="377"/>
      <c r="AD67" s="377"/>
      <c r="AE67" s="377"/>
      <c r="AF67" s="478"/>
      <c r="AG67" s="345"/>
      <c r="AH67" s="349"/>
    </row>
    <row r="68" spans="2:34" hidden="1">
      <c r="B68" s="670"/>
      <c r="C68" s="653"/>
      <c r="D68" s="653"/>
      <c r="E68" s="653"/>
      <c r="F68" s="653"/>
      <c r="G68" s="653"/>
      <c r="H68" s="653"/>
      <c r="I68" s="653"/>
      <c r="J68" s="653"/>
      <c r="K68" s="653"/>
      <c r="L68" s="653"/>
      <c r="M68" s="653"/>
      <c r="N68" s="653"/>
      <c r="O68" s="653"/>
      <c r="P68" s="653"/>
      <c r="Q68" s="653"/>
      <c r="R68" s="653"/>
      <c r="S68" s="653"/>
      <c r="T68" s="653"/>
      <c r="U68" s="653"/>
      <c r="V68" s="653"/>
      <c r="W68" s="653"/>
      <c r="X68" s="653"/>
      <c r="Y68" s="653"/>
      <c r="Z68" s="653"/>
      <c r="AA68" s="653"/>
      <c r="AB68" s="653"/>
      <c r="AC68" s="653"/>
      <c r="AD68" s="653"/>
      <c r="AE68" s="653"/>
      <c r="AF68" s="653"/>
      <c r="AG68" s="653"/>
      <c r="AH68" s="653"/>
    </row>
    <row r="69" spans="2:34" hidden="1">
      <c r="B69" s="482" t="s">
        <v>2047</v>
      </c>
      <c r="C69" s="475">
        <v>0.32100000000000001</v>
      </c>
      <c r="D69" s="480" t="s">
        <v>2200</v>
      </c>
      <c r="E69" s="480"/>
      <c r="F69" s="331"/>
      <c r="G69" s="331"/>
      <c r="H69" s="365"/>
      <c r="I69" s="377"/>
      <c r="J69" s="484"/>
      <c r="K69" s="377"/>
      <c r="L69" s="366"/>
      <c r="M69" s="366"/>
      <c r="N69" s="366"/>
      <c r="O69" s="377"/>
      <c r="P69" s="376"/>
      <c r="Q69" s="376"/>
      <c r="R69" s="376"/>
      <c r="S69" s="377"/>
      <c r="T69" s="376"/>
      <c r="U69" s="376"/>
      <c r="V69" s="376"/>
      <c r="W69" s="376"/>
      <c r="X69" s="376"/>
      <c r="Y69" s="376"/>
      <c r="Z69" s="322"/>
      <c r="AA69" s="322"/>
      <c r="AB69" s="322"/>
      <c r="AC69" s="376"/>
      <c r="AD69" s="376"/>
      <c r="AE69" s="376"/>
      <c r="AF69" s="376"/>
      <c r="AG69" s="367"/>
      <c r="AH69" s="368"/>
    </row>
    <row r="70" spans="2:34" hidden="1">
      <c r="B70" s="670"/>
      <c r="C70" s="653"/>
      <c r="D70" s="653"/>
      <c r="E70" s="653"/>
      <c r="F70" s="653"/>
      <c r="G70" s="653"/>
      <c r="H70" s="653"/>
      <c r="I70" s="653"/>
      <c r="J70" s="653"/>
      <c r="K70" s="653"/>
      <c r="L70" s="653"/>
      <c r="M70" s="653"/>
      <c r="N70" s="653"/>
      <c r="O70" s="653"/>
      <c r="P70" s="653"/>
      <c r="Q70" s="653"/>
      <c r="R70" s="653"/>
      <c r="S70" s="653"/>
      <c r="T70" s="653"/>
      <c r="U70" s="653"/>
      <c r="V70" s="653"/>
      <c r="W70" s="653"/>
      <c r="X70" s="653"/>
      <c r="Y70" s="653"/>
      <c r="Z70" s="653"/>
      <c r="AA70" s="653"/>
      <c r="AB70" s="653"/>
      <c r="AC70" s="653"/>
      <c r="AD70" s="653"/>
      <c r="AE70" s="653"/>
      <c r="AF70" s="653"/>
      <c r="AG70" s="653"/>
      <c r="AH70" s="653"/>
    </row>
    <row r="71" spans="2:34" hidden="1">
      <c r="B71" s="472" t="s">
        <v>2049</v>
      </c>
      <c r="C71" s="467">
        <v>0.49399999999999999</v>
      </c>
      <c r="D71" s="376" t="s">
        <v>2201</v>
      </c>
      <c r="E71" s="376"/>
      <c r="F71" s="377"/>
      <c r="G71" s="317"/>
      <c r="H71" s="377"/>
      <c r="I71" s="377"/>
      <c r="J71" s="484"/>
      <c r="K71" s="377"/>
      <c r="L71" s="366"/>
      <c r="M71" s="366"/>
      <c r="N71" s="366"/>
      <c r="O71" s="377"/>
      <c r="P71" s="377"/>
      <c r="Q71" s="377"/>
      <c r="R71" s="377"/>
      <c r="S71" s="377"/>
      <c r="T71" s="468"/>
      <c r="U71" s="468"/>
      <c r="V71" s="468"/>
      <c r="W71" s="468"/>
      <c r="X71" s="468"/>
      <c r="Y71" s="468"/>
      <c r="Z71" s="322"/>
      <c r="AA71" s="322"/>
      <c r="AB71" s="322"/>
      <c r="AC71" s="468"/>
      <c r="AD71" s="468"/>
      <c r="AE71" s="468"/>
      <c r="AF71" s="376"/>
      <c r="AG71" s="369"/>
      <c r="AH71" s="336"/>
    </row>
    <row r="72" spans="2:34" hidden="1">
      <c r="B72" s="670"/>
      <c r="C72" s="653"/>
      <c r="D72" s="653"/>
      <c r="E72" s="653"/>
      <c r="F72" s="653"/>
      <c r="G72" s="653"/>
      <c r="H72" s="653"/>
      <c r="I72" s="653"/>
      <c r="J72" s="653"/>
      <c r="K72" s="653"/>
      <c r="L72" s="653"/>
      <c r="M72" s="653"/>
      <c r="N72" s="653"/>
      <c r="O72" s="653"/>
      <c r="P72" s="653"/>
      <c r="Q72" s="653"/>
      <c r="R72" s="653"/>
      <c r="S72" s="653"/>
      <c r="T72" s="653"/>
      <c r="U72" s="653"/>
      <c r="V72" s="653"/>
      <c r="W72" s="653"/>
      <c r="X72" s="653"/>
      <c r="Y72" s="653"/>
      <c r="Z72" s="653"/>
      <c r="AA72" s="653"/>
      <c r="AB72" s="653"/>
      <c r="AC72" s="653"/>
      <c r="AD72" s="653"/>
      <c r="AE72" s="653"/>
      <c r="AF72" s="653"/>
      <c r="AG72" s="653"/>
      <c r="AH72" s="653"/>
    </row>
    <row r="73" spans="2:34" hidden="1">
      <c r="B73" s="482" t="s">
        <v>2451</v>
      </c>
      <c r="C73" s="370">
        <v>0.16800000000000001</v>
      </c>
      <c r="D73" s="370" t="s">
        <v>2450</v>
      </c>
      <c r="E73" s="370"/>
      <c r="F73" s="468"/>
      <c r="G73" s="371"/>
      <c r="H73" s="468"/>
      <c r="I73" s="468"/>
      <c r="J73" s="468"/>
      <c r="K73" s="468"/>
      <c r="L73" s="468"/>
      <c r="M73" s="468"/>
      <c r="N73" s="468"/>
      <c r="O73" s="468"/>
      <c r="P73" s="468"/>
      <c r="Q73" s="468"/>
      <c r="R73" s="468"/>
      <c r="S73" s="468"/>
      <c r="T73" s="468"/>
      <c r="U73" s="468"/>
      <c r="V73" s="468"/>
      <c r="W73" s="468"/>
      <c r="X73" s="468"/>
      <c r="Y73" s="468"/>
      <c r="Z73" s="372"/>
      <c r="AA73" s="372"/>
      <c r="AB73" s="372"/>
      <c r="AC73" s="468"/>
      <c r="AD73" s="468"/>
      <c r="AE73" s="468"/>
      <c r="AF73" s="468"/>
      <c r="AG73" s="468"/>
      <c r="AH73" s="373"/>
    </row>
    <row r="74" spans="2:34" hidden="1">
      <c r="B74" s="671"/>
      <c r="C74" s="672"/>
      <c r="D74" s="672"/>
      <c r="E74" s="672"/>
      <c r="F74" s="672"/>
      <c r="G74" s="672"/>
      <c r="H74" s="672"/>
      <c r="I74" s="672"/>
      <c r="J74" s="672"/>
      <c r="K74" s="672"/>
      <c r="L74" s="672"/>
      <c r="M74" s="672"/>
      <c r="N74" s="672"/>
      <c r="O74" s="672"/>
      <c r="P74" s="672"/>
      <c r="Q74" s="672"/>
      <c r="R74" s="672"/>
      <c r="S74" s="672"/>
      <c r="T74" s="672"/>
      <c r="U74" s="672"/>
      <c r="V74" s="672"/>
      <c r="W74" s="672"/>
      <c r="X74" s="672"/>
      <c r="Y74" s="672"/>
      <c r="Z74" s="672"/>
      <c r="AA74" s="672"/>
      <c r="AB74" s="672"/>
      <c r="AC74" s="672"/>
      <c r="AD74" s="672"/>
      <c r="AE74" s="672"/>
      <c r="AF74" s="672"/>
      <c r="AG74" s="672"/>
      <c r="AH74" s="672"/>
    </row>
    <row r="75" spans="2:34" hidden="1">
      <c r="B75" s="482" t="s">
        <v>2085</v>
      </c>
      <c r="C75" s="486">
        <v>0.27900000000000003</v>
      </c>
      <c r="D75" s="331" t="s">
        <v>2202</v>
      </c>
      <c r="E75" s="331"/>
      <c r="F75" s="377">
        <v>1</v>
      </c>
      <c r="G75" s="333" t="s">
        <v>2203</v>
      </c>
      <c r="H75" s="377" t="s">
        <v>2204</v>
      </c>
      <c r="I75" s="377" t="s">
        <v>2093</v>
      </c>
      <c r="J75" s="484">
        <v>0</v>
      </c>
      <c r="K75" s="377" t="s">
        <v>1700</v>
      </c>
      <c r="L75" s="366">
        <v>4.7</v>
      </c>
      <c r="M75" s="366">
        <v>7.8</v>
      </c>
      <c r="N75" s="366">
        <v>9</v>
      </c>
      <c r="O75" s="377">
        <v>1</v>
      </c>
      <c r="P75" s="377" t="s">
        <v>1705</v>
      </c>
      <c r="Q75" s="377" t="s">
        <v>1701</v>
      </c>
      <c r="R75" s="377" t="s">
        <v>1709</v>
      </c>
      <c r="S75" s="377">
        <v>1</v>
      </c>
      <c r="T75" s="377" t="s">
        <v>1701</v>
      </c>
      <c r="U75" s="377" t="s">
        <v>1767</v>
      </c>
      <c r="V75" s="377">
        <v>1</v>
      </c>
      <c r="W75" s="377" t="s">
        <v>1701</v>
      </c>
      <c r="X75" s="377" t="s">
        <v>1701</v>
      </c>
      <c r="Y75" s="377">
        <v>1</v>
      </c>
      <c r="Z75" s="322"/>
      <c r="AA75" s="322"/>
      <c r="AB75" s="322"/>
      <c r="AC75" s="377" t="s">
        <v>1699</v>
      </c>
      <c r="AD75" s="377" t="s">
        <v>1703</v>
      </c>
      <c r="AE75" s="377">
        <v>0</v>
      </c>
      <c r="AF75" s="377"/>
      <c r="AG75" s="377">
        <v>7.4715499999999997</v>
      </c>
      <c r="AH75" s="378">
        <v>112.42941</v>
      </c>
    </row>
    <row r="76" spans="2:34" hidden="1">
      <c r="B76" s="670"/>
      <c r="C76" s="653"/>
      <c r="D76" s="653"/>
      <c r="E76" s="653"/>
      <c r="F76" s="653"/>
      <c r="G76" s="653"/>
      <c r="H76" s="653"/>
      <c r="I76" s="653"/>
      <c r="J76" s="653"/>
      <c r="K76" s="653"/>
      <c r="L76" s="653"/>
      <c r="M76" s="653"/>
      <c r="N76" s="653"/>
      <c r="O76" s="653"/>
      <c r="P76" s="653"/>
      <c r="Q76" s="653"/>
      <c r="R76" s="653"/>
      <c r="S76" s="653"/>
      <c r="T76" s="653"/>
      <c r="U76" s="653"/>
      <c r="V76" s="653"/>
      <c r="W76" s="653"/>
      <c r="X76" s="653"/>
      <c r="Y76" s="653"/>
      <c r="Z76" s="653"/>
      <c r="AA76" s="653"/>
      <c r="AB76" s="653"/>
      <c r="AC76" s="653"/>
      <c r="AD76" s="653"/>
      <c r="AE76" s="653"/>
      <c r="AF76" s="653"/>
      <c r="AG76" s="653"/>
      <c r="AH76" s="653"/>
    </row>
    <row r="77" spans="2:34" hidden="1">
      <c r="B77" s="374" t="s">
        <v>2205</v>
      </c>
      <c r="C77" s="467">
        <v>0.83099999999999996</v>
      </c>
      <c r="D77" s="375" t="s">
        <v>2206</v>
      </c>
      <c r="E77" s="375"/>
      <c r="F77" s="375"/>
      <c r="G77" s="377"/>
      <c r="H77" s="376"/>
      <c r="I77" s="376"/>
      <c r="J77" s="375"/>
      <c r="K77" s="376"/>
      <c r="L77" s="321"/>
      <c r="M77" s="376"/>
      <c r="N77" s="321"/>
      <c r="O77" s="375"/>
      <c r="P77" s="376"/>
      <c r="Q77" s="376"/>
      <c r="R77" s="376"/>
      <c r="S77" s="375"/>
      <c r="T77" s="376"/>
      <c r="U77" s="376"/>
      <c r="V77" s="376"/>
      <c r="W77" s="376"/>
      <c r="X77" s="376"/>
      <c r="Y77" s="376"/>
      <c r="Z77" s="322"/>
      <c r="AA77" s="322"/>
      <c r="AB77" s="322"/>
      <c r="AC77" s="375"/>
      <c r="AD77" s="375"/>
      <c r="AE77" s="375"/>
      <c r="AF77" s="375"/>
      <c r="AG77" s="377"/>
      <c r="AH77" s="378"/>
    </row>
    <row r="78" spans="2:34" hidden="1">
      <c r="B78" s="670"/>
      <c r="C78" s="653"/>
      <c r="D78" s="653"/>
      <c r="E78" s="653"/>
      <c r="F78" s="653"/>
      <c r="G78" s="653"/>
      <c r="H78" s="653"/>
      <c r="I78" s="653"/>
      <c r="J78" s="653"/>
      <c r="K78" s="653"/>
      <c r="L78" s="653"/>
      <c r="M78" s="653"/>
      <c r="N78" s="653"/>
      <c r="O78" s="653"/>
      <c r="P78" s="653"/>
      <c r="Q78" s="653"/>
      <c r="R78" s="653"/>
      <c r="S78" s="653"/>
      <c r="T78" s="653"/>
      <c r="U78" s="653"/>
      <c r="V78" s="653"/>
      <c r="W78" s="653"/>
      <c r="X78" s="653"/>
      <c r="Y78" s="653"/>
      <c r="Z78" s="653"/>
      <c r="AA78" s="653"/>
      <c r="AB78" s="653"/>
      <c r="AC78" s="653"/>
      <c r="AD78" s="653"/>
      <c r="AE78" s="653"/>
      <c r="AF78" s="653"/>
      <c r="AG78" s="653"/>
      <c r="AH78" s="653"/>
    </row>
    <row r="79" spans="2:34" hidden="1">
      <c r="B79" s="674" t="s">
        <v>2207</v>
      </c>
      <c r="C79" s="676">
        <v>1.4319999999999999</v>
      </c>
      <c r="D79" s="678" t="s">
        <v>2208</v>
      </c>
      <c r="E79" s="498"/>
      <c r="F79" s="376">
        <v>1</v>
      </c>
      <c r="G79" s="377" t="s">
        <v>2209</v>
      </c>
      <c r="H79" s="376" t="s">
        <v>2213</v>
      </c>
      <c r="I79" s="376" t="s">
        <v>2103</v>
      </c>
      <c r="J79" s="320">
        <v>0.79500000000000004</v>
      </c>
      <c r="K79" s="376" t="s">
        <v>1700</v>
      </c>
      <c r="L79" s="321">
        <v>3.9</v>
      </c>
      <c r="M79" s="321">
        <f>N79-2.55-0.55</f>
        <v>19.7</v>
      </c>
      <c r="N79" s="321">
        <f>9.85+0.8+12.15</f>
        <v>22.8</v>
      </c>
      <c r="O79" s="376">
        <v>1</v>
      </c>
      <c r="P79" s="335" t="s">
        <v>1697</v>
      </c>
      <c r="Q79" s="335" t="s">
        <v>1699</v>
      </c>
      <c r="R79" s="335" t="s">
        <v>1709</v>
      </c>
      <c r="S79" s="376">
        <v>0</v>
      </c>
      <c r="T79" s="383" t="s">
        <v>1701</v>
      </c>
      <c r="U79" s="383" t="s">
        <v>1767</v>
      </c>
      <c r="V79" s="383">
        <v>0</v>
      </c>
      <c r="W79" s="383" t="s">
        <v>1703</v>
      </c>
      <c r="X79" s="383" t="s">
        <v>1698</v>
      </c>
      <c r="Y79" s="383">
        <v>0</v>
      </c>
      <c r="Z79" s="322"/>
      <c r="AA79" s="322"/>
      <c r="AB79" s="322"/>
      <c r="AC79" s="317" t="s">
        <v>1699</v>
      </c>
      <c r="AD79" s="317" t="s">
        <v>1703</v>
      </c>
      <c r="AE79" s="317">
        <v>0</v>
      </c>
      <c r="AF79" s="317"/>
      <c r="AG79" s="377">
        <v>7.4720700000000004</v>
      </c>
      <c r="AH79" s="336">
        <v>112.44686</v>
      </c>
    </row>
    <row r="80" spans="2:34" hidden="1">
      <c r="B80" s="686"/>
      <c r="C80" s="687"/>
      <c r="D80" s="688"/>
      <c r="E80" s="498"/>
      <c r="F80" s="468"/>
      <c r="G80" s="468"/>
      <c r="H80" s="468"/>
      <c r="I80" s="468"/>
      <c r="J80" s="468"/>
      <c r="K80" s="468"/>
      <c r="L80" s="468"/>
      <c r="M80" s="468"/>
      <c r="N80" s="468"/>
      <c r="O80" s="468"/>
      <c r="P80" s="468"/>
      <c r="Q80" s="468"/>
      <c r="R80" s="468"/>
      <c r="S80" s="468"/>
      <c r="T80" s="468"/>
      <c r="U80" s="468"/>
      <c r="V80" s="468"/>
      <c r="W80" s="468"/>
      <c r="X80" s="468"/>
      <c r="Y80" s="468"/>
      <c r="Z80" s="468"/>
      <c r="AA80" s="468"/>
      <c r="AB80" s="468"/>
      <c r="AC80" s="468"/>
      <c r="AD80" s="468"/>
      <c r="AE80" s="468"/>
      <c r="AF80" s="468"/>
      <c r="AG80" s="468"/>
      <c r="AH80" s="433"/>
    </row>
    <row r="81" spans="2:34" hidden="1">
      <c r="B81" s="686"/>
      <c r="C81" s="687"/>
      <c r="D81" s="688"/>
      <c r="E81" s="498"/>
      <c r="F81" s="468">
        <v>2</v>
      </c>
      <c r="G81" s="377" t="s">
        <v>2210</v>
      </c>
      <c r="H81" s="376" t="s">
        <v>2214</v>
      </c>
      <c r="I81" s="377" t="s">
        <v>2106</v>
      </c>
      <c r="J81" s="468">
        <v>1.0609999999999999</v>
      </c>
      <c r="K81" s="376" t="s">
        <v>1700</v>
      </c>
      <c r="L81" s="361">
        <v>4.2</v>
      </c>
      <c r="M81" s="361">
        <v>13</v>
      </c>
      <c r="N81" s="361">
        <v>18.399999999999999</v>
      </c>
      <c r="O81" s="468">
        <v>1</v>
      </c>
      <c r="P81" s="468" t="s">
        <v>1705</v>
      </c>
      <c r="Q81" s="335" t="s">
        <v>1701</v>
      </c>
      <c r="R81" s="335" t="s">
        <v>1709</v>
      </c>
      <c r="S81" s="468">
        <v>0</v>
      </c>
      <c r="T81" s="383" t="s">
        <v>1701</v>
      </c>
      <c r="U81" s="383" t="s">
        <v>1767</v>
      </c>
      <c r="V81" s="383">
        <v>0</v>
      </c>
      <c r="W81" s="383" t="s">
        <v>1703</v>
      </c>
      <c r="X81" s="383" t="s">
        <v>1698</v>
      </c>
      <c r="Y81" s="383">
        <v>0</v>
      </c>
      <c r="Z81" s="322"/>
      <c r="AA81" s="322"/>
      <c r="AB81" s="322"/>
      <c r="AC81" s="317" t="s">
        <v>1699</v>
      </c>
      <c r="AD81" s="317" t="s">
        <v>1703</v>
      </c>
      <c r="AE81" s="317">
        <v>0</v>
      </c>
      <c r="AF81" s="317"/>
      <c r="AG81" s="468">
        <v>7.4697500000000003</v>
      </c>
      <c r="AH81" s="433">
        <v>112.44731</v>
      </c>
    </row>
    <row r="82" spans="2:34" hidden="1">
      <c r="B82" s="686"/>
      <c r="C82" s="687"/>
      <c r="D82" s="688"/>
      <c r="E82" s="498"/>
      <c r="F82" s="468"/>
      <c r="G82" s="468"/>
      <c r="H82" s="468"/>
      <c r="I82" s="468"/>
      <c r="J82" s="468"/>
      <c r="K82" s="468"/>
      <c r="L82" s="468"/>
      <c r="M82" s="468"/>
      <c r="N82" s="468"/>
      <c r="O82" s="468"/>
      <c r="P82" s="468"/>
      <c r="Q82" s="468"/>
      <c r="R82" s="468"/>
      <c r="S82" s="468"/>
      <c r="T82" s="468"/>
      <c r="U82" s="468"/>
      <c r="V82" s="468"/>
      <c r="W82" s="468"/>
      <c r="X82" s="468"/>
      <c r="Y82" s="468"/>
      <c r="Z82" s="468"/>
      <c r="AA82" s="468"/>
      <c r="AB82" s="468"/>
      <c r="AC82" s="468"/>
      <c r="AD82" s="468"/>
      <c r="AE82" s="468"/>
      <c r="AF82" s="468"/>
      <c r="AG82" s="468"/>
      <c r="AH82" s="433"/>
    </row>
    <row r="83" spans="2:34" hidden="1">
      <c r="B83" s="686"/>
      <c r="C83" s="687"/>
      <c r="D83" s="688"/>
      <c r="E83" s="498"/>
      <c r="F83" s="468">
        <v>3</v>
      </c>
      <c r="G83" s="377" t="s">
        <v>2211</v>
      </c>
      <c r="H83" s="376" t="s">
        <v>2215</v>
      </c>
      <c r="I83" s="377" t="s">
        <v>2107</v>
      </c>
      <c r="J83" s="468">
        <v>1.3320000000000001</v>
      </c>
      <c r="K83" s="376" t="s">
        <v>1700</v>
      </c>
      <c r="L83" s="361">
        <v>3.1</v>
      </c>
      <c r="M83" s="361">
        <v>8.1999999999999993</v>
      </c>
      <c r="N83" s="361">
        <v>10.199999999999999</v>
      </c>
      <c r="O83" s="468">
        <v>1</v>
      </c>
      <c r="P83" s="468" t="s">
        <v>1705</v>
      </c>
      <c r="Q83" s="335" t="s">
        <v>1701</v>
      </c>
      <c r="R83" s="335" t="s">
        <v>1709</v>
      </c>
      <c r="S83" s="468">
        <v>0</v>
      </c>
      <c r="T83" s="383" t="s">
        <v>1701</v>
      </c>
      <c r="U83" s="383" t="s">
        <v>1767</v>
      </c>
      <c r="V83" s="383">
        <v>0</v>
      </c>
      <c r="W83" s="383" t="s">
        <v>1703</v>
      </c>
      <c r="X83" s="383" t="s">
        <v>1698</v>
      </c>
      <c r="Y83" s="383">
        <v>0</v>
      </c>
      <c r="Z83" s="322"/>
      <c r="AA83" s="322"/>
      <c r="AB83" s="322"/>
      <c r="AC83" s="317" t="s">
        <v>1699</v>
      </c>
      <c r="AD83" s="317" t="s">
        <v>1703</v>
      </c>
      <c r="AE83" s="317">
        <v>0</v>
      </c>
      <c r="AF83" s="317"/>
      <c r="AG83" s="468">
        <v>7.4673800000000004</v>
      </c>
      <c r="AH83" s="433">
        <v>112.44793</v>
      </c>
    </row>
    <row r="84" spans="2:34" hidden="1">
      <c r="B84" s="686"/>
      <c r="C84" s="687"/>
      <c r="D84" s="688"/>
      <c r="E84" s="498"/>
      <c r="F84" s="468"/>
      <c r="G84" s="468"/>
      <c r="H84" s="468"/>
      <c r="I84" s="468"/>
      <c r="J84" s="468"/>
      <c r="K84" s="468"/>
      <c r="L84" s="468"/>
      <c r="M84" s="468"/>
      <c r="N84" s="468"/>
      <c r="O84" s="468"/>
      <c r="P84" s="468"/>
      <c r="Q84" s="468"/>
      <c r="R84" s="468"/>
      <c r="S84" s="468"/>
      <c r="T84" s="468"/>
      <c r="U84" s="468"/>
      <c r="V84" s="468"/>
      <c r="W84" s="468"/>
      <c r="X84" s="468"/>
      <c r="Y84" s="468"/>
      <c r="Z84" s="468"/>
      <c r="AA84" s="468"/>
      <c r="AB84" s="468"/>
      <c r="AC84" s="468"/>
      <c r="AD84" s="468"/>
      <c r="AE84" s="468"/>
      <c r="AF84" s="468"/>
      <c r="AG84" s="468"/>
      <c r="AH84" s="433"/>
    </row>
    <row r="85" spans="2:34" hidden="1">
      <c r="B85" s="675"/>
      <c r="C85" s="677"/>
      <c r="D85" s="679"/>
      <c r="E85" s="498"/>
      <c r="F85" s="468">
        <v>4</v>
      </c>
      <c r="G85" s="377" t="s">
        <v>2212</v>
      </c>
      <c r="H85" s="376" t="s">
        <v>2216</v>
      </c>
      <c r="I85" s="377" t="s">
        <v>2108</v>
      </c>
      <c r="J85" s="468">
        <v>1.4419999999999999</v>
      </c>
      <c r="K85" s="376" t="s">
        <v>1700</v>
      </c>
      <c r="L85" s="361">
        <v>4.7</v>
      </c>
      <c r="M85" s="361">
        <f>7.7+24.6</f>
        <v>32.300000000000004</v>
      </c>
      <c r="N85" s="361">
        <v>32.799999999999997</v>
      </c>
      <c r="O85" s="468">
        <v>1</v>
      </c>
      <c r="P85" s="468" t="s">
        <v>1705</v>
      </c>
      <c r="Q85" s="335" t="s">
        <v>1701</v>
      </c>
      <c r="R85" s="335" t="s">
        <v>1709</v>
      </c>
      <c r="S85" s="376">
        <v>0</v>
      </c>
      <c r="T85" s="383" t="s">
        <v>1701</v>
      </c>
      <c r="U85" s="383" t="s">
        <v>1767</v>
      </c>
      <c r="V85" s="383">
        <v>0</v>
      </c>
      <c r="W85" s="383" t="s">
        <v>1701</v>
      </c>
      <c r="X85" s="383" t="s">
        <v>1707</v>
      </c>
      <c r="Y85" s="383">
        <v>0</v>
      </c>
      <c r="Z85" s="322"/>
      <c r="AA85" s="322"/>
      <c r="AB85" s="322"/>
      <c r="AC85" s="317" t="s">
        <v>1699</v>
      </c>
      <c r="AD85" s="317" t="s">
        <v>1703</v>
      </c>
      <c r="AE85" s="317">
        <v>0</v>
      </c>
      <c r="AF85" s="317"/>
      <c r="AG85" s="468">
        <v>7.4666699999999997</v>
      </c>
      <c r="AH85" s="433">
        <v>112.4483</v>
      </c>
    </row>
    <row r="86" spans="2:34">
      <c r="B86" s="670"/>
      <c r="C86" s="653"/>
      <c r="D86" s="653"/>
      <c r="E86" s="653"/>
      <c r="F86" s="653"/>
      <c r="G86" s="653"/>
      <c r="H86" s="653"/>
      <c r="I86" s="653"/>
      <c r="J86" s="653"/>
      <c r="K86" s="653"/>
      <c r="L86" s="653"/>
      <c r="M86" s="653"/>
      <c r="N86" s="653"/>
      <c r="O86" s="653"/>
      <c r="P86" s="653"/>
      <c r="Q86" s="653"/>
      <c r="R86" s="653"/>
      <c r="S86" s="653"/>
      <c r="T86" s="653"/>
      <c r="U86" s="653"/>
      <c r="V86" s="653"/>
      <c r="W86" s="653"/>
      <c r="X86" s="653"/>
      <c r="Y86" s="653"/>
      <c r="Z86" s="653"/>
      <c r="AA86" s="653"/>
      <c r="AB86" s="653"/>
      <c r="AC86" s="653"/>
      <c r="AD86" s="653"/>
      <c r="AE86" s="653"/>
      <c r="AF86" s="653"/>
      <c r="AG86" s="653"/>
      <c r="AH86" s="653"/>
    </row>
    <row r="87" spans="2:34">
      <c r="B87" s="482" t="s">
        <v>2217</v>
      </c>
      <c r="C87" s="475">
        <v>1.3109999999999999</v>
      </c>
      <c r="D87" s="480" t="s">
        <v>2218</v>
      </c>
      <c r="E87" s="498"/>
      <c r="F87" s="481">
        <v>7</v>
      </c>
      <c r="G87" s="317" t="s">
        <v>2233</v>
      </c>
      <c r="H87" s="481" t="s">
        <v>2219</v>
      </c>
      <c r="I87" s="481" t="s">
        <v>2104</v>
      </c>
      <c r="J87" s="380">
        <v>4.5999999999999999E-2</v>
      </c>
      <c r="K87" s="481" t="s">
        <v>1700</v>
      </c>
      <c r="L87" s="381">
        <v>27.2</v>
      </c>
      <c r="M87" s="381">
        <v>4.95</v>
      </c>
      <c r="N87" s="381">
        <v>5.68</v>
      </c>
      <c r="O87" s="481">
        <v>3</v>
      </c>
      <c r="P87" s="481" t="s">
        <v>1697</v>
      </c>
      <c r="Q87" s="481" t="s">
        <v>1701</v>
      </c>
      <c r="R87" s="481" t="s">
        <v>1709</v>
      </c>
      <c r="S87" s="481">
        <v>2</v>
      </c>
      <c r="T87" s="376" t="s">
        <v>1701</v>
      </c>
      <c r="U87" s="376" t="s">
        <v>1767</v>
      </c>
      <c r="V87" s="376">
        <v>1</v>
      </c>
      <c r="W87" s="376" t="s">
        <v>1701</v>
      </c>
      <c r="X87" s="376" t="s">
        <v>1707</v>
      </c>
      <c r="Y87" s="376">
        <v>1</v>
      </c>
      <c r="Z87" s="322"/>
      <c r="AA87" s="322"/>
      <c r="AB87" s="322"/>
      <c r="AC87" s="317" t="s">
        <v>2064</v>
      </c>
      <c r="AD87" s="317" t="s">
        <v>1701</v>
      </c>
      <c r="AE87" s="376">
        <v>2</v>
      </c>
      <c r="AF87" s="381"/>
      <c r="AG87" s="317">
        <v>7.4743899999999996</v>
      </c>
      <c r="AH87" s="382">
        <v>112.44703</v>
      </c>
    </row>
    <row r="88" spans="2:34" hidden="1">
      <c r="B88" s="671"/>
      <c r="C88" s="672"/>
      <c r="D88" s="672"/>
      <c r="E88" s="672"/>
      <c r="F88" s="672"/>
      <c r="G88" s="672"/>
      <c r="H88" s="672"/>
      <c r="I88" s="672"/>
      <c r="J88" s="672"/>
      <c r="K88" s="672"/>
      <c r="L88" s="672"/>
      <c r="M88" s="672"/>
      <c r="N88" s="672"/>
      <c r="O88" s="672"/>
      <c r="P88" s="672"/>
      <c r="Q88" s="672"/>
      <c r="R88" s="672"/>
      <c r="S88" s="672"/>
      <c r="T88" s="672"/>
      <c r="U88" s="672"/>
      <c r="V88" s="672"/>
      <c r="W88" s="672"/>
      <c r="X88" s="672"/>
      <c r="Y88" s="672"/>
      <c r="Z88" s="672"/>
      <c r="AA88" s="672"/>
      <c r="AB88" s="672"/>
      <c r="AC88" s="672"/>
      <c r="AD88" s="672"/>
      <c r="AE88" s="672"/>
      <c r="AF88" s="672"/>
      <c r="AG88" s="672"/>
      <c r="AH88" s="673"/>
    </row>
    <row r="89" spans="2:34" hidden="1">
      <c r="B89" s="474" t="s">
        <v>2057</v>
      </c>
      <c r="C89" s="475">
        <v>1.355</v>
      </c>
      <c r="D89" s="480" t="s">
        <v>2220</v>
      </c>
      <c r="E89" s="480"/>
      <c r="F89" s="468"/>
      <c r="G89" s="317"/>
      <c r="H89" s="468"/>
      <c r="I89" s="468"/>
      <c r="J89" s="468"/>
      <c r="K89" s="376"/>
      <c r="L89" s="361"/>
      <c r="M89" s="361"/>
      <c r="N89" s="361"/>
      <c r="O89" s="468"/>
      <c r="P89" s="468"/>
      <c r="Q89" s="468"/>
      <c r="R89" s="468"/>
      <c r="S89" s="376"/>
      <c r="T89" s="376"/>
      <c r="U89" s="376"/>
      <c r="V89" s="376"/>
      <c r="W89" s="376"/>
      <c r="X89" s="376"/>
      <c r="Y89" s="376"/>
      <c r="Z89" s="322"/>
      <c r="AA89" s="322"/>
      <c r="AB89" s="322"/>
      <c r="AC89" s="376"/>
      <c r="AD89" s="376"/>
      <c r="AE89" s="376"/>
      <c r="AF89" s="468"/>
      <c r="AG89" s="468"/>
      <c r="AH89" s="362"/>
    </row>
    <row r="90" spans="2:34" hidden="1">
      <c r="B90" s="670"/>
      <c r="C90" s="653"/>
      <c r="D90" s="653"/>
      <c r="E90" s="653"/>
      <c r="F90" s="653"/>
      <c r="G90" s="653"/>
      <c r="H90" s="653"/>
      <c r="I90" s="653"/>
      <c r="J90" s="653"/>
      <c r="K90" s="653"/>
      <c r="L90" s="653"/>
      <c r="M90" s="653"/>
      <c r="N90" s="653"/>
      <c r="O90" s="653"/>
      <c r="P90" s="653"/>
      <c r="Q90" s="653"/>
      <c r="R90" s="653"/>
      <c r="S90" s="653"/>
      <c r="T90" s="653"/>
      <c r="U90" s="653"/>
      <c r="V90" s="653"/>
      <c r="W90" s="653"/>
      <c r="X90" s="653"/>
      <c r="Y90" s="653"/>
      <c r="Z90" s="653"/>
      <c r="AA90" s="653"/>
      <c r="AB90" s="653"/>
      <c r="AC90" s="653"/>
      <c r="AD90" s="653"/>
      <c r="AE90" s="653"/>
      <c r="AF90" s="653"/>
      <c r="AG90" s="653"/>
      <c r="AH90" s="653"/>
    </row>
    <row r="91" spans="2:34" hidden="1">
      <c r="B91" s="483" t="s">
        <v>2221</v>
      </c>
      <c r="C91" s="476">
        <v>1.83</v>
      </c>
      <c r="D91" s="481" t="s">
        <v>2222</v>
      </c>
      <c r="E91" s="481"/>
      <c r="F91" s="377"/>
      <c r="G91" s="317"/>
      <c r="H91" s="377"/>
      <c r="I91" s="377"/>
      <c r="J91" s="484"/>
      <c r="K91" s="376"/>
      <c r="L91" s="366"/>
      <c r="M91" s="366"/>
      <c r="N91" s="366"/>
      <c r="O91" s="377"/>
      <c r="P91" s="377"/>
      <c r="Q91" s="377"/>
      <c r="R91" s="377"/>
      <c r="S91" s="377"/>
      <c r="T91" s="468"/>
      <c r="U91" s="468"/>
      <c r="V91" s="468"/>
      <c r="W91" s="468"/>
      <c r="X91" s="468"/>
      <c r="Y91" s="468"/>
      <c r="Z91" s="322"/>
      <c r="AA91" s="322"/>
      <c r="AB91" s="322"/>
      <c r="AC91" s="468"/>
      <c r="AD91" s="468"/>
      <c r="AE91" s="468"/>
      <c r="AF91" s="376"/>
      <c r="AG91" s="377"/>
      <c r="AH91" s="336"/>
    </row>
    <row r="92" spans="2:34" hidden="1">
      <c r="B92" s="670"/>
      <c r="C92" s="653"/>
      <c r="D92" s="653"/>
      <c r="E92" s="653"/>
      <c r="F92" s="653"/>
      <c r="G92" s="653"/>
      <c r="H92" s="653"/>
      <c r="I92" s="653"/>
      <c r="J92" s="653"/>
      <c r="K92" s="653"/>
      <c r="L92" s="653"/>
      <c r="M92" s="653"/>
      <c r="N92" s="653"/>
      <c r="O92" s="653"/>
      <c r="P92" s="653"/>
      <c r="Q92" s="653"/>
      <c r="R92" s="653"/>
      <c r="S92" s="653"/>
      <c r="T92" s="653"/>
      <c r="U92" s="653"/>
      <c r="V92" s="653"/>
      <c r="W92" s="653"/>
      <c r="X92" s="653"/>
      <c r="Y92" s="653"/>
      <c r="Z92" s="653"/>
      <c r="AA92" s="653"/>
      <c r="AB92" s="653"/>
      <c r="AC92" s="653"/>
      <c r="AD92" s="653"/>
      <c r="AE92" s="653"/>
      <c r="AF92" s="653"/>
      <c r="AG92" s="653"/>
      <c r="AH92" s="653"/>
    </row>
    <row r="93" spans="2:34" hidden="1">
      <c r="B93" s="758" t="s">
        <v>2223</v>
      </c>
      <c r="C93" s="761">
        <v>2.0649999999999999</v>
      </c>
      <c r="D93" s="760" t="s">
        <v>2224</v>
      </c>
      <c r="E93" s="498"/>
      <c r="F93" s="468">
        <v>1</v>
      </c>
      <c r="G93" s="333" t="s">
        <v>2232</v>
      </c>
      <c r="H93" s="377" t="s">
        <v>2455</v>
      </c>
      <c r="I93" s="377" t="s">
        <v>2105</v>
      </c>
      <c r="J93" s="468">
        <v>8.0000000000000002E-3</v>
      </c>
      <c r="K93" s="376" t="s">
        <v>1700</v>
      </c>
      <c r="L93" s="361">
        <v>87</v>
      </c>
      <c r="M93" s="361">
        <v>7.07</v>
      </c>
      <c r="N93" s="361">
        <v>9</v>
      </c>
      <c r="O93" s="468">
        <v>2</v>
      </c>
      <c r="P93" s="335" t="s">
        <v>1722</v>
      </c>
      <c r="Q93" s="335" t="s">
        <v>1699</v>
      </c>
      <c r="R93" s="335" t="s">
        <v>1709</v>
      </c>
      <c r="S93" s="468">
        <v>1</v>
      </c>
      <c r="T93" s="383" t="s">
        <v>1701</v>
      </c>
      <c r="U93" s="383" t="s">
        <v>1767</v>
      </c>
      <c r="V93" s="383">
        <v>1</v>
      </c>
      <c r="W93" s="383" t="s">
        <v>1699</v>
      </c>
      <c r="X93" s="383" t="s">
        <v>1698</v>
      </c>
      <c r="Y93" s="383">
        <v>1</v>
      </c>
      <c r="Z93" s="322"/>
      <c r="AA93" s="322"/>
      <c r="AB93" s="322"/>
      <c r="AC93" s="317" t="s">
        <v>2083</v>
      </c>
      <c r="AD93" s="317" t="s">
        <v>1701</v>
      </c>
      <c r="AE93" s="317">
        <v>0</v>
      </c>
      <c r="AF93" s="317"/>
      <c r="AG93" s="468">
        <v>7.4626000000000001</v>
      </c>
      <c r="AH93" s="362">
        <v>112.42872</v>
      </c>
    </row>
    <row r="94" spans="2:34" hidden="1">
      <c r="B94" s="758"/>
      <c r="C94" s="761"/>
      <c r="D94" s="760"/>
      <c r="E94" s="498"/>
      <c r="F94" s="468"/>
      <c r="G94" s="468"/>
      <c r="H94" s="468"/>
      <c r="I94" s="468"/>
      <c r="J94" s="468"/>
      <c r="K94" s="468"/>
      <c r="L94" s="468"/>
      <c r="M94" s="468"/>
      <c r="N94" s="468"/>
      <c r="O94" s="468"/>
      <c r="P94" s="468"/>
      <c r="Q94" s="468"/>
      <c r="R94" s="468"/>
      <c r="S94" s="468"/>
      <c r="T94" s="468"/>
      <c r="U94" s="468"/>
      <c r="V94" s="468"/>
      <c r="W94" s="468"/>
      <c r="X94" s="468"/>
      <c r="Y94" s="468"/>
      <c r="Z94" s="468"/>
      <c r="AA94" s="468"/>
      <c r="AB94" s="468"/>
      <c r="AC94" s="468"/>
      <c r="AD94" s="468"/>
      <c r="AE94" s="468"/>
      <c r="AF94" s="468"/>
      <c r="AG94" s="468"/>
      <c r="AH94" s="411"/>
    </row>
    <row r="95" spans="2:34" hidden="1">
      <c r="B95" s="758"/>
      <c r="C95" s="761"/>
      <c r="D95" s="760"/>
      <c r="E95" s="498"/>
      <c r="F95" s="468">
        <v>2</v>
      </c>
      <c r="G95" s="333" t="s">
        <v>2231</v>
      </c>
      <c r="H95" s="377" t="s">
        <v>2225</v>
      </c>
      <c r="I95" s="377" t="s">
        <v>2106</v>
      </c>
      <c r="J95" s="468">
        <v>1.069</v>
      </c>
      <c r="K95" s="376" t="s">
        <v>1700</v>
      </c>
      <c r="L95" s="361">
        <v>6.45</v>
      </c>
      <c r="M95" s="361">
        <v>6.8</v>
      </c>
      <c r="N95" s="361">
        <v>9.1999999999999993</v>
      </c>
      <c r="O95" s="468">
        <v>2</v>
      </c>
      <c r="P95" s="468" t="s">
        <v>1706</v>
      </c>
      <c r="Q95" s="335" t="s">
        <v>1701</v>
      </c>
      <c r="R95" s="335" t="s">
        <v>1709</v>
      </c>
      <c r="S95" s="468">
        <v>3</v>
      </c>
      <c r="T95" s="383" t="s">
        <v>1701</v>
      </c>
      <c r="U95" s="383" t="s">
        <v>1767</v>
      </c>
      <c r="V95" s="383">
        <v>0</v>
      </c>
      <c r="W95" s="383" t="s">
        <v>1701</v>
      </c>
      <c r="X95" s="383" t="s">
        <v>1707</v>
      </c>
      <c r="Y95" s="383">
        <v>1</v>
      </c>
      <c r="Z95" s="322"/>
      <c r="AA95" s="322"/>
      <c r="AB95" s="322"/>
      <c r="AC95" s="317" t="s">
        <v>2064</v>
      </c>
      <c r="AD95" s="317" t="s">
        <v>2446</v>
      </c>
      <c r="AE95" s="317">
        <v>0</v>
      </c>
      <c r="AF95" s="317"/>
      <c r="AG95" s="468">
        <v>7.4653799999999997</v>
      </c>
      <c r="AH95" s="362">
        <v>112.42044</v>
      </c>
    </row>
    <row r="96" spans="2:34" hidden="1">
      <c r="B96" s="670"/>
      <c r="C96" s="653"/>
      <c r="D96" s="653"/>
      <c r="E96" s="653"/>
      <c r="F96" s="653"/>
      <c r="G96" s="653"/>
      <c r="H96" s="653"/>
      <c r="I96" s="653"/>
      <c r="J96" s="653"/>
      <c r="K96" s="653"/>
      <c r="L96" s="653"/>
      <c r="M96" s="653"/>
      <c r="N96" s="653"/>
      <c r="O96" s="653"/>
      <c r="P96" s="653"/>
      <c r="Q96" s="653"/>
      <c r="R96" s="653"/>
      <c r="S96" s="653"/>
      <c r="T96" s="653"/>
      <c r="U96" s="653"/>
      <c r="V96" s="653"/>
      <c r="W96" s="653"/>
      <c r="X96" s="653"/>
      <c r="Y96" s="653"/>
      <c r="Z96" s="653"/>
      <c r="AA96" s="653"/>
      <c r="AB96" s="653"/>
      <c r="AC96" s="653"/>
      <c r="AD96" s="653"/>
      <c r="AE96" s="653"/>
      <c r="AF96" s="653"/>
      <c r="AG96" s="653"/>
      <c r="AH96" s="653"/>
    </row>
    <row r="97" spans="2:34" hidden="1">
      <c r="B97" s="472" t="s">
        <v>2050</v>
      </c>
      <c r="C97" s="467">
        <v>0.44600000000000001</v>
      </c>
      <c r="D97" s="376" t="s">
        <v>2226</v>
      </c>
      <c r="E97" s="376"/>
      <c r="F97" s="468">
        <v>1</v>
      </c>
      <c r="G97" s="317" t="s">
        <v>2230</v>
      </c>
      <c r="H97" s="468" t="s">
        <v>2447</v>
      </c>
      <c r="I97" s="468" t="s">
        <v>2076</v>
      </c>
      <c r="J97" s="468">
        <v>0.33400000000000002</v>
      </c>
      <c r="K97" s="468" t="s">
        <v>1700</v>
      </c>
      <c r="L97" s="361">
        <v>4.2</v>
      </c>
      <c r="M97" s="361">
        <v>5.9</v>
      </c>
      <c r="N97" s="361">
        <v>7</v>
      </c>
      <c r="O97" s="468">
        <v>1</v>
      </c>
      <c r="P97" s="468" t="s">
        <v>1705</v>
      </c>
      <c r="Q97" s="468" t="s">
        <v>1701</v>
      </c>
      <c r="R97" s="468" t="s">
        <v>1709</v>
      </c>
      <c r="S97" s="468">
        <v>1</v>
      </c>
      <c r="T97" s="468" t="s">
        <v>1701</v>
      </c>
      <c r="U97" s="468" t="s">
        <v>1767</v>
      </c>
      <c r="V97" s="468">
        <v>1</v>
      </c>
      <c r="W97" s="468" t="s">
        <v>1703</v>
      </c>
      <c r="X97" s="468" t="s">
        <v>1698</v>
      </c>
      <c r="Y97" s="468">
        <v>1</v>
      </c>
      <c r="Z97" s="322"/>
      <c r="AA97" s="322"/>
      <c r="AB97" s="322"/>
      <c r="AC97" s="468" t="s">
        <v>1699</v>
      </c>
      <c r="AD97" s="468" t="s">
        <v>1703</v>
      </c>
      <c r="AE97" s="468">
        <v>0</v>
      </c>
      <c r="AF97" s="468"/>
      <c r="AG97" s="468">
        <v>7.4788899999999998</v>
      </c>
      <c r="AH97" s="362">
        <v>112.41767</v>
      </c>
    </row>
    <row r="98" spans="2:34">
      <c r="B98" s="670"/>
      <c r="C98" s="653"/>
      <c r="D98" s="653"/>
      <c r="E98" s="653"/>
      <c r="F98" s="653"/>
      <c r="G98" s="653"/>
      <c r="H98" s="653"/>
      <c r="I98" s="653"/>
      <c r="J98" s="653"/>
      <c r="K98" s="653"/>
      <c r="L98" s="653"/>
      <c r="M98" s="653"/>
      <c r="N98" s="653"/>
      <c r="O98" s="653"/>
      <c r="P98" s="653"/>
      <c r="Q98" s="653"/>
      <c r="R98" s="653"/>
      <c r="S98" s="653"/>
      <c r="T98" s="653"/>
      <c r="U98" s="653"/>
      <c r="V98" s="653"/>
      <c r="W98" s="653"/>
      <c r="X98" s="653"/>
      <c r="Y98" s="653"/>
      <c r="Z98" s="653"/>
      <c r="AA98" s="653"/>
      <c r="AB98" s="653"/>
      <c r="AC98" s="653"/>
      <c r="AD98" s="653"/>
      <c r="AE98" s="653"/>
      <c r="AF98" s="653"/>
      <c r="AG98" s="653"/>
      <c r="AH98" s="653"/>
    </row>
    <row r="99" spans="2:34">
      <c r="B99" s="472" t="s">
        <v>2227</v>
      </c>
      <c r="C99" s="467">
        <v>0.39600000000000002</v>
      </c>
      <c r="D99" s="376" t="s">
        <v>2228</v>
      </c>
      <c r="E99" s="376"/>
      <c r="F99" s="376">
        <v>8</v>
      </c>
      <c r="G99" s="377" t="s">
        <v>2229</v>
      </c>
      <c r="H99" s="377" t="s">
        <v>2234</v>
      </c>
      <c r="I99" s="468" t="s">
        <v>2109</v>
      </c>
      <c r="J99" s="320">
        <v>0.23699999999999999</v>
      </c>
      <c r="K99" s="376" t="s">
        <v>1700</v>
      </c>
      <c r="L99" s="321">
        <v>5.05</v>
      </c>
      <c r="M99" s="321">
        <v>5.5</v>
      </c>
      <c r="N99" s="321">
        <v>6.03</v>
      </c>
      <c r="O99" s="376">
        <v>1</v>
      </c>
      <c r="P99" s="468" t="s">
        <v>1705</v>
      </c>
      <c r="Q99" s="335" t="s">
        <v>1701</v>
      </c>
      <c r="R99" s="335" t="s">
        <v>1709</v>
      </c>
      <c r="S99" s="376">
        <v>0</v>
      </c>
      <c r="T99" s="383" t="s">
        <v>1701</v>
      </c>
      <c r="U99" s="383" t="s">
        <v>1767</v>
      </c>
      <c r="V99" s="383">
        <v>1</v>
      </c>
      <c r="W99" s="383" t="s">
        <v>1701</v>
      </c>
      <c r="X99" s="383" t="s">
        <v>1707</v>
      </c>
      <c r="Y99" s="383">
        <v>1</v>
      </c>
      <c r="Z99" s="322"/>
      <c r="AA99" s="322"/>
      <c r="AB99" s="322"/>
      <c r="AC99" s="317" t="s">
        <v>1699</v>
      </c>
      <c r="AD99" s="317" t="s">
        <v>1703</v>
      </c>
      <c r="AE99" s="317">
        <v>2</v>
      </c>
      <c r="AF99" s="317"/>
      <c r="AG99" s="317">
        <v>7.4624899999999998</v>
      </c>
      <c r="AH99" s="382">
        <v>112.43124</v>
      </c>
    </row>
    <row r="100" spans="2:34">
      <c r="B100" s="670"/>
      <c r="C100" s="653"/>
      <c r="D100" s="653"/>
      <c r="E100" s="653"/>
      <c r="F100" s="653"/>
      <c r="G100" s="653"/>
      <c r="H100" s="653"/>
      <c r="I100" s="653"/>
      <c r="J100" s="653"/>
      <c r="K100" s="653"/>
      <c r="L100" s="653"/>
      <c r="M100" s="653"/>
      <c r="N100" s="653"/>
      <c r="O100" s="653"/>
      <c r="P100" s="653"/>
      <c r="Q100" s="653"/>
      <c r="R100" s="653"/>
      <c r="S100" s="653"/>
      <c r="T100" s="653"/>
      <c r="U100" s="653"/>
      <c r="V100" s="653"/>
      <c r="W100" s="653"/>
      <c r="X100" s="653"/>
      <c r="Y100" s="653"/>
      <c r="Z100" s="653"/>
      <c r="AA100" s="653"/>
      <c r="AB100" s="653"/>
      <c r="AC100" s="653"/>
      <c r="AD100" s="653"/>
      <c r="AE100" s="653"/>
      <c r="AF100" s="653"/>
      <c r="AG100" s="653"/>
      <c r="AH100" s="653"/>
    </row>
    <row r="101" spans="2:34">
      <c r="B101" s="472" t="s">
        <v>2051</v>
      </c>
      <c r="C101" s="467">
        <v>0.69499999999999995</v>
      </c>
      <c r="D101" s="376" t="s">
        <v>2235</v>
      </c>
      <c r="E101" s="376"/>
      <c r="F101" s="468">
        <v>9</v>
      </c>
      <c r="G101" s="317" t="s">
        <v>2236</v>
      </c>
      <c r="H101" s="468" t="s">
        <v>2237</v>
      </c>
      <c r="I101" s="468" t="s">
        <v>2076</v>
      </c>
      <c r="J101" s="384">
        <v>0.52</v>
      </c>
      <c r="K101" s="468" t="s">
        <v>1700</v>
      </c>
      <c r="L101" s="361">
        <v>5.9</v>
      </c>
      <c r="M101" s="361">
        <v>7</v>
      </c>
      <c r="N101" s="361">
        <v>10.18</v>
      </c>
      <c r="O101" s="468">
        <v>1</v>
      </c>
      <c r="P101" s="468" t="s">
        <v>1697</v>
      </c>
      <c r="Q101" s="468" t="s">
        <v>1701</v>
      </c>
      <c r="R101" s="468" t="s">
        <v>1709</v>
      </c>
      <c r="S101" s="468">
        <v>2</v>
      </c>
      <c r="T101" s="468" t="s">
        <v>1701</v>
      </c>
      <c r="U101" s="468" t="s">
        <v>1767</v>
      </c>
      <c r="V101" s="468">
        <v>1</v>
      </c>
      <c r="W101" s="468" t="s">
        <v>1701</v>
      </c>
      <c r="X101" s="468" t="s">
        <v>1707</v>
      </c>
      <c r="Y101" s="468">
        <v>1</v>
      </c>
      <c r="Z101" s="322"/>
      <c r="AA101" s="322"/>
      <c r="AB101" s="322"/>
      <c r="AC101" s="468" t="s">
        <v>1699</v>
      </c>
      <c r="AD101" s="468" t="s">
        <v>1703</v>
      </c>
      <c r="AE101" s="468">
        <v>0</v>
      </c>
      <c r="AF101" s="468"/>
      <c r="AG101" s="468">
        <v>7.4617000000000004</v>
      </c>
      <c r="AH101" s="362">
        <v>112.43523999999999</v>
      </c>
    </row>
    <row r="102" spans="2:34" hidden="1">
      <c r="B102" s="670"/>
      <c r="C102" s="653"/>
      <c r="D102" s="653"/>
      <c r="E102" s="653"/>
      <c r="F102" s="653"/>
      <c r="G102" s="653"/>
      <c r="H102" s="653"/>
      <c r="I102" s="653"/>
      <c r="J102" s="653"/>
      <c r="K102" s="653"/>
      <c r="L102" s="653"/>
      <c r="M102" s="653"/>
      <c r="N102" s="653"/>
      <c r="O102" s="653"/>
      <c r="P102" s="653"/>
      <c r="Q102" s="653"/>
      <c r="R102" s="653"/>
      <c r="S102" s="653"/>
      <c r="T102" s="653"/>
      <c r="U102" s="653"/>
      <c r="V102" s="653"/>
      <c r="W102" s="653"/>
      <c r="X102" s="653"/>
      <c r="Y102" s="653"/>
      <c r="Z102" s="653"/>
      <c r="AA102" s="653"/>
      <c r="AB102" s="653"/>
      <c r="AC102" s="653"/>
      <c r="AD102" s="653"/>
      <c r="AE102" s="653"/>
      <c r="AF102" s="653"/>
      <c r="AG102" s="653"/>
      <c r="AH102" s="653"/>
    </row>
    <row r="103" spans="2:34" hidden="1">
      <c r="B103" s="488" t="s">
        <v>2238</v>
      </c>
      <c r="C103" s="467">
        <v>0.6</v>
      </c>
      <c r="D103" s="469" t="s">
        <v>2239</v>
      </c>
      <c r="E103" s="469"/>
      <c r="F103" s="468"/>
      <c r="G103" s="377"/>
      <c r="H103" s="468"/>
      <c r="I103" s="468"/>
      <c r="J103" s="384"/>
      <c r="K103" s="468"/>
      <c r="L103" s="468"/>
      <c r="M103" s="361"/>
      <c r="N103" s="361"/>
      <c r="O103" s="468"/>
      <c r="P103" s="468"/>
      <c r="Q103" s="468"/>
      <c r="R103" s="468"/>
      <c r="S103" s="468"/>
      <c r="T103" s="376"/>
      <c r="U103" s="376"/>
      <c r="V103" s="376"/>
      <c r="W103" s="376"/>
      <c r="X103" s="376"/>
      <c r="Y103" s="376"/>
      <c r="Z103" s="322"/>
      <c r="AA103" s="322"/>
      <c r="AB103" s="322"/>
      <c r="AC103" s="376"/>
      <c r="AD103" s="376"/>
      <c r="AE103" s="376"/>
      <c r="AF103" s="469"/>
      <c r="AG103" s="377"/>
      <c r="AH103" s="336"/>
    </row>
    <row r="104" spans="2:34" hidden="1">
      <c r="B104" s="499"/>
      <c r="C104" s="473"/>
      <c r="D104" s="473"/>
      <c r="E104" s="473"/>
      <c r="F104" s="473"/>
      <c r="G104" s="473"/>
      <c r="H104" s="473"/>
      <c r="I104" s="473"/>
      <c r="J104" s="473"/>
      <c r="K104" s="473"/>
      <c r="L104" s="473"/>
      <c r="M104" s="473"/>
      <c r="N104" s="473"/>
      <c r="O104" s="473"/>
      <c r="P104" s="473"/>
      <c r="Q104" s="473"/>
      <c r="R104" s="473"/>
      <c r="S104" s="473"/>
      <c r="T104" s="473"/>
      <c r="U104" s="473"/>
      <c r="V104" s="473"/>
      <c r="W104" s="473"/>
      <c r="X104" s="473"/>
      <c r="Y104" s="473"/>
      <c r="Z104" s="473"/>
      <c r="AA104" s="473"/>
      <c r="AB104" s="473"/>
      <c r="AC104" s="473"/>
      <c r="AD104" s="473"/>
      <c r="AE104" s="473"/>
      <c r="AF104" s="473"/>
      <c r="AG104" s="473"/>
      <c r="AH104" s="500"/>
    </row>
    <row r="105" spans="2:34" hidden="1">
      <c r="B105" s="488" t="s">
        <v>2240</v>
      </c>
      <c r="C105" s="467">
        <v>0.104</v>
      </c>
      <c r="D105" s="469" t="s">
        <v>2241</v>
      </c>
      <c r="E105" s="469"/>
      <c r="F105" s="468"/>
      <c r="G105" s="377"/>
      <c r="H105" s="468"/>
      <c r="I105" s="468"/>
      <c r="J105" s="384"/>
      <c r="K105" s="468"/>
      <c r="L105" s="361"/>
      <c r="M105" s="361"/>
      <c r="N105" s="361"/>
      <c r="O105" s="386"/>
      <c r="P105" s="468"/>
      <c r="Q105" s="468"/>
      <c r="R105" s="468"/>
      <c r="S105" s="468"/>
      <c r="T105" s="376"/>
      <c r="U105" s="376"/>
      <c r="V105" s="376"/>
      <c r="W105" s="376"/>
      <c r="X105" s="376"/>
      <c r="Y105" s="376"/>
      <c r="Z105" s="322"/>
      <c r="AA105" s="322"/>
      <c r="AB105" s="322"/>
      <c r="AC105" s="376"/>
      <c r="AD105" s="376"/>
      <c r="AE105" s="376"/>
      <c r="AF105" s="469"/>
      <c r="AG105" s="468"/>
      <c r="AH105" s="387"/>
    </row>
    <row r="106" spans="2:34" hidden="1">
      <c r="B106" s="670"/>
      <c r="C106" s="653"/>
      <c r="D106" s="653"/>
      <c r="E106" s="653"/>
      <c r="F106" s="653"/>
      <c r="G106" s="653"/>
      <c r="H106" s="653"/>
      <c r="I106" s="653"/>
      <c r="J106" s="653"/>
      <c r="K106" s="653"/>
      <c r="L106" s="653"/>
      <c r="M106" s="653"/>
      <c r="N106" s="653"/>
      <c r="O106" s="653"/>
      <c r="P106" s="653"/>
      <c r="Q106" s="653"/>
      <c r="R106" s="653"/>
      <c r="S106" s="653"/>
      <c r="T106" s="653"/>
      <c r="U106" s="653"/>
      <c r="V106" s="653"/>
      <c r="W106" s="653"/>
      <c r="X106" s="653"/>
      <c r="Y106" s="653"/>
      <c r="Z106" s="653"/>
      <c r="AA106" s="653"/>
      <c r="AB106" s="653"/>
      <c r="AC106" s="653"/>
      <c r="AD106" s="653"/>
      <c r="AE106" s="653"/>
      <c r="AF106" s="653"/>
      <c r="AG106" s="653"/>
      <c r="AH106" s="653"/>
    </row>
    <row r="107" spans="2:34" hidden="1">
      <c r="B107" s="488" t="s">
        <v>2242</v>
      </c>
      <c r="C107" s="467">
        <v>0.61499999999999999</v>
      </c>
      <c r="D107" s="469" t="s">
        <v>2243</v>
      </c>
      <c r="E107" s="494"/>
      <c r="F107" s="388"/>
      <c r="G107" s="377"/>
      <c r="H107" s="388"/>
      <c r="I107" s="388"/>
      <c r="J107" s="468"/>
      <c r="K107" s="376"/>
      <c r="L107" s="361"/>
      <c r="M107" s="361"/>
      <c r="N107" s="361"/>
      <c r="O107" s="468"/>
      <c r="P107" s="377"/>
      <c r="Q107" s="377"/>
      <c r="R107" s="377"/>
      <c r="S107" s="377"/>
      <c r="T107" s="377"/>
      <c r="U107" s="377"/>
      <c r="V107" s="377"/>
      <c r="W107" s="377"/>
      <c r="X107" s="377"/>
      <c r="Y107" s="377"/>
      <c r="Z107" s="322"/>
      <c r="AA107" s="322"/>
      <c r="AB107" s="322"/>
      <c r="AC107" s="377"/>
      <c r="AD107" s="377"/>
      <c r="AE107" s="377"/>
      <c r="AF107" s="468"/>
      <c r="AG107" s="468"/>
      <c r="AH107" s="362"/>
    </row>
    <row r="108" spans="2:34" hidden="1">
      <c r="B108" s="499"/>
      <c r="C108" s="473"/>
      <c r="D108" s="473"/>
      <c r="E108" s="473"/>
      <c r="F108" s="473"/>
      <c r="G108" s="473"/>
      <c r="H108" s="473"/>
      <c r="I108" s="473"/>
      <c r="J108" s="473"/>
      <c r="K108" s="473"/>
      <c r="L108" s="473"/>
      <c r="M108" s="473"/>
      <c r="N108" s="473"/>
      <c r="O108" s="473"/>
      <c r="P108" s="473"/>
      <c r="Q108" s="473"/>
      <c r="R108" s="473"/>
      <c r="S108" s="473"/>
      <c r="T108" s="473"/>
      <c r="U108" s="473"/>
      <c r="V108" s="473"/>
      <c r="W108" s="473"/>
      <c r="X108" s="473"/>
      <c r="Y108" s="473"/>
      <c r="Z108" s="473"/>
      <c r="AA108" s="473"/>
      <c r="AB108" s="473"/>
      <c r="AC108" s="473"/>
      <c r="AD108" s="473"/>
      <c r="AE108" s="473"/>
      <c r="AF108" s="473"/>
      <c r="AG108" s="473"/>
      <c r="AH108" s="500"/>
    </row>
    <row r="109" spans="2:34" hidden="1">
      <c r="B109" s="758" t="s">
        <v>2244</v>
      </c>
      <c r="C109" s="759">
        <v>1.119</v>
      </c>
      <c r="D109" s="760" t="s">
        <v>2245</v>
      </c>
      <c r="E109" s="337"/>
      <c r="F109" s="337">
        <v>1</v>
      </c>
      <c r="G109" s="377" t="s">
        <v>2246</v>
      </c>
      <c r="H109" s="376" t="s">
        <v>2248</v>
      </c>
      <c r="I109" s="376" t="s">
        <v>2110</v>
      </c>
      <c r="J109" s="320">
        <v>0.28599999999999998</v>
      </c>
      <c r="K109" s="376" t="s">
        <v>1700</v>
      </c>
      <c r="L109" s="321">
        <v>3.8</v>
      </c>
      <c r="M109" s="321">
        <v>7.45</v>
      </c>
      <c r="N109" s="321">
        <v>9.1</v>
      </c>
      <c r="O109" s="376">
        <v>1</v>
      </c>
      <c r="P109" s="376" t="s">
        <v>1705</v>
      </c>
      <c r="Q109" s="376" t="s">
        <v>1701</v>
      </c>
      <c r="R109" s="376" t="s">
        <v>1709</v>
      </c>
      <c r="S109" s="376">
        <v>0</v>
      </c>
      <c r="T109" s="377" t="s">
        <v>1701</v>
      </c>
      <c r="U109" s="377" t="s">
        <v>1767</v>
      </c>
      <c r="V109" s="377">
        <v>0</v>
      </c>
      <c r="W109" s="377" t="s">
        <v>1701</v>
      </c>
      <c r="X109" s="377" t="s">
        <v>1707</v>
      </c>
      <c r="Y109" s="377">
        <v>0</v>
      </c>
      <c r="Z109" s="322"/>
      <c r="AA109" s="322"/>
      <c r="AB109" s="322"/>
      <c r="AC109" s="377" t="s">
        <v>1699</v>
      </c>
      <c r="AD109" s="377" t="s">
        <v>1703</v>
      </c>
      <c r="AE109" s="377">
        <v>0</v>
      </c>
      <c r="AF109" s="321"/>
      <c r="AG109" s="377">
        <v>7.4589699999999999</v>
      </c>
      <c r="AH109" s="336">
        <v>112.44832</v>
      </c>
    </row>
    <row r="110" spans="2:34" hidden="1">
      <c r="B110" s="758"/>
      <c r="C110" s="759"/>
      <c r="D110" s="760"/>
      <c r="E110" s="337"/>
      <c r="F110" s="337"/>
      <c r="G110" s="376"/>
      <c r="H110" s="376"/>
      <c r="I110" s="376"/>
      <c r="J110" s="320"/>
      <c r="K110" s="376"/>
      <c r="L110" s="321"/>
      <c r="M110" s="321"/>
      <c r="N110" s="321"/>
      <c r="O110" s="376"/>
      <c r="P110" s="376"/>
      <c r="Q110" s="376"/>
      <c r="R110" s="376"/>
      <c r="S110" s="376"/>
      <c r="T110" s="376"/>
      <c r="U110" s="376"/>
      <c r="V110" s="376"/>
      <c r="W110" s="376"/>
      <c r="X110" s="376"/>
      <c r="Y110" s="376"/>
      <c r="Z110" s="376"/>
      <c r="AA110" s="376"/>
      <c r="AB110" s="376"/>
      <c r="AC110" s="376"/>
      <c r="AD110" s="376"/>
      <c r="AE110" s="376"/>
      <c r="AF110" s="321"/>
      <c r="AG110" s="376"/>
      <c r="AH110" s="336"/>
    </row>
    <row r="111" spans="2:34" hidden="1">
      <c r="B111" s="758"/>
      <c r="C111" s="759"/>
      <c r="D111" s="760"/>
      <c r="E111" s="337"/>
      <c r="F111" s="337">
        <v>2</v>
      </c>
      <c r="G111" s="377" t="s">
        <v>2247</v>
      </c>
      <c r="H111" s="376" t="s">
        <v>2249</v>
      </c>
      <c r="I111" s="376" t="s">
        <v>2111</v>
      </c>
      <c r="J111" s="320">
        <v>0.70399999999999996</v>
      </c>
      <c r="K111" s="376" t="s">
        <v>1700</v>
      </c>
      <c r="L111" s="321">
        <v>4.1500000000000004</v>
      </c>
      <c r="M111" s="321">
        <v>7.9</v>
      </c>
      <c r="N111" s="321">
        <v>8.3000000000000007</v>
      </c>
      <c r="O111" s="376">
        <v>1</v>
      </c>
      <c r="P111" s="377" t="s">
        <v>1705</v>
      </c>
      <c r="Q111" s="377" t="s">
        <v>1701</v>
      </c>
      <c r="R111" s="377" t="s">
        <v>1709</v>
      </c>
      <c r="S111" s="376">
        <v>0</v>
      </c>
      <c r="T111" s="377" t="s">
        <v>1701</v>
      </c>
      <c r="U111" s="377" t="s">
        <v>1767</v>
      </c>
      <c r="V111" s="377">
        <v>0</v>
      </c>
      <c r="W111" s="377" t="s">
        <v>1701</v>
      </c>
      <c r="X111" s="377" t="s">
        <v>1707</v>
      </c>
      <c r="Y111" s="377">
        <v>0</v>
      </c>
      <c r="Z111" s="322"/>
      <c r="AA111" s="322"/>
      <c r="AB111" s="322"/>
      <c r="AC111" s="377" t="s">
        <v>1699</v>
      </c>
      <c r="AD111" s="377" t="s">
        <v>1703</v>
      </c>
      <c r="AE111" s="377">
        <v>0</v>
      </c>
      <c r="AF111" s="321"/>
      <c r="AG111" s="377">
        <v>7.4627699999999999</v>
      </c>
      <c r="AH111" s="336">
        <v>112.44833</v>
      </c>
    </row>
    <row r="112" spans="2:34">
      <c r="B112" s="670"/>
      <c r="C112" s="653"/>
      <c r="D112" s="653"/>
      <c r="E112" s="653"/>
      <c r="F112" s="653"/>
      <c r="G112" s="653"/>
      <c r="H112" s="653"/>
      <c r="I112" s="653"/>
      <c r="J112" s="653"/>
      <c r="K112" s="653"/>
      <c r="L112" s="653"/>
      <c r="M112" s="653"/>
      <c r="N112" s="653"/>
      <c r="O112" s="653"/>
      <c r="P112" s="653"/>
      <c r="Q112" s="653"/>
      <c r="R112" s="653"/>
      <c r="S112" s="653"/>
      <c r="T112" s="653"/>
      <c r="U112" s="653"/>
      <c r="V112" s="653"/>
      <c r="W112" s="653"/>
      <c r="X112" s="653"/>
      <c r="Y112" s="653"/>
      <c r="Z112" s="653"/>
      <c r="AA112" s="653"/>
      <c r="AB112" s="653"/>
      <c r="AC112" s="653"/>
      <c r="AD112" s="653"/>
      <c r="AE112" s="653"/>
      <c r="AF112" s="653"/>
      <c r="AG112" s="653"/>
      <c r="AH112" s="653"/>
    </row>
    <row r="113" spans="2:34">
      <c r="B113" s="482" t="s">
        <v>2250</v>
      </c>
      <c r="C113" s="475">
        <v>0.76400000000000001</v>
      </c>
      <c r="D113" s="480" t="s">
        <v>2251</v>
      </c>
      <c r="E113" s="480"/>
      <c r="F113" s="376">
        <v>10</v>
      </c>
      <c r="G113" s="377" t="s">
        <v>2252</v>
      </c>
      <c r="H113" s="376" t="s">
        <v>2452</v>
      </c>
      <c r="I113" s="376" t="s">
        <v>2112</v>
      </c>
      <c r="J113" s="320">
        <v>0.38600000000000001</v>
      </c>
      <c r="K113" s="376" t="s">
        <v>1700</v>
      </c>
      <c r="L113" s="321">
        <v>3.2</v>
      </c>
      <c r="M113" s="321">
        <v>4.3</v>
      </c>
      <c r="N113" s="321">
        <v>4.5999999999999996</v>
      </c>
      <c r="O113" s="376">
        <v>1</v>
      </c>
      <c r="P113" s="335" t="s">
        <v>1705</v>
      </c>
      <c r="Q113" s="335" t="s">
        <v>1701</v>
      </c>
      <c r="R113" s="335" t="s">
        <v>1709</v>
      </c>
      <c r="S113" s="335">
        <v>2</v>
      </c>
      <c r="T113" s="383" t="s">
        <v>1701</v>
      </c>
      <c r="U113" s="383" t="s">
        <v>1767</v>
      </c>
      <c r="V113" s="383">
        <v>0</v>
      </c>
      <c r="W113" s="383" t="s">
        <v>1701</v>
      </c>
      <c r="X113" s="383" t="s">
        <v>1707</v>
      </c>
      <c r="Y113" s="383">
        <v>1</v>
      </c>
      <c r="Z113" s="322"/>
      <c r="AA113" s="322"/>
      <c r="AB113" s="322"/>
      <c r="AC113" s="317" t="s">
        <v>1699</v>
      </c>
      <c r="AD113" s="317" t="s">
        <v>1703</v>
      </c>
      <c r="AE113" s="317">
        <v>2</v>
      </c>
      <c r="AF113" s="317"/>
      <c r="AG113" s="377">
        <v>7.4827700000000004</v>
      </c>
      <c r="AH113" s="336">
        <v>112.44721</v>
      </c>
    </row>
    <row r="114" spans="2:34" hidden="1">
      <c r="B114" s="670"/>
      <c r="C114" s="653"/>
      <c r="D114" s="653"/>
      <c r="E114" s="653"/>
      <c r="F114" s="653"/>
      <c r="G114" s="653"/>
      <c r="H114" s="653"/>
      <c r="I114" s="653"/>
      <c r="J114" s="653"/>
      <c r="K114" s="653"/>
      <c r="L114" s="653"/>
      <c r="M114" s="653"/>
      <c r="N114" s="653"/>
      <c r="O114" s="653"/>
      <c r="P114" s="653"/>
      <c r="Q114" s="653"/>
      <c r="R114" s="653"/>
      <c r="S114" s="653"/>
      <c r="T114" s="653"/>
      <c r="U114" s="653"/>
      <c r="V114" s="653"/>
      <c r="W114" s="653"/>
      <c r="X114" s="653"/>
      <c r="Y114" s="653"/>
      <c r="Z114" s="653"/>
      <c r="AA114" s="653"/>
      <c r="AB114" s="653"/>
      <c r="AC114" s="653"/>
      <c r="AD114" s="653"/>
      <c r="AE114" s="653"/>
      <c r="AF114" s="653"/>
      <c r="AG114" s="653"/>
      <c r="AH114" s="653"/>
    </row>
    <row r="115" spans="2:34" hidden="1">
      <c r="B115" s="472" t="s">
        <v>2253</v>
      </c>
      <c r="C115" s="467">
        <v>1.411</v>
      </c>
      <c r="D115" s="376" t="s">
        <v>2254</v>
      </c>
      <c r="E115" s="376"/>
      <c r="F115" s="468"/>
      <c r="G115" s="317"/>
      <c r="H115" s="468"/>
      <c r="I115" s="468"/>
      <c r="J115" s="384"/>
      <c r="K115" s="468"/>
      <c r="L115" s="361"/>
      <c r="M115" s="361"/>
      <c r="N115" s="361"/>
      <c r="O115" s="468"/>
      <c r="P115" s="468"/>
      <c r="Q115" s="468"/>
      <c r="R115" s="468"/>
      <c r="S115" s="468"/>
      <c r="T115" s="468"/>
      <c r="U115" s="468"/>
      <c r="V115" s="468"/>
      <c r="W115" s="468"/>
      <c r="X115" s="468"/>
      <c r="Y115" s="468"/>
      <c r="Z115" s="322"/>
      <c r="AA115" s="322"/>
      <c r="AB115" s="322"/>
      <c r="AC115" s="468"/>
      <c r="AD115" s="468"/>
      <c r="AE115" s="468"/>
      <c r="AF115" s="468"/>
      <c r="AG115" s="468"/>
      <c r="AH115" s="362"/>
    </row>
    <row r="116" spans="2:34" hidden="1">
      <c r="B116" s="670"/>
      <c r="C116" s="653"/>
      <c r="D116" s="653"/>
      <c r="E116" s="653"/>
      <c r="F116" s="653"/>
      <c r="G116" s="653"/>
      <c r="H116" s="653"/>
      <c r="I116" s="653"/>
      <c r="J116" s="653"/>
      <c r="K116" s="653"/>
      <c r="L116" s="653"/>
      <c r="M116" s="653"/>
      <c r="N116" s="653"/>
      <c r="O116" s="653"/>
      <c r="P116" s="653"/>
      <c r="Q116" s="653"/>
      <c r="R116" s="653"/>
      <c r="S116" s="653"/>
      <c r="T116" s="653"/>
      <c r="U116" s="653"/>
      <c r="V116" s="653"/>
      <c r="W116" s="653"/>
      <c r="X116" s="653"/>
      <c r="Y116" s="653"/>
      <c r="Z116" s="653"/>
      <c r="AA116" s="653"/>
      <c r="AB116" s="653"/>
      <c r="AC116" s="653"/>
      <c r="AD116" s="653"/>
      <c r="AE116" s="653"/>
      <c r="AF116" s="653"/>
      <c r="AG116" s="653"/>
      <c r="AH116" s="653"/>
    </row>
    <row r="117" spans="2:34" hidden="1">
      <c r="B117" s="472" t="s">
        <v>2255</v>
      </c>
      <c r="C117" s="467">
        <v>1.508</v>
      </c>
      <c r="D117" s="376" t="s">
        <v>2256</v>
      </c>
      <c r="E117" s="376"/>
      <c r="F117" s="376">
        <v>1</v>
      </c>
      <c r="G117" s="377" t="s">
        <v>2257</v>
      </c>
      <c r="H117" s="376" t="s">
        <v>2258</v>
      </c>
      <c r="I117" s="376" t="s">
        <v>2102</v>
      </c>
      <c r="J117" s="320">
        <v>0</v>
      </c>
      <c r="K117" s="376" t="s">
        <v>1700</v>
      </c>
      <c r="L117" s="321">
        <v>40.700000000000003</v>
      </c>
      <c r="M117" s="321">
        <v>7.05</v>
      </c>
      <c r="N117" s="321">
        <f>1.35+7.05+1.3</f>
        <v>9.7000000000000011</v>
      </c>
      <c r="O117" s="376">
        <v>1</v>
      </c>
      <c r="P117" s="335" t="s">
        <v>1697</v>
      </c>
      <c r="Q117" s="335" t="s">
        <v>1705</v>
      </c>
      <c r="R117" s="335" t="s">
        <v>1709</v>
      </c>
      <c r="S117" s="376">
        <v>2</v>
      </c>
      <c r="T117" s="383" t="s">
        <v>1701</v>
      </c>
      <c r="U117" s="383" t="s">
        <v>1767</v>
      </c>
      <c r="V117" s="383">
        <v>1</v>
      </c>
      <c r="W117" s="383" t="s">
        <v>1699</v>
      </c>
      <c r="X117" s="383" t="s">
        <v>1707</v>
      </c>
      <c r="Y117" s="383">
        <v>0</v>
      </c>
      <c r="Z117" s="322"/>
      <c r="AA117" s="322"/>
      <c r="AB117" s="322"/>
      <c r="AC117" s="317" t="s">
        <v>1699</v>
      </c>
      <c r="AD117" s="317" t="s">
        <v>1703</v>
      </c>
      <c r="AE117" s="317">
        <v>2</v>
      </c>
      <c r="AF117" s="317"/>
      <c r="AG117" s="377">
        <v>7.4663899999999996</v>
      </c>
      <c r="AH117" s="336">
        <v>112.42749000000001</v>
      </c>
    </row>
    <row r="118" spans="2:34" hidden="1">
      <c r="B118" s="670"/>
      <c r="C118" s="653"/>
      <c r="D118" s="653"/>
      <c r="E118" s="653"/>
      <c r="F118" s="653"/>
      <c r="G118" s="653"/>
      <c r="H118" s="653"/>
      <c r="I118" s="653"/>
      <c r="J118" s="653"/>
      <c r="K118" s="653"/>
      <c r="L118" s="653"/>
      <c r="M118" s="653"/>
      <c r="N118" s="653"/>
      <c r="O118" s="653"/>
      <c r="P118" s="653"/>
      <c r="Q118" s="653"/>
      <c r="R118" s="653"/>
      <c r="S118" s="653"/>
      <c r="T118" s="653"/>
      <c r="U118" s="653"/>
      <c r="V118" s="653"/>
      <c r="W118" s="653"/>
      <c r="X118" s="653"/>
      <c r="Y118" s="653"/>
      <c r="Z118" s="653"/>
      <c r="AA118" s="653"/>
      <c r="AB118" s="653"/>
      <c r="AC118" s="653"/>
      <c r="AD118" s="653"/>
      <c r="AE118" s="653"/>
      <c r="AF118" s="653"/>
      <c r="AG118" s="653"/>
      <c r="AH118" s="653"/>
    </row>
    <row r="119" spans="2:34" hidden="1">
      <c r="B119" s="472" t="s">
        <v>2259</v>
      </c>
      <c r="C119" s="467">
        <v>0.312</v>
      </c>
      <c r="D119" s="376" t="s">
        <v>2260</v>
      </c>
      <c r="E119" s="376"/>
      <c r="F119" s="376"/>
      <c r="G119" s="377"/>
      <c r="H119" s="376"/>
      <c r="I119" s="376"/>
      <c r="J119" s="320"/>
      <c r="K119" s="376"/>
      <c r="L119" s="321"/>
      <c r="M119" s="321"/>
      <c r="N119" s="321"/>
      <c r="O119" s="376"/>
      <c r="P119" s="376"/>
      <c r="Q119" s="376"/>
      <c r="R119" s="376"/>
      <c r="S119" s="376"/>
      <c r="T119" s="376"/>
      <c r="U119" s="376"/>
      <c r="V119" s="376"/>
      <c r="W119" s="376"/>
      <c r="X119" s="376"/>
      <c r="Y119" s="376"/>
      <c r="Z119" s="322"/>
      <c r="AA119" s="322"/>
      <c r="AB119" s="322"/>
      <c r="AC119" s="376"/>
      <c r="AD119" s="376"/>
      <c r="AE119" s="376"/>
      <c r="AF119" s="321"/>
      <c r="AG119" s="421"/>
      <c r="AH119" s="336"/>
    </row>
    <row r="120" spans="2:34" hidden="1">
      <c r="B120" s="670"/>
      <c r="C120" s="653"/>
      <c r="D120" s="653"/>
      <c r="E120" s="653"/>
      <c r="F120" s="653"/>
      <c r="G120" s="653"/>
      <c r="H120" s="653"/>
      <c r="I120" s="653"/>
      <c r="J120" s="653"/>
      <c r="K120" s="653"/>
      <c r="L120" s="653"/>
      <c r="M120" s="653"/>
      <c r="N120" s="653"/>
      <c r="O120" s="653"/>
      <c r="P120" s="653"/>
      <c r="Q120" s="653"/>
      <c r="R120" s="653"/>
      <c r="S120" s="653"/>
      <c r="T120" s="653"/>
      <c r="U120" s="653"/>
      <c r="V120" s="653"/>
      <c r="W120" s="653"/>
      <c r="X120" s="653"/>
      <c r="Y120" s="653"/>
      <c r="Z120" s="653"/>
      <c r="AA120" s="653"/>
      <c r="AB120" s="653"/>
      <c r="AC120" s="653"/>
      <c r="AD120" s="653"/>
      <c r="AE120" s="653"/>
      <c r="AF120" s="653"/>
      <c r="AG120" s="653"/>
      <c r="AH120" s="653"/>
    </row>
    <row r="121" spans="2:34" hidden="1">
      <c r="B121" s="472" t="s">
        <v>2062</v>
      </c>
      <c r="C121" s="377">
        <v>0.253</v>
      </c>
      <c r="D121" s="376" t="s">
        <v>2262</v>
      </c>
      <c r="E121" s="376"/>
      <c r="F121" s="377">
        <v>1</v>
      </c>
      <c r="G121" s="333" t="s">
        <v>2261</v>
      </c>
      <c r="H121" s="377" t="s">
        <v>2263</v>
      </c>
      <c r="I121" s="377" t="s">
        <v>2095</v>
      </c>
      <c r="J121" s="484">
        <v>0.246</v>
      </c>
      <c r="K121" s="377" t="s">
        <v>1700</v>
      </c>
      <c r="L121" s="377">
        <v>3.5</v>
      </c>
      <c r="M121" s="377">
        <v>7.8</v>
      </c>
      <c r="N121" s="377">
        <v>9.3000000000000007</v>
      </c>
      <c r="O121" s="377">
        <v>1</v>
      </c>
      <c r="P121" s="468" t="s">
        <v>1705</v>
      </c>
      <c r="Q121" s="468" t="s">
        <v>1701</v>
      </c>
      <c r="R121" s="468" t="s">
        <v>1709</v>
      </c>
      <c r="S121" s="377">
        <v>0</v>
      </c>
      <c r="T121" s="468" t="s">
        <v>1701</v>
      </c>
      <c r="U121" s="468" t="s">
        <v>1767</v>
      </c>
      <c r="V121" s="468">
        <v>0</v>
      </c>
      <c r="W121" s="468" t="s">
        <v>1701</v>
      </c>
      <c r="X121" s="468" t="s">
        <v>1707</v>
      </c>
      <c r="Y121" s="468">
        <v>1</v>
      </c>
      <c r="Z121" s="322"/>
      <c r="AA121" s="322"/>
      <c r="AB121" s="322"/>
      <c r="AC121" s="468" t="s">
        <v>1699</v>
      </c>
      <c r="AD121" s="468" t="s">
        <v>1703</v>
      </c>
      <c r="AE121" s="468">
        <v>2</v>
      </c>
      <c r="AF121" s="377"/>
      <c r="AG121" s="377">
        <v>7.4599299999999999</v>
      </c>
      <c r="AH121" s="378">
        <v>112.44301</v>
      </c>
    </row>
    <row r="122" spans="2:34">
      <c r="B122" s="670"/>
      <c r="C122" s="653"/>
      <c r="D122" s="653"/>
      <c r="E122" s="653"/>
      <c r="F122" s="653"/>
      <c r="G122" s="653"/>
      <c r="H122" s="653"/>
      <c r="I122" s="653"/>
      <c r="J122" s="653"/>
      <c r="K122" s="653"/>
      <c r="L122" s="653"/>
      <c r="M122" s="653"/>
      <c r="N122" s="653"/>
      <c r="O122" s="653"/>
      <c r="P122" s="653"/>
      <c r="Q122" s="653"/>
      <c r="R122" s="653"/>
      <c r="S122" s="653"/>
      <c r="T122" s="653"/>
      <c r="U122" s="653"/>
      <c r="V122" s="653"/>
      <c r="W122" s="653"/>
      <c r="X122" s="653"/>
      <c r="Y122" s="653"/>
      <c r="Z122" s="653"/>
      <c r="AA122" s="653"/>
      <c r="AB122" s="653"/>
      <c r="AC122" s="653"/>
      <c r="AD122" s="653"/>
      <c r="AE122" s="653"/>
      <c r="AF122" s="653"/>
      <c r="AG122" s="653"/>
      <c r="AH122" s="653"/>
    </row>
    <row r="123" spans="2:34">
      <c r="B123" s="472" t="s">
        <v>2058</v>
      </c>
      <c r="C123" s="467">
        <v>0.57499999999999996</v>
      </c>
      <c r="D123" s="376" t="s">
        <v>2264</v>
      </c>
      <c r="E123" s="376"/>
      <c r="F123" s="377">
        <v>11</v>
      </c>
      <c r="G123" s="333" t="s">
        <v>2265</v>
      </c>
      <c r="H123" s="377" t="s">
        <v>2266</v>
      </c>
      <c r="I123" s="377" t="s">
        <v>2074</v>
      </c>
      <c r="J123" s="377">
        <v>0.20200000000000001</v>
      </c>
      <c r="K123" s="376" t="s">
        <v>1700</v>
      </c>
      <c r="L123" s="366">
        <v>8.9</v>
      </c>
      <c r="M123" s="366">
        <v>6.5</v>
      </c>
      <c r="N123" s="366">
        <f>8.6</f>
        <v>8.6</v>
      </c>
      <c r="O123" s="377">
        <v>1</v>
      </c>
      <c r="P123" s="468" t="s">
        <v>1697</v>
      </c>
      <c r="Q123" s="468" t="s">
        <v>1701</v>
      </c>
      <c r="R123" s="468" t="s">
        <v>1709</v>
      </c>
      <c r="S123" s="377">
        <v>2</v>
      </c>
      <c r="T123" s="376" t="s">
        <v>1701</v>
      </c>
      <c r="U123" s="376" t="s">
        <v>1767</v>
      </c>
      <c r="V123" s="376">
        <v>2</v>
      </c>
      <c r="W123" s="376" t="s">
        <v>1701</v>
      </c>
      <c r="X123" s="376" t="s">
        <v>1707</v>
      </c>
      <c r="Y123" s="376">
        <v>1</v>
      </c>
      <c r="Z123" s="322"/>
      <c r="AA123" s="322"/>
      <c r="AB123" s="322"/>
      <c r="AC123" s="376" t="s">
        <v>1699</v>
      </c>
      <c r="AD123" s="376" t="s">
        <v>1703</v>
      </c>
      <c r="AE123" s="376">
        <v>0</v>
      </c>
      <c r="AF123" s="377"/>
      <c r="AG123" s="377">
        <v>7.4831899999999996</v>
      </c>
      <c r="AH123" s="378">
        <v>112.43468</v>
      </c>
    </row>
    <row r="124" spans="2:34" hidden="1">
      <c r="B124" s="670"/>
      <c r="C124" s="653"/>
      <c r="D124" s="653"/>
      <c r="E124" s="653"/>
      <c r="F124" s="653"/>
      <c r="G124" s="653"/>
      <c r="H124" s="653"/>
      <c r="I124" s="653"/>
      <c r="J124" s="653"/>
      <c r="K124" s="653"/>
      <c r="L124" s="653"/>
      <c r="M124" s="653"/>
      <c r="N124" s="653"/>
      <c r="O124" s="653"/>
      <c r="P124" s="653"/>
      <c r="Q124" s="653"/>
      <c r="R124" s="653"/>
      <c r="S124" s="653"/>
      <c r="T124" s="653"/>
      <c r="U124" s="653"/>
      <c r="V124" s="653"/>
      <c r="W124" s="653"/>
      <c r="X124" s="653"/>
      <c r="Y124" s="653"/>
      <c r="Z124" s="653"/>
      <c r="AA124" s="653"/>
      <c r="AB124" s="653"/>
      <c r="AC124" s="653"/>
      <c r="AD124" s="653"/>
      <c r="AE124" s="653"/>
      <c r="AF124" s="653"/>
      <c r="AG124" s="653"/>
      <c r="AH124" s="653"/>
    </row>
    <row r="125" spans="2:34" hidden="1">
      <c r="B125" s="472" t="s">
        <v>2267</v>
      </c>
      <c r="C125" s="377">
        <v>0.27700000000000002</v>
      </c>
      <c r="D125" s="377" t="s">
        <v>2268</v>
      </c>
      <c r="E125" s="377"/>
      <c r="F125" s="377"/>
      <c r="G125" s="333"/>
      <c r="H125" s="377"/>
      <c r="I125" s="377"/>
      <c r="J125" s="484"/>
      <c r="K125" s="376"/>
      <c r="L125" s="366"/>
      <c r="M125" s="366"/>
      <c r="N125" s="366"/>
      <c r="O125" s="377"/>
      <c r="P125" s="468"/>
      <c r="Q125" s="335"/>
      <c r="R125" s="335"/>
      <c r="S125" s="377"/>
      <c r="T125" s="383"/>
      <c r="U125" s="383"/>
      <c r="V125" s="383"/>
      <c r="W125" s="383"/>
      <c r="X125" s="383"/>
      <c r="Y125" s="383"/>
      <c r="Z125" s="322"/>
      <c r="AA125" s="322"/>
      <c r="AB125" s="322"/>
      <c r="AC125" s="317"/>
      <c r="AD125" s="317"/>
      <c r="AE125" s="317"/>
      <c r="AF125" s="317"/>
      <c r="AG125" s="377"/>
      <c r="AH125" s="390"/>
    </row>
    <row r="126" spans="2:34" hidden="1">
      <c r="B126" s="670"/>
      <c r="C126" s="653"/>
      <c r="D126" s="653"/>
      <c r="E126" s="653"/>
      <c r="F126" s="653"/>
      <c r="G126" s="653"/>
      <c r="H126" s="653"/>
      <c r="I126" s="653"/>
      <c r="J126" s="653"/>
      <c r="K126" s="653"/>
      <c r="L126" s="653"/>
      <c r="M126" s="653"/>
      <c r="N126" s="653"/>
      <c r="O126" s="653"/>
      <c r="P126" s="653"/>
      <c r="Q126" s="653"/>
      <c r="R126" s="653"/>
      <c r="S126" s="653"/>
      <c r="T126" s="653"/>
      <c r="U126" s="653"/>
      <c r="V126" s="653"/>
      <c r="W126" s="653"/>
      <c r="X126" s="653"/>
      <c r="Y126" s="653"/>
      <c r="Z126" s="653"/>
      <c r="AA126" s="653"/>
      <c r="AB126" s="653"/>
      <c r="AC126" s="653"/>
      <c r="AD126" s="653"/>
      <c r="AE126" s="653"/>
      <c r="AF126" s="653"/>
      <c r="AG126" s="653"/>
      <c r="AH126" s="653"/>
    </row>
    <row r="127" spans="2:34" hidden="1">
      <c r="B127" s="472" t="s">
        <v>2269</v>
      </c>
      <c r="C127" s="467">
        <v>1.2769999999999999</v>
      </c>
      <c r="D127" s="376" t="s">
        <v>2270</v>
      </c>
      <c r="E127" s="376"/>
      <c r="F127" s="376">
        <v>1</v>
      </c>
      <c r="G127" s="377" t="s">
        <v>2271</v>
      </c>
      <c r="H127" s="376" t="s">
        <v>2272</v>
      </c>
      <c r="I127" s="376" t="s">
        <v>2113</v>
      </c>
      <c r="J127" s="320">
        <v>1.016</v>
      </c>
      <c r="K127" s="376" t="s">
        <v>1700</v>
      </c>
      <c r="L127" s="321">
        <v>13.1</v>
      </c>
      <c r="M127" s="321">
        <v>5.3</v>
      </c>
      <c r="N127" s="321">
        <v>6.6</v>
      </c>
      <c r="O127" s="376">
        <v>1</v>
      </c>
      <c r="P127" s="481" t="s">
        <v>1697</v>
      </c>
      <c r="Q127" s="481" t="s">
        <v>1701</v>
      </c>
      <c r="R127" s="481" t="s">
        <v>1709</v>
      </c>
      <c r="S127" s="481">
        <v>0</v>
      </c>
      <c r="T127" s="376" t="s">
        <v>1701</v>
      </c>
      <c r="U127" s="376" t="s">
        <v>1767</v>
      </c>
      <c r="V127" s="376">
        <v>0</v>
      </c>
      <c r="W127" s="376" t="s">
        <v>1699</v>
      </c>
      <c r="X127" s="376" t="s">
        <v>1699</v>
      </c>
      <c r="Y127" s="376">
        <v>1</v>
      </c>
      <c r="Z127" s="322"/>
      <c r="AA127" s="322"/>
      <c r="AB127" s="322"/>
      <c r="AC127" s="376" t="s">
        <v>1699</v>
      </c>
      <c r="AD127" s="376" t="s">
        <v>1703</v>
      </c>
      <c r="AE127" s="376">
        <v>0</v>
      </c>
      <c r="AF127" s="321"/>
      <c r="AG127" s="377">
        <v>7.46617</v>
      </c>
      <c r="AH127" s="336">
        <v>112.42077</v>
      </c>
    </row>
    <row r="128" spans="2:34">
      <c r="B128" s="670"/>
      <c r="C128" s="653"/>
      <c r="D128" s="653"/>
      <c r="E128" s="653"/>
      <c r="F128" s="653"/>
      <c r="G128" s="653"/>
      <c r="H128" s="653"/>
      <c r="I128" s="653"/>
      <c r="J128" s="653"/>
      <c r="K128" s="653"/>
      <c r="L128" s="653"/>
      <c r="M128" s="653"/>
      <c r="N128" s="653"/>
      <c r="O128" s="653"/>
      <c r="P128" s="653"/>
      <c r="Q128" s="653"/>
      <c r="R128" s="653"/>
      <c r="S128" s="653"/>
      <c r="T128" s="653"/>
      <c r="U128" s="653"/>
      <c r="V128" s="653"/>
      <c r="W128" s="653"/>
      <c r="X128" s="653"/>
      <c r="Y128" s="653"/>
      <c r="Z128" s="653"/>
      <c r="AA128" s="653"/>
      <c r="AB128" s="653"/>
      <c r="AC128" s="653"/>
      <c r="AD128" s="653"/>
      <c r="AE128" s="653"/>
      <c r="AF128" s="653"/>
      <c r="AG128" s="653"/>
      <c r="AH128" s="653"/>
    </row>
    <row r="129" spans="2:34" ht="15" customHeight="1">
      <c r="B129" s="482" t="s">
        <v>2273</v>
      </c>
      <c r="C129" s="475">
        <v>0.88900000000000001</v>
      </c>
      <c r="D129" s="480" t="s">
        <v>2274</v>
      </c>
      <c r="E129" s="480"/>
      <c r="F129" s="335">
        <v>12</v>
      </c>
      <c r="G129" s="333" t="s">
        <v>2275</v>
      </c>
      <c r="H129" s="377" t="s">
        <v>2448</v>
      </c>
      <c r="I129" s="377" t="s">
        <v>2114</v>
      </c>
      <c r="J129" s="391">
        <v>0</v>
      </c>
      <c r="K129" s="376" t="s">
        <v>1700</v>
      </c>
      <c r="L129" s="392">
        <v>3.7</v>
      </c>
      <c r="M129" s="392">
        <v>7.1</v>
      </c>
      <c r="N129" s="392">
        <v>7.52</v>
      </c>
      <c r="O129" s="335">
        <v>1</v>
      </c>
      <c r="P129" s="335" t="s">
        <v>1705</v>
      </c>
      <c r="Q129" s="335" t="s">
        <v>1701</v>
      </c>
      <c r="R129" s="335" t="s">
        <v>1709</v>
      </c>
      <c r="S129" s="335">
        <v>1</v>
      </c>
      <c r="T129" s="383" t="s">
        <v>1701</v>
      </c>
      <c r="U129" s="383" t="s">
        <v>1767</v>
      </c>
      <c r="V129" s="383">
        <v>1</v>
      </c>
      <c r="W129" s="383" t="s">
        <v>1701</v>
      </c>
      <c r="X129" s="383" t="s">
        <v>1707</v>
      </c>
      <c r="Y129" s="383">
        <v>1</v>
      </c>
      <c r="Z129" s="322"/>
      <c r="AA129" s="322"/>
      <c r="AB129" s="322"/>
      <c r="AC129" s="317" t="s">
        <v>1699</v>
      </c>
      <c r="AD129" s="317" t="s">
        <v>1703</v>
      </c>
      <c r="AE129" s="317">
        <v>0</v>
      </c>
      <c r="AF129" s="317"/>
      <c r="AG129" s="393">
        <v>7.4827599999999999</v>
      </c>
      <c r="AH129" s="394">
        <v>112.44638</v>
      </c>
    </row>
    <row r="130" spans="2:34" hidden="1">
      <c r="B130" s="670"/>
      <c r="C130" s="653"/>
      <c r="D130" s="653"/>
      <c r="E130" s="653"/>
      <c r="F130" s="653"/>
      <c r="G130" s="653"/>
      <c r="H130" s="653"/>
      <c r="I130" s="653"/>
      <c r="J130" s="653"/>
      <c r="K130" s="653"/>
      <c r="L130" s="653"/>
      <c r="M130" s="653"/>
      <c r="N130" s="653"/>
      <c r="O130" s="653"/>
      <c r="P130" s="653"/>
      <c r="Q130" s="653"/>
      <c r="R130" s="653"/>
      <c r="S130" s="653"/>
      <c r="T130" s="653"/>
      <c r="U130" s="653"/>
      <c r="V130" s="653"/>
      <c r="W130" s="653"/>
      <c r="X130" s="653"/>
      <c r="Y130" s="653"/>
      <c r="Z130" s="653"/>
      <c r="AA130" s="653"/>
      <c r="AB130" s="653"/>
      <c r="AC130" s="653"/>
      <c r="AD130" s="653"/>
      <c r="AE130" s="653"/>
      <c r="AF130" s="653"/>
      <c r="AG130" s="653"/>
      <c r="AH130" s="653"/>
    </row>
    <row r="131" spans="2:34" ht="25.5" hidden="1">
      <c r="B131" s="482" t="s">
        <v>2276</v>
      </c>
      <c r="C131" s="475">
        <v>1.623</v>
      </c>
      <c r="D131" s="480" t="s">
        <v>2277</v>
      </c>
      <c r="E131" s="480"/>
      <c r="F131" s="335">
        <v>1</v>
      </c>
      <c r="G131" s="333" t="s">
        <v>2278</v>
      </c>
      <c r="H131" s="377" t="s">
        <v>2279</v>
      </c>
      <c r="I131" s="377" t="s">
        <v>2114</v>
      </c>
      <c r="J131" s="391">
        <v>1.472</v>
      </c>
      <c r="K131" s="376" t="s">
        <v>1700</v>
      </c>
      <c r="L131" s="392">
        <v>3.8</v>
      </c>
      <c r="M131" s="392">
        <v>4</v>
      </c>
      <c r="N131" s="392">
        <v>6.1</v>
      </c>
      <c r="O131" s="335">
        <v>1</v>
      </c>
      <c r="P131" s="335" t="s">
        <v>1705</v>
      </c>
      <c r="Q131" s="335" t="s">
        <v>1701</v>
      </c>
      <c r="R131" s="335" t="s">
        <v>1709</v>
      </c>
      <c r="S131" s="335">
        <v>0</v>
      </c>
      <c r="T131" s="383" t="s">
        <v>1701</v>
      </c>
      <c r="U131" s="383" t="s">
        <v>1767</v>
      </c>
      <c r="V131" s="383">
        <v>0</v>
      </c>
      <c r="W131" s="383" t="s">
        <v>1703</v>
      </c>
      <c r="X131" s="383" t="s">
        <v>1698</v>
      </c>
      <c r="Y131" s="383">
        <v>1</v>
      </c>
      <c r="Z131" s="322"/>
      <c r="AA131" s="322"/>
      <c r="AB131" s="322"/>
      <c r="AC131" s="317" t="s">
        <v>1699</v>
      </c>
      <c r="AD131" s="317" t="s">
        <v>1703</v>
      </c>
      <c r="AE131" s="317">
        <v>2</v>
      </c>
      <c r="AF131" s="317"/>
      <c r="AG131" s="393">
        <v>7.4824299999999999</v>
      </c>
      <c r="AH131" s="394">
        <v>112.4539</v>
      </c>
    </row>
    <row r="132" spans="2:34" hidden="1">
      <c r="B132" s="670"/>
      <c r="C132" s="653"/>
      <c r="D132" s="653"/>
      <c r="E132" s="653"/>
      <c r="F132" s="653"/>
      <c r="G132" s="653"/>
      <c r="H132" s="653"/>
      <c r="I132" s="653"/>
      <c r="J132" s="653"/>
      <c r="K132" s="653"/>
      <c r="L132" s="653"/>
      <c r="M132" s="653"/>
      <c r="N132" s="653"/>
      <c r="O132" s="653"/>
      <c r="P132" s="653"/>
      <c r="Q132" s="653"/>
      <c r="R132" s="653"/>
      <c r="S132" s="653"/>
      <c r="T132" s="653"/>
      <c r="U132" s="653"/>
      <c r="V132" s="653"/>
      <c r="W132" s="653"/>
      <c r="X132" s="653"/>
      <c r="Y132" s="653"/>
      <c r="Z132" s="653"/>
      <c r="AA132" s="653"/>
      <c r="AB132" s="653"/>
      <c r="AC132" s="653"/>
      <c r="AD132" s="653"/>
      <c r="AE132" s="653"/>
      <c r="AF132" s="653"/>
      <c r="AG132" s="653"/>
      <c r="AH132" s="653"/>
    </row>
    <row r="133" spans="2:34" hidden="1">
      <c r="B133" s="482" t="s">
        <v>2086</v>
      </c>
      <c r="C133" s="475">
        <v>0.46800000000000003</v>
      </c>
      <c r="D133" s="480" t="s">
        <v>2280</v>
      </c>
      <c r="E133" s="480"/>
      <c r="F133" s="335"/>
      <c r="G133" s="333"/>
      <c r="H133" s="377"/>
      <c r="I133" s="377"/>
      <c r="J133" s="391"/>
      <c r="K133" s="376"/>
      <c r="L133" s="392"/>
      <c r="M133" s="392"/>
      <c r="N133" s="392"/>
      <c r="O133" s="335"/>
      <c r="P133" s="335"/>
      <c r="Q133" s="335"/>
      <c r="R133" s="335"/>
      <c r="S133" s="335"/>
      <c r="T133" s="383"/>
      <c r="U133" s="383"/>
      <c r="V133" s="383"/>
      <c r="W133" s="383"/>
      <c r="X133" s="383"/>
      <c r="Y133" s="383"/>
      <c r="Z133" s="322"/>
      <c r="AA133" s="322"/>
      <c r="AB133" s="322"/>
      <c r="AC133" s="317"/>
      <c r="AD133" s="317"/>
      <c r="AE133" s="317"/>
      <c r="AF133" s="317"/>
      <c r="AG133" s="393"/>
      <c r="AH133" s="394"/>
    </row>
    <row r="134" spans="2:34" hidden="1">
      <c r="B134" s="670"/>
      <c r="C134" s="653"/>
      <c r="D134" s="653"/>
      <c r="E134" s="653"/>
      <c r="F134" s="653"/>
      <c r="G134" s="653"/>
      <c r="H134" s="653"/>
      <c r="I134" s="653"/>
      <c r="J134" s="653"/>
      <c r="K134" s="653"/>
      <c r="L134" s="653"/>
      <c r="M134" s="653"/>
      <c r="N134" s="653"/>
      <c r="O134" s="653"/>
      <c r="P134" s="653"/>
      <c r="Q134" s="653"/>
      <c r="R134" s="653"/>
      <c r="S134" s="653"/>
      <c r="T134" s="653"/>
      <c r="U134" s="653"/>
      <c r="V134" s="653"/>
      <c r="W134" s="653"/>
      <c r="X134" s="653"/>
      <c r="Y134" s="653"/>
      <c r="Z134" s="653"/>
      <c r="AA134" s="653"/>
      <c r="AB134" s="653"/>
      <c r="AC134" s="653"/>
      <c r="AD134" s="653"/>
      <c r="AE134" s="653"/>
      <c r="AF134" s="653"/>
      <c r="AG134" s="653"/>
      <c r="AH134" s="653"/>
    </row>
    <row r="135" spans="2:34" hidden="1">
      <c r="B135" s="472" t="s">
        <v>2088</v>
      </c>
      <c r="C135" s="484">
        <v>0.89600000000000002</v>
      </c>
      <c r="D135" s="377" t="s">
        <v>2281</v>
      </c>
      <c r="E135" s="377"/>
      <c r="F135" s="377"/>
      <c r="G135" s="333"/>
      <c r="H135" s="377"/>
      <c r="I135" s="377"/>
      <c r="J135" s="377"/>
      <c r="K135" s="377"/>
      <c r="L135" s="366"/>
      <c r="M135" s="366"/>
      <c r="N135" s="366"/>
      <c r="O135" s="377"/>
      <c r="P135" s="377"/>
      <c r="Q135" s="377"/>
      <c r="R135" s="377"/>
      <c r="S135" s="377"/>
      <c r="T135" s="377"/>
      <c r="U135" s="377"/>
      <c r="V135" s="377"/>
      <c r="W135" s="377"/>
      <c r="X135" s="377"/>
      <c r="Y135" s="377"/>
      <c r="Z135" s="322"/>
      <c r="AA135" s="322"/>
      <c r="AB135" s="322"/>
      <c r="AC135" s="377"/>
      <c r="AD135" s="377"/>
      <c r="AE135" s="377"/>
      <c r="AF135" s="377"/>
      <c r="AG135" s="377"/>
      <c r="AH135" s="378"/>
    </row>
    <row r="136" spans="2:34" hidden="1">
      <c r="B136" s="670"/>
      <c r="C136" s="653"/>
      <c r="D136" s="653"/>
      <c r="E136" s="653"/>
      <c r="F136" s="653"/>
      <c r="G136" s="653"/>
      <c r="H136" s="653"/>
      <c r="I136" s="653"/>
      <c r="J136" s="653"/>
      <c r="K136" s="653"/>
      <c r="L136" s="653"/>
      <c r="M136" s="653"/>
      <c r="N136" s="653"/>
      <c r="O136" s="653"/>
      <c r="P136" s="653"/>
      <c r="Q136" s="653"/>
      <c r="R136" s="653"/>
      <c r="S136" s="653"/>
      <c r="T136" s="653"/>
      <c r="U136" s="653"/>
      <c r="V136" s="653"/>
      <c r="W136" s="653"/>
      <c r="X136" s="653"/>
      <c r="Y136" s="653"/>
      <c r="Z136" s="653"/>
      <c r="AA136" s="653"/>
      <c r="AB136" s="653"/>
      <c r="AC136" s="653"/>
      <c r="AD136" s="653"/>
      <c r="AE136" s="653"/>
      <c r="AF136" s="653"/>
      <c r="AG136" s="653"/>
      <c r="AH136" s="653"/>
    </row>
    <row r="137" spans="2:34" hidden="1">
      <c r="B137" s="472" t="s">
        <v>2089</v>
      </c>
      <c r="C137" s="484">
        <v>0.69499999999999995</v>
      </c>
      <c r="D137" s="377" t="s">
        <v>2282</v>
      </c>
      <c r="E137" s="377"/>
      <c r="F137" s="377">
        <v>1</v>
      </c>
      <c r="G137" s="333" t="s">
        <v>2283</v>
      </c>
      <c r="H137" s="377" t="s">
        <v>2284</v>
      </c>
      <c r="I137" s="377" t="s">
        <v>2115</v>
      </c>
      <c r="J137" s="377">
        <v>1.0069999999999999</v>
      </c>
      <c r="K137" s="377" t="s">
        <v>1700</v>
      </c>
      <c r="L137" s="366">
        <v>5.5</v>
      </c>
      <c r="M137" s="366">
        <v>3.5</v>
      </c>
      <c r="N137" s="366">
        <v>3.9</v>
      </c>
      <c r="O137" s="377">
        <v>1</v>
      </c>
      <c r="P137" s="377" t="s">
        <v>1705</v>
      </c>
      <c r="Q137" s="377" t="s">
        <v>1701</v>
      </c>
      <c r="R137" s="377" t="s">
        <v>1709</v>
      </c>
      <c r="S137" s="377">
        <v>0</v>
      </c>
      <c r="T137" s="377" t="s">
        <v>1701</v>
      </c>
      <c r="U137" s="377" t="s">
        <v>1767</v>
      </c>
      <c r="V137" s="377">
        <v>0</v>
      </c>
      <c r="W137" s="377" t="s">
        <v>1701</v>
      </c>
      <c r="X137" s="377" t="s">
        <v>1707</v>
      </c>
      <c r="Y137" s="377">
        <v>1</v>
      </c>
      <c r="Z137" s="322"/>
      <c r="AA137" s="322"/>
      <c r="AB137" s="322"/>
      <c r="AC137" s="377" t="s">
        <v>1699</v>
      </c>
      <c r="AD137" s="377" t="s">
        <v>1703</v>
      </c>
      <c r="AE137" s="377">
        <v>2</v>
      </c>
      <c r="AF137" s="377"/>
      <c r="AG137" s="377">
        <v>7.46462</v>
      </c>
      <c r="AH137" s="378">
        <v>112.45317</v>
      </c>
    </row>
    <row r="138" spans="2:34" hidden="1">
      <c r="B138" s="499"/>
      <c r="C138" s="473"/>
      <c r="D138" s="473"/>
      <c r="E138" s="473"/>
      <c r="F138" s="473"/>
      <c r="G138" s="473"/>
      <c r="H138" s="473"/>
      <c r="I138" s="473"/>
      <c r="J138" s="473"/>
      <c r="K138" s="473"/>
      <c r="L138" s="473"/>
      <c r="M138" s="473"/>
      <c r="N138" s="473"/>
      <c r="O138" s="473"/>
      <c r="P138" s="473"/>
      <c r="Q138" s="473"/>
      <c r="R138" s="473"/>
      <c r="S138" s="473"/>
      <c r="T138" s="473"/>
      <c r="U138" s="473"/>
      <c r="V138" s="473"/>
      <c r="W138" s="473"/>
      <c r="X138" s="473"/>
      <c r="Y138" s="473"/>
      <c r="Z138" s="473"/>
      <c r="AA138" s="473"/>
      <c r="AB138" s="473"/>
      <c r="AC138" s="473"/>
      <c r="AD138" s="473"/>
      <c r="AE138" s="473"/>
      <c r="AF138" s="473"/>
      <c r="AG138" s="473"/>
      <c r="AH138" s="500"/>
    </row>
    <row r="139" spans="2:34" hidden="1">
      <c r="B139" s="472" t="s">
        <v>2087</v>
      </c>
      <c r="C139" s="485">
        <v>0.10100000000000001</v>
      </c>
      <c r="D139" s="376" t="s">
        <v>2285</v>
      </c>
      <c r="E139" s="376"/>
      <c r="F139" s="468"/>
      <c r="G139" s="333"/>
      <c r="H139" s="377"/>
      <c r="I139" s="377"/>
      <c r="J139" s="468"/>
      <c r="K139" s="376"/>
      <c r="L139" s="361"/>
      <c r="M139" s="361"/>
      <c r="N139" s="361"/>
      <c r="O139" s="468"/>
      <c r="P139" s="335"/>
      <c r="Q139" s="335"/>
      <c r="R139" s="335"/>
      <c r="S139" s="468"/>
      <c r="T139" s="376"/>
      <c r="U139" s="376"/>
      <c r="V139" s="376"/>
      <c r="W139" s="376"/>
      <c r="X139" s="376"/>
      <c r="Y139" s="376"/>
      <c r="Z139" s="322"/>
      <c r="AA139" s="322"/>
      <c r="AB139" s="322"/>
      <c r="AC139" s="377"/>
      <c r="AD139" s="377"/>
      <c r="AE139" s="377"/>
      <c r="AF139" s="377"/>
      <c r="AG139" s="468"/>
      <c r="AH139" s="362"/>
    </row>
    <row r="140" spans="2:34" hidden="1">
      <c r="B140" s="670"/>
      <c r="C140" s="653"/>
      <c r="D140" s="653"/>
      <c r="E140" s="653"/>
      <c r="F140" s="653"/>
      <c r="G140" s="653"/>
      <c r="H140" s="653"/>
      <c r="I140" s="653"/>
      <c r="J140" s="653"/>
      <c r="K140" s="653"/>
      <c r="L140" s="653"/>
      <c r="M140" s="653"/>
      <c r="N140" s="653"/>
      <c r="O140" s="653"/>
      <c r="P140" s="653"/>
      <c r="Q140" s="653"/>
      <c r="R140" s="653"/>
      <c r="S140" s="653"/>
      <c r="T140" s="653"/>
      <c r="U140" s="653"/>
      <c r="V140" s="653"/>
      <c r="W140" s="653"/>
      <c r="X140" s="653"/>
      <c r="Y140" s="653"/>
      <c r="Z140" s="653"/>
      <c r="AA140" s="653"/>
      <c r="AB140" s="653"/>
      <c r="AC140" s="653"/>
      <c r="AD140" s="653"/>
      <c r="AE140" s="653"/>
      <c r="AF140" s="653"/>
      <c r="AG140" s="653"/>
      <c r="AH140" s="653"/>
    </row>
    <row r="141" spans="2:34" hidden="1">
      <c r="B141" s="483" t="s">
        <v>2060</v>
      </c>
      <c r="C141" s="476">
        <v>0.871</v>
      </c>
      <c r="D141" s="481" t="s">
        <v>2286</v>
      </c>
      <c r="E141" s="481"/>
      <c r="F141" s="345">
        <v>1</v>
      </c>
      <c r="G141" s="333" t="s">
        <v>2287</v>
      </c>
      <c r="H141" s="444" t="s">
        <v>2288</v>
      </c>
      <c r="I141" s="444" t="s">
        <v>2117</v>
      </c>
      <c r="J141" s="347">
        <v>0.27100000000000002</v>
      </c>
      <c r="K141" s="481" t="s">
        <v>1700</v>
      </c>
      <c r="L141" s="348">
        <v>3.1</v>
      </c>
      <c r="M141" s="348">
        <v>6.2</v>
      </c>
      <c r="N141" s="348">
        <v>6.2</v>
      </c>
      <c r="O141" s="345">
        <v>1</v>
      </c>
      <c r="P141" s="345" t="s">
        <v>1705</v>
      </c>
      <c r="Q141" s="345" t="s">
        <v>1701</v>
      </c>
      <c r="R141" s="345" t="s">
        <v>1709</v>
      </c>
      <c r="S141" s="345">
        <v>3</v>
      </c>
      <c r="T141" s="345" t="s">
        <v>1701</v>
      </c>
      <c r="U141" s="345" t="s">
        <v>1767</v>
      </c>
      <c r="V141" s="345">
        <v>2</v>
      </c>
      <c r="W141" s="345" t="s">
        <v>1701</v>
      </c>
      <c r="X141" s="345" t="s">
        <v>1707</v>
      </c>
      <c r="Y141" s="345">
        <v>1</v>
      </c>
      <c r="Z141" s="322"/>
      <c r="AA141" s="322"/>
      <c r="AB141" s="322"/>
      <c r="AC141" s="345" t="s">
        <v>1699</v>
      </c>
      <c r="AD141" s="345" t="s">
        <v>1703</v>
      </c>
      <c r="AE141" s="345">
        <v>2</v>
      </c>
      <c r="AF141" s="478"/>
      <c r="AG141" s="449">
        <v>7.4839500000000001</v>
      </c>
      <c r="AH141" s="349">
        <v>112.41768999999999</v>
      </c>
    </row>
    <row r="142" spans="2:34" hidden="1">
      <c r="B142" s="499"/>
      <c r="C142" s="473"/>
      <c r="D142" s="473"/>
      <c r="E142" s="473"/>
      <c r="F142" s="473"/>
      <c r="G142" s="473"/>
      <c r="H142" s="473"/>
      <c r="I142" s="473"/>
      <c r="J142" s="473"/>
      <c r="K142" s="473"/>
      <c r="L142" s="473"/>
      <c r="M142" s="473"/>
      <c r="N142" s="473"/>
      <c r="O142" s="473"/>
      <c r="P142" s="473"/>
      <c r="Q142" s="473"/>
      <c r="R142" s="473"/>
      <c r="S142" s="473"/>
      <c r="T142" s="473"/>
      <c r="U142" s="473"/>
      <c r="V142" s="473"/>
      <c r="W142" s="473"/>
      <c r="X142" s="473"/>
      <c r="Y142" s="473"/>
      <c r="Z142" s="473"/>
      <c r="AA142" s="473"/>
      <c r="AB142" s="473"/>
      <c r="AC142" s="473"/>
      <c r="AD142" s="473"/>
      <c r="AE142" s="473"/>
      <c r="AF142" s="473"/>
      <c r="AG142" s="473"/>
      <c r="AH142" s="500"/>
    </row>
    <row r="143" spans="2:34" hidden="1">
      <c r="B143" s="472" t="s">
        <v>2061</v>
      </c>
      <c r="C143" s="467">
        <v>0.8</v>
      </c>
      <c r="D143" s="376" t="s">
        <v>2289</v>
      </c>
      <c r="E143" s="376"/>
      <c r="F143" s="468">
        <v>1</v>
      </c>
      <c r="G143" s="377" t="s">
        <v>2290</v>
      </c>
      <c r="H143" s="468" t="s">
        <v>2291</v>
      </c>
      <c r="I143" s="444" t="s">
        <v>2118</v>
      </c>
      <c r="J143" s="384">
        <v>0.45800000000000002</v>
      </c>
      <c r="K143" s="376" t="s">
        <v>1700</v>
      </c>
      <c r="L143" s="361">
        <v>3.9</v>
      </c>
      <c r="M143" s="361">
        <v>5.4</v>
      </c>
      <c r="N143" s="361">
        <v>6</v>
      </c>
      <c r="O143" s="468">
        <v>1</v>
      </c>
      <c r="P143" s="468" t="s">
        <v>1705</v>
      </c>
      <c r="Q143" s="468" t="s">
        <v>1701</v>
      </c>
      <c r="R143" s="468" t="s">
        <v>1709</v>
      </c>
      <c r="S143" s="468">
        <v>0</v>
      </c>
      <c r="T143" s="468" t="s">
        <v>1701</v>
      </c>
      <c r="U143" s="468" t="s">
        <v>1767</v>
      </c>
      <c r="V143" s="468">
        <v>0</v>
      </c>
      <c r="W143" s="468" t="s">
        <v>1701</v>
      </c>
      <c r="X143" s="468" t="s">
        <v>1707</v>
      </c>
      <c r="Y143" s="468">
        <v>1</v>
      </c>
      <c r="Z143" s="322"/>
      <c r="AA143" s="322"/>
      <c r="AB143" s="322"/>
      <c r="AC143" s="468" t="s">
        <v>1699</v>
      </c>
      <c r="AD143" s="468" t="s">
        <v>1703</v>
      </c>
      <c r="AE143" s="468">
        <v>2</v>
      </c>
      <c r="AF143" s="468"/>
      <c r="AG143" s="356">
        <v>7.4572700000000003</v>
      </c>
      <c r="AH143" s="362">
        <v>112.45468</v>
      </c>
    </row>
    <row r="144" spans="2:34" hidden="1">
      <c r="B144" s="670"/>
      <c r="C144" s="653"/>
      <c r="D144" s="653"/>
      <c r="E144" s="653"/>
      <c r="F144" s="653"/>
      <c r="G144" s="653"/>
      <c r="H144" s="653"/>
      <c r="I144" s="653"/>
      <c r="J144" s="653"/>
      <c r="K144" s="653"/>
      <c r="L144" s="653"/>
      <c r="M144" s="653"/>
      <c r="N144" s="653"/>
      <c r="O144" s="653"/>
      <c r="P144" s="653"/>
      <c r="Q144" s="653"/>
      <c r="R144" s="653"/>
      <c r="S144" s="653"/>
      <c r="T144" s="653"/>
      <c r="U144" s="653"/>
      <c r="V144" s="653"/>
      <c r="W144" s="653"/>
      <c r="X144" s="653"/>
      <c r="Y144" s="653"/>
      <c r="Z144" s="653"/>
      <c r="AA144" s="653"/>
      <c r="AB144" s="653"/>
      <c r="AC144" s="653"/>
      <c r="AD144" s="653"/>
      <c r="AE144" s="653"/>
      <c r="AF144" s="653"/>
      <c r="AG144" s="653"/>
      <c r="AH144" s="653"/>
    </row>
    <row r="145" spans="2:35" hidden="1">
      <c r="B145" s="472" t="s">
        <v>2293</v>
      </c>
      <c r="C145" s="467">
        <v>0.64300000000000002</v>
      </c>
      <c r="D145" s="376" t="s">
        <v>2292</v>
      </c>
      <c r="E145" s="376"/>
      <c r="F145" s="335"/>
      <c r="G145" s="333"/>
      <c r="H145" s="377"/>
      <c r="I145" s="377"/>
      <c r="J145" s="391"/>
      <c r="K145" s="376"/>
      <c r="L145" s="392"/>
      <c r="M145" s="392"/>
      <c r="N145" s="392"/>
      <c r="O145" s="335"/>
      <c r="P145" s="335"/>
      <c r="Q145" s="335"/>
      <c r="R145" s="335"/>
      <c r="S145" s="335"/>
      <c r="T145" s="383"/>
      <c r="U145" s="383"/>
      <c r="V145" s="383"/>
      <c r="W145" s="383"/>
      <c r="X145" s="383"/>
      <c r="Y145" s="383"/>
      <c r="Z145" s="322"/>
      <c r="AA145" s="322"/>
      <c r="AB145" s="322"/>
      <c r="AC145" s="317"/>
      <c r="AD145" s="317"/>
      <c r="AE145" s="383"/>
      <c r="AF145" s="383"/>
      <c r="AG145" s="395"/>
      <c r="AH145" s="396"/>
    </row>
    <row r="146" spans="2:35" hidden="1">
      <c r="B146" s="670"/>
      <c r="C146" s="653"/>
      <c r="D146" s="653"/>
      <c r="E146" s="653"/>
      <c r="F146" s="653"/>
      <c r="G146" s="653"/>
      <c r="H146" s="653"/>
      <c r="I146" s="653"/>
      <c r="J146" s="653"/>
      <c r="K146" s="653"/>
      <c r="L146" s="653"/>
      <c r="M146" s="653"/>
      <c r="N146" s="653"/>
      <c r="O146" s="653"/>
      <c r="P146" s="653"/>
      <c r="Q146" s="653"/>
      <c r="R146" s="653"/>
      <c r="S146" s="653"/>
      <c r="T146" s="653"/>
      <c r="U146" s="653"/>
      <c r="V146" s="653"/>
      <c r="W146" s="653"/>
      <c r="X146" s="653"/>
      <c r="Y146" s="653"/>
      <c r="Z146" s="653"/>
      <c r="AA146" s="653"/>
      <c r="AB146" s="653"/>
      <c r="AC146" s="653"/>
      <c r="AD146" s="653"/>
      <c r="AE146" s="653"/>
      <c r="AF146" s="653"/>
      <c r="AG146" s="653"/>
      <c r="AH146" s="653"/>
    </row>
    <row r="147" spans="2:35" hidden="1">
      <c r="B147" s="472" t="s">
        <v>2294</v>
      </c>
      <c r="C147" s="377">
        <v>0.183</v>
      </c>
      <c r="D147" s="377" t="s">
        <v>2295</v>
      </c>
      <c r="E147" s="377"/>
      <c r="F147" s="377"/>
      <c r="G147" s="333"/>
      <c r="H147" s="377"/>
      <c r="I147" s="377"/>
      <c r="J147" s="326"/>
      <c r="K147" s="376"/>
      <c r="L147" s="366"/>
      <c r="M147" s="366"/>
      <c r="N147" s="366"/>
      <c r="O147" s="377"/>
      <c r="P147" s="335"/>
      <c r="Q147" s="335"/>
      <c r="R147" s="335"/>
      <c r="S147" s="335"/>
      <c r="T147" s="383"/>
      <c r="U147" s="383"/>
      <c r="V147" s="383"/>
      <c r="W147" s="383"/>
      <c r="X147" s="383"/>
      <c r="Y147" s="383"/>
      <c r="Z147" s="322"/>
      <c r="AA147" s="322"/>
      <c r="AB147" s="322"/>
      <c r="AC147" s="317"/>
      <c r="AD147" s="317"/>
      <c r="AE147" s="383"/>
      <c r="AF147" s="383"/>
      <c r="AG147" s="377"/>
      <c r="AH147" s="378"/>
    </row>
    <row r="148" spans="2:35" hidden="1">
      <c r="B148" s="670"/>
      <c r="C148" s="653"/>
      <c r="D148" s="653"/>
      <c r="E148" s="653"/>
      <c r="F148" s="653"/>
      <c r="G148" s="653"/>
      <c r="H148" s="653"/>
      <c r="I148" s="653"/>
      <c r="J148" s="653"/>
      <c r="K148" s="653"/>
      <c r="L148" s="653"/>
      <c r="M148" s="653"/>
      <c r="N148" s="653"/>
      <c r="O148" s="653"/>
      <c r="P148" s="653"/>
      <c r="Q148" s="653"/>
      <c r="R148" s="653"/>
      <c r="S148" s="653"/>
      <c r="T148" s="653"/>
      <c r="U148" s="653"/>
      <c r="V148" s="653"/>
      <c r="W148" s="653"/>
      <c r="X148" s="653"/>
      <c r="Y148" s="653"/>
      <c r="Z148" s="653"/>
      <c r="AA148" s="653"/>
      <c r="AB148" s="653"/>
      <c r="AC148" s="653"/>
      <c r="AD148" s="653"/>
      <c r="AE148" s="653"/>
      <c r="AF148" s="653"/>
      <c r="AG148" s="653"/>
      <c r="AH148" s="653"/>
    </row>
    <row r="149" spans="2:35" hidden="1">
      <c r="B149" s="472" t="s">
        <v>2296</v>
      </c>
      <c r="C149" s="377">
        <v>0.46899999999999997</v>
      </c>
      <c r="D149" s="377" t="s">
        <v>2297</v>
      </c>
      <c r="E149" s="377"/>
      <c r="F149" s="377"/>
      <c r="G149" s="333"/>
      <c r="H149" s="377"/>
      <c r="I149" s="468"/>
      <c r="J149" s="377"/>
      <c r="K149" s="376"/>
      <c r="L149" s="366"/>
      <c r="M149" s="366"/>
      <c r="N149" s="366"/>
      <c r="O149" s="377"/>
      <c r="P149" s="335"/>
      <c r="Q149" s="335"/>
      <c r="R149" s="335"/>
      <c r="S149" s="377"/>
      <c r="T149" s="383"/>
      <c r="U149" s="383"/>
      <c r="V149" s="383"/>
      <c r="W149" s="383"/>
      <c r="X149" s="383"/>
      <c r="Y149" s="383"/>
      <c r="Z149" s="322"/>
      <c r="AA149" s="322"/>
      <c r="AB149" s="322"/>
      <c r="AC149" s="317"/>
      <c r="AD149" s="317"/>
      <c r="AE149" s="383"/>
      <c r="AF149" s="383"/>
      <c r="AG149" s="377"/>
      <c r="AH149" s="378"/>
    </row>
    <row r="150" spans="2:35" hidden="1">
      <c r="B150" s="670"/>
      <c r="C150" s="653"/>
      <c r="D150" s="653"/>
      <c r="E150" s="653"/>
      <c r="F150" s="653"/>
      <c r="G150" s="653"/>
      <c r="H150" s="653"/>
      <c r="I150" s="653"/>
      <c r="J150" s="653"/>
      <c r="K150" s="653"/>
      <c r="L150" s="653"/>
      <c r="M150" s="653"/>
      <c r="N150" s="653"/>
      <c r="O150" s="653"/>
      <c r="P150" s="653"/>
      <c r="Q150" s="653"/>
      <c r="R150" s="653"/>
      <c r="S150" s="653"/>
      <c r="T150" s="653"/>
      <c r="U150" s="653"/>
      <c r="V150" s="653"/>
      <c r="W150" s="653"/>
      <c r="X150" s="653"/>
      <c r="Y150" s="653"/>
      <c r="Z150" s="653"/>
      <c r="AA150" s="653"/>
      <c r="AB150" s="653"/>
      <c r="AC150" s="653"/>
      <c r="AD150" s="653"/>
      <c r="AE150" s="653"/>
      <c r="AF150" s="653"/>
      <c r="AG150" s="653"/>
      <c r="AH150" s="653"/>
    </row>
    <row r="151" spans="2:35" hidden="1">
      <c r="B151" s="472" t="s">
        <v>2298</v>
      </c>
      <c r="C151" s="377">
        <v>0.38600000000000001</v>
      </c>
      <c r="D151" s="377" t="s">
        <v>2299</v>
      </c>
      <c r="E151" s="377"/>
      <c r="F151" s="377">
        <v>1</v>
      </c>
      <c r="G151" s="377" t="s">
        <v>2300</v>
      </c>
      <c r="H151" s="377" t="s">
        <v>2301</v>
      </c>
      <c r="I151" s="377" t="s">
        <v>2066</v>
      </c>
      <c r="J151" s="377">
        <v>0.17499999999999999</v>
      </c>
      <c r="K151" s="376" t="s">
        <v>1700</v>
      </c>
      <c r="L151" s="366">
        <v>3.95</v>
      </c>
      <c r="M151" s="366">
        <v>10.4</v>
      </c>
      <c r="N151" s="366">
        <v>11.4</v>
      </c>
      <c r="O151" s="377">
        <v>1</v>
      </c>
      <c r="P151" s="468" t="s">
        <v>1705</v>
      </c>
      <c r="Q151" s="335" t="s">
        <v>1701</v>
      </c>
      <c r="R151" s="335" t="s">
        <v>1709</v>
      </c>
      <c r="S151" s="377">
        <v>0</v>
      </c>
      <c r="T151" s="335" t="s">
        <v>1701</v>
      </c>
      <c r="U151" s="335" t="s">
        <v>1767</v>
      </c>
      <c r="V151" s="335">
        <v>0</v>
      </c>
      <c r="W151" s="335" t="s">
        <v>1701</v>
      </c>
      <c r="X151" s="335" t="s">
        <v>1707</v>
      </c>
      <c r="Y151" s="335">
        <v>1</v>
      </c>
      <c r="Z151" s="322"/>
      <c r="AA151" s="322"/>
      <c r="AB151" s="322"/>
      <c r="AC151" s="377" t="s">
        <v>1699</v>
      </c>
      <c r="AD151" s="377" t="s">
        <v>1703</v>
      </c>
      <c r="AE151" s="377">
        <v>2</v>
      </c>
      <c r="AF151" s="377"/>
      <c r="AG151" s="377">
        <v>7.4618399999999996</v>
      </c>
      <c r="AH151" s="378">
        <v>112.45574000000001</v>
      </c>
    </row>
    <row r="152" spans="2:35" hidden="1">
      <c r="B152" s="670"/>
      <c r="C152" s="653"/>
      <c r="D152" s="653"/>
      <c r="E152" s="653"/>
      <c r="F152" s="653"/>
      <c r="G152" s="653"/>
      <c r="H152" s="653"/>
      <c r="I152" s="653"/>
      <c r="J152" s="653"/>
      <c r="K152" s="653"/>
      <c r="L152" s="653"/>
      <c r="M152" s="653"/>
      <c r="N152" s="653"/>
      <c r="O152" s="653"/>
      <c r="P152" s="653"/>
      <c r="Q152" s="653"/>
      <c r="R152" s="653"/>
      <c r="S152" s="653"/>
      <c r="T152" s="653"/>
      <c r="U152" s="653"/>
      <c r="V152" s="653"/>
      <c r="W152" s="653"/>
      <c r="X152" s="653"/>
      <c r="Y152" s="653"/>
      <c r="Z152" s="653"/>
      <c r="AA152" s="653"/>
      <c r="AB152" s="653"/>
      <c r="AC152" s="653"/>
      <c r="AD152" s="653"/>
      <c r="AE152" s="653"/>
      <c r="AF152" s="653"/>
      <c r="AG152" s="653"/>
      <c r="AH152" s="653"/>
    </row>
    <row r="153" spans="2:35" hidden="1">
      <c r="B153" s="482" t="s">
        <v>2302</v>
      </c>
      <c r="C153" s="475">
        <v>0.95699999999999996</v>
      </c>
      <c r="D153" s="480" t="s">
        <v>2303</v>
      </c>
      <c r="E153" s="480"/>
      <c r="F153" s="335"/>
      <c r="G153" s="333"/>
      <c r="H153" s="376"/>
      <c r="I153" s="376"/>
      <c r="J153" s="391"/>
      <c r="K153" s="376"/>
      <c r="L153" s="392"/>
      <c r="M153" s="392"/>
      <c r="N153" s="392"/>
      <c r="O153" s="335"/>
      <c r="P153" s="335"/>
      <c r="Q153" s="335"/>
      <c r="R153" s="335"/>
      <c r="S153" s="335"/>
      <c r="T153" s="383"/>
      <c r="U153" s="383"/>
      <c r="V153" s="383"/>
      <c r="W153" s="383"/>
      <c r="X153" s="383"/>
      <c r="Y153" s="383"/>
      <c r="Z153" s="322"/>
      <c r="AA153" s="322"/>
      <c r="AB153" s="322"/>
      <c r="AC153" s="317"/>
      <c r="AD153" s="317"/>
      <c r="AE153" s="317"/>
      <c r="AF153" s="317"/>
      <c r="AG153" s="395"/>
      <c r="AH153" s="396"/>
    </row>
    <row r="154" spans="2:35" hidden="1">
      <c r="B154" s="670"/>
      <c r="C154" s="653"/>
      <c r="D154" s="653"/>
      <c r="E154" s="653"/>
      <c r="F154" s="653"/>
      <c r="G154" s="653"/>
      <c r="H154" s="653"/>
      <c r="I154" s="653"/>
      <c r="J154" s="653"/>
      <c r="K154" s="653"/>
      <c r="L154" s="653"/>
      <c r="M154" s="653"/>
      <c r="N154" s="653"/>
      <c r="O154" s="653"/>
      <c r="P154" s="653"/>
      <c r="Q154" s="653"/>
      <c r="R154" s="653"/>
      <c r="S154" s="653"/>
      <c r="T154" s="653"/>
      <c r="U154" s="653"/>
      <c r="V154" s="653"/>
      <c r="W154" s="653"/>
      <c r="X154" s="653"/>
      <c r="Y154" s="653"/>
      <c r="Z154" s="653"/>
      <c r="AA154" s="653"/>
      <c r="AB154" s="653"/>
      <c r="AC154" s="653"/>
      <c r="AD154" s="653"/>
      <c r="AE154" s="653"/>
      <c r="AF154" s="653"/>
      <c r="AG154" s="653"/>
      <c r="AH154" s="653"/>
    </row>
    <row r="155" spans="2:35" ht="23.25" hidden="1" customHeight="1">
      <c r="B155" s="488" t="s">
        <v>2052</v>
      </c>
      <c r="C155" s="467">
        <v>0.32200000000000001</v>
      </c>
      <c r="D155" s="469" t="s">
        <v>2304</v>
      </c>
      <c r="E155" s="469"/>
      <c r="F155" s="468"/>
      <c r="G155" s="317"/>
      <c r="H155" s="468"/>
      <c r="I155" s="468"/>
      <c r="J155" s="468"/>
      <c r="K155" s="468"/>
      <c r="L155" s="361"/>
      <c r="M155" s="361"/>
      <c r="N155" s="361"/>
      <c r="O155" s="468"/>
      <c r="P155" s="468"/>
      <c r="Q155" s="468"/>
      <c r="R155" s="468"/>
      <c r="S155" s="468"/>
      <c r="T155" s="468"/>
      <c r="U155" s="468"/>
      <c r="V155" s="468"/>
      <c r="W155" s="468"/>
      <c r="X155" s="468"/>
      <c r="Y155" s="468"/>
      <c r="Z155" s="322"/>
      <c r="AA155" s="322"/>
      <c r="AB155" s="322"/>
      <c r="AC155" s="468"/>
      <c r="AD155" s="468"/>
      <c r="AE155" s="468"/>
      <c r="AF155" s="468"/>
      <c r="AG155" s="468"/>
      <c r="AH155" s="362"/>
    </row>
    <row r="156" spans="2:35" hidden="1">
      <c r="B156" s="670"/>
      <c r="C156" s="653"/>
      <c r="D156" s="653"/>
      <c r="E156" s="653"/>
      <c r="F156" s="653"/>
      <c r="G156" s="653"/>
      <c r="H156" s="653"/>
      <c r="I156" s="653"/>
      <c r="J156" s="653"/>
      <c r="K156" s="653"/>
      <c r="L156" s="653"/>
      <c r="M156" s="653"/>
      <c r="N156" s="653"/>
      <c r="O156" s="653"/>
      <c r="P156" s="653"/>
      <c r="Q156" s="653"/>
      <c r="R156" s="653"/>
      <c r="S156" s="653"/>
      <c r="T156" s="653"/>
      <c r="U156" s="653"/>
      <c r="V156" s="653"/>
      <c r="W156" s="653"/>
      <c r="X156" s="653"/>
      <c r="Y156" s="653"/>
      <c r="Z156" s="653"/>
      <c r="AA156" s="653"/>
      <c r="AB156" s="653"/>
      <c r="AC156" s="653"/>
      <c r="AD156" s="653"/>
      <c r="AE156" s="653"/>
      <c r="AF156" s="653"/>
      <c r="AG156" s="653"/>
      <c r="AH156" s="653"/>
    </row>
    <row r="157" spans="2:35" hidden="1">
      <c r="B157" s="472" t="s">
        <v>2305</v>
      </c>
      <c r="C157" s="467">
        <v>1.355</v>
      </c>
      <c r="D157" s="376" t="s">
        <v>2220</v>
      </c>
      <c r="E157" s="376"/>
      <c r="F157" s="376"/>
      <c r="G157" s="377"/>
      <c r="H157" s="376"/>
      <c r="I157" s="376"/>
      <c r="J157" s="320"/>
      <c r="K157" s="376"/>
      <c r="L157" s="321"/>
      <c r="M157" s="321"/>
      <c r="N157" s="321"/>
      <c r="O157" s="376"/>
      <c r="P157" s="376"/>
      <c r="Q157" s="376"/>
      <c r="R157" s="376"/>
      <c r="S157" s="376"/>
      <c r="T157" s="376"/>
      <c r="U157" s="376"/>
      <c r="V157" s="376"/>
      <c r="W157" s="376"/>
      <c r="X157" s="376"/>
      <c r="Y157" s="376"/>
      <c r="Z157" s="322"/>
      <c r="AA157" s="322"/>
      <c r="AB157" s="322"/>
      <c r="AC157" s="376"/>
      <c r="AD157" s="376"/>
      <c r="AE157" s="376"/>
      <c r="AF157" s="321"/>
      <c r="AG157" s="377"/>
      <c r="AH157" s="336"/>
    </row>
    <row r="158" spans="2:35" hidden="1">
      <c r="B158" s="499"/>
      <c r="C158" s="473"/>
      <c r="D158" s="473"/>
      <c r="E158" s="473"/>
      <c r="F158" s="473"/>
      <c r="G158" s="473"/>
      <c r="H158" s="473"/>
      <c r="I158" s="473"/>
      <c r="J158" s="473"/>
      <c r="K158" s="473"/>
      <c r="L158" s="473"/>
      <c r="M158" s="473"/>
      <c r="N158" s="473"/>
      <c r="O158" s="473"/>
      <c r="P158" s="473"/>
      <c r="Q158" s="473"/>
      <c r="R158" s="473"/>
      <c r="S158" s="473"/>
      <c r="T158" s="473"/>
      <c r="U158" s="473"/>
      <c r="V158" s="473"/>
      <c r="W158" s="473"/>
      <c r="X158" s="473"/>
      <c r="Y158" s="473"/>
      <c r="Z158" s="473"/>
      <c r="AA158" s="473"/>
      <c r="AB158" s="473"/>
      <c r="AC158" s="473"/>
      <c r="AD158" s="473"/>
      <c r="AE158" s="473"/>
      <c r="AF158" s="473"/>
      <c r="AG158" s="473"/>
      <c r="AH158" s="504"/>
    </row>
    <row r="159" spans="2:35" ht="15" hidden="1" customHeight="1">
      <c r="B159" s="472" t="s">
        <v>2306</v>
      </c>
      <c r="C159" s="484">
        <v>0.93200000000000005</v>
      </c>
      <c r="D159" s="376" t="s">
        <v>2307</v>
      </c>
      <c r="E159" s="376"/>
      <c r="F159" s="468">
        <v>1</v>
      </c>
      <c r="G159" s="377" t="s">
        <v>2308</v>
      </c>
      <c r="H159" s="468" t="s">
        <v>2309</v>
      </c>
      <c r="I159" s="303" t="s">
        <v>2101</v>
      </c>
      <c r="J159" s="468">
        <v>0.92700000000000005</v>
      </c>
      <c r="K159" s="468" t="s">
        <v>1700</v>
      </c>
      <c r="L159" s="361">
        <v>3.8</v>
      </c>
      <c r="M159" s="361">
        <v>6.6</v>
      </c>
      <c r="N159" s="361">
        <v>7.2</v>
      </c>
      <c r="O159" s="468">
        <v>1</v>
      </c>
      <c r="P159" s="376" t="s">
        <v>1697</v>
      </c>
      <c r="Q159" s="376" t="s">
        <v>1701</v>
      </c>
      <c r="R159" s="376" t="s">
        <v>1709</v>
      </c>
      <c r="S159" s="376">
        <v>0</v>
      </c>
      <c r="T159" s="376" t="s">
        <v>1701</v>
      </c>
      <c r="U159" s="376" t="s">
        <v>1767</v>
      </c>
      <c r="V159" s="376">
        <v>0</v>
      </c>
      <c r="W159" s="376" t="s">
        <v>1701</v>
      </c>
      <c r="X159" s="376" t="s">
        <v>1707</v>
      </c>
      <c r="Y159" s="376">
        <v>1</v>
      </c>
      <c r="Z159" s="322"/>
      <c r="AA159" s="322"/>
      <c r="AB159" s="322"/>
      <c r="AC159" s="376" t="s">
        <v>1699</v>
      </c>
      <c r="AD159" s="376" t="s">
        <v>1703</v>
      </c>
      <c r="AE159" s="376">
        <v>2</v>
      </c>
      <c r="AF159" s="303"/>
      <c r="AG159" s="356">
        <v>7.46143</v>
      </c>
      <c r="AH159" s="362">
        <v>112.46012</v>
      </c>
      <c r="AI159" s="436"/>
    </row>
    <row r="160" spans="2:35">
      <c r="B160" s="670"/>
      <c r="C160" s="653"/>
      <c r="D160" s="653"/>
      <c r="E160" s="653"/>
      <c r="F160" s="653"/>
      <c r="G160" s="653"/>
      <c r="H160" s="653"/>
      <c r="I160" s="653"/>
      <c r="J160" s="653"/>
      <c r="K160" s="653"/>
      <c r="L160" s="653"/>
      <c r="M160" s="653"/>
      <c r="N160" s="653"/>
      <c r="O160" s="653"/>
      <c r="P160" s="653"/>
      <c r="Q160" s="653"/>
      <c r="R160" s="653"/>
      <c r="S160" s="653"/>
      <c r="T160" s="653"/>
      <c r="U160" s="653"/>
      <c r="V160" s="653"/>
      <c r="W160" s="653"/>
      <c r="X160" s="653"/>
      <c r="Y160" s="653"/>
      <c r="Z160" s="653"/>
      <c r="AA160" s="653"/>
      <c r="AB160" s="653"/>
      <c r="AC160" s="653"/>
      <c r="AD160" s="653"/>
      <c r="AE160" s="653"/>
      <c r="AF160" s="653"/>
      <c r="AG160" s="653"/>
      <c r="AH160" s="653"/>
    </row>
    <row r="161" spans="2:34">
      <c r="B161" s="482" t="s">
        <v>2310</v>
      </c>
      <c r="C161" s="486">
        <v>0.16800000000000001</v>
      </c>
      <c r="D161" s="480" t="s">
        <v>2311</v>
      </c>
      <c r="E161" s="498"/>
      <c r="F161" s="345">
        <v>13</v>
      </c>
      <c r="G161" s="377" t="s">
        <v>2312</v>
      </c>
      <c r="H161" s="345" t="s">
        <v>2313</v>
      </c>
      <c r="I161" s="345" t="s">
        <v>2081</v>
      </c>
      <c r="J161" s="345">
        <v>0.13200000000000001</v>
      </c>
      <c r="K161" s="345" t="s">
        <v>1700</v>
      </c>
      <c r="L161" s="348">
        <v>22.8</v>
      </c>
      <c r="M161" s="348">
        <v>8.15</v>
      </c>
      <c r="N161" s="348">
        <v>10.050000000000001</v>
      </c>
      <c r="O161" s="345">
        <v>1</v>
      </c>
      <c r="P161" s="468" t="s">
        <v>1697</v>
      </c>
      <c r="Q161" s="376" t="s">
        <v>1705</v>
      </c>
      <c r="R161" s="376" t="s">
        <v>1709</v>
      </c>
      <c r="S161" s="376">
        <v>2</v>
      </c>
      <c r="T161" s="376" t="s">
        <v>1701</v>
      </c>
      <c r="U161" s="376" t="s">
        <v>1767</v>
      </c>
      <c r="V161" s="376">
        <v>0</v>
      </c>
      <c r="W161" s="376" t="s">
        <v>1701</v>
      </c>
      <c r="X161" s="376" t="s">
        <v>1707</v>
      </c>
      <c r="Y161" s="376">
        <v>1</v>
      </c>
      <c r="Z161" s="322"/>
      <c r="AA161" s="322"/>
      <c r="AB161" s="322"/>
      <c r="AC161" s="376" t="s">
        <v>1699</v>
      </c>
      <c r="AD161" s="376" t="s">
        <v>1701</v>
      </c>
      <c r="AE161" s="376">
        <v>2</v>
      </c>
      <c r="AF161" s="303"/>
      <c r="AG161" s="399">
        <v>7.4790099999999997</v>
      </c>
      <c r="AH161" s="351">
        <v>112.42735</v>
      </c>
    </row>
    <row r="162" spans="2:34" hidden="1">
      <c r="B162" s="670"/>
      <c r="C162" s="653"/>
      <c r="D162" s="653"/>
      <c r="E162" s="653"/>
      <c r="F162" s="653"/>
      <c r="G162" s="653"/>
      <c r="H162" s="653"/>
      <c r="I162" s="653"/>
      <c r="J162" s="653"/>
      <c r="K162" s="653"/>
      <c r="L162" s="653"/>
      <c r="M162" s="653"/>
      <c r="N162" s="653"/>
      <c r="O162" s="653"/>
      <c r="P162" s="653"/>
      <c r="Q162" s="653"/>
      <c r="R162" s="653"/>
      <c r="S162" s="653"/>
      <c r="T162" s="653"/>
      <c r="U162" s="653"/>
      <c r="V162" s="653"/>
      <c r="W162" s="653"/>
      <c r="X162" s="653"/>
      <c r="Y162" s="653"/>
      <c r="Z162" s="653"/>
      <c r="AA162" s="653"/>
      <c r="AB162" s="653"/>
      <c r="AC162" s="653"/>
      <c r="AD162" s="653"/>
      <c r="AE162" s="653"/>
      <c r="AF162" s="653"/>
      <c r="AG162" s="653"/>
      <c r="AH162" s="653"/>
    </row>
    <row r="163" spans="2:34" hidden="1">
      <c r="B163" s="472" t="s">
        <v>2314</v>
      </c>
      <c r="C163" s="484">
        <v>0.86299999999999999</v>
      </c>
      <c r="D163" s="376" t="s">
        <v>2315</v>
      </c>
      <c r="E163" s="376"/>
      <c r="F163" s="468"/>
      <c r="G163" s="377"/>
      <c r="H163" s="468"/>
      <c r="I163" s="376"/>
      <c r="J163" s="468"/>
      <c r="K163" s="468"/>
      <c r="L163" s="361"/>
      <c r="M163" s="361"/>
      <c r="N163" s="468"/>
      <c r="O163" s="468"/>
      <c r="P163" s="376"/>
      <c r="Q163" s="376"/>
      <c r="R163" s="376"/>
      <c r="S163" s="376"/>
      <c r="T163" s="376"/>
      <c r="U163" s="376"/>
      <c r="V163" s="376"/>
      <c r="W163" s="376"/>
      <c r="X163" s="376"/>
      <c r="Y163" s="376"/>
      <c r="Z163" s="322"/>
      <c r="AA163" s="322"/>
      <c r="AB163" s="322"/>
      <c r="AC163" s="376"/>
      <c r="AD163" s="376"/>
      <c r="AE163" s="376"/>
      <c r="AF163" s="303"/>
      <c r="AG163" s="468"/>
      <c r="AH163" s="362"/>
    </row>
    <row r="164" spans="2:34" hidden="1">
      <c r="B164" s="670"/>
      <c r="C164" s="653"/>
      <c r="D164" s="653"/>
      <c r="E164" s="653"/>
      <c r="F164" s="653"/>
      <c r="G164" s="653"/>
      <c r="H164" s="653"/>
      <c r="I164" s="653"/>
      <c r="J164" s="653"/>
      <c r="K164" s="653"/>
      <c r="L164" s="653"/>
      <c r="M164" s="653"/>
      <c r="N164" s="653"/>
      <c r="O164" s="653"/>
      <c r="P164" s="653"/>
      <c r="Q164" s="653"/>
      <c r="R164" s="653"/>
      <c r="S164" s="653"/>
      <c r="T164" s="653"/>
      <c r="U164" s="653"/>
      <c r="V164" s="653"/>
      <c r="W164" s="653"/>
      <c r="X164" s="653"/>
      <c r="Y164" s="653"/>
      <c r="Z164" s="653"/>
      <c r="AA164" s="653"/>
      <c r="AB164" s="653"/>
      <c r="AC164" s="653"/>
      <c r="AD164" s="653"/>
      <c r="AE164" s="653"/>
      <c r="AF164" s="653"/>
      <c r="AG164" s="653"/>
      <c r="AH164" s="653"/>
    </row>
    <row r="165" spans="2:34" hidden="1">
      <c r="B165" s="472" t="s">
        <v>2316</v>
      </c>
      <c r="C165" s="484">
        <v>0.28699999999999998</v>
      </c>
      <c r="D165" s="376" t="s">
        <v>2317</v>
      </c>
      <c r="E165" s="376"/>
      <c r="F165" s="468">
        <v>1</v>
      </c>
      <c r="G165" s="377" t="s">
        <v>2318</v>
      </c>
      <c r="H165" s="468" t="s">
        <v>2319</v>
      </c>
      <c r="I165" s="468" t="s">
        <v>2116</v>
      </c>
      <c r="J165" s="468">
        <v>0.28199999999999997</v>
      </c>
      <c r="K165" s="468" t="s">
        <v>1700</v>
      </c>
      <c r="L165" s="361">
        <v>6.5</v>
      </c>
      <c r="M165" s="361">
        <v>3.7</v>
      </c>
      <c r="N165" s="361">
        <v>4.05</v>
      </c>
      <c r="O165" s="468">
        <v>1</v>
      </c>
      <c r="P165" s="468" t="s">
        <v>1705</v>
      </c>
      <c r="Q165" s="376" t="s">
        <v>1701</v>
      </c>
      <c r="R165" s="376" t="s">
        <v>1709</v>
      </c>
      <c r="S165" s="376">
        <v>0</v>
      </c>
      <c r="T165" s="376" t="s">
        <v>1701</v>
      </c>
      <c r="U165" s="376" t="s">
        <v>1767</v>
      </c>
      <c r="V165" s="376">
        <v>0</v>
      </c>
      <c r="W165" s="376" t="s">
        <v>1701</v>
      </c>
      <c r="X165" s="376" t="s">
        <v>1707</v>
      </c>
      <c r="Y165" s="376">
        <v>1</v>
      </c>
      <c r="Z165" s="322"/>
      <c r="AA165" s="322"/>
      <c r="AB165" s="322"/>
      <c r="AC165" s="376" t="s">
        <v>1699</v>
      </c>
      <c r="AD165" s="376" t="s">
        <v>1703</v>
      </c>
      <c r="AE165" s="376">
        <v>2</v>
      </c>
      <c r="AF165" s="303"/>
      <c r="AG165" s="468">
        <v>7.4628300000000003</v>
      </c>
      <c r="AH165" s="362">
        <v>112.4618</v>
      </c>
    </row>
    <row r="166" spans="2:34" hidden="1">
      <c r="B166" s="670"/>
      <c r="C166" s="653"/>
      <c r="D166" s="653"/>
      <c r="E166" s="653"/>
      <c r="F166" s="653"/>
      <c r="G166" s="653"/>
      <c r="H166" s="653"/>
      <c r="I166" s="653"/>
      <c r="J166" s="653"/>
      <c r="K166" s="653"/>
      <c r="L166" s="653"/>
      <c r="M166" s="653"/>
      <c r="N166" s="653"/>
      <c r="O166" s="653"/>
      <c r="P166" s="653"/>
      <c r="Q166" s="653"/>
      <c r="R166" s="653"/>
      <c r="S166" s="653"/>
      <c r="T166" s="653"/>
      <c r="U166" s="653"/>
      <c r="V166" s="653"/>
      <c r="W166" s="653"/>
      <c r="X166" s="653"/>
      <c r="Y166" s="653"/>
      <c r="Z166" s="653"/>
      <c r="AA166" s="653"/>
      <c r="AB166" s="653"/>
      <c r="AC166" s="653"/>
      <c r="AD166" s="653"/>
      <c r="AE166" s="653"/>
      <c r="AF166" s="653"/>
      <c r="AG166" s="653"/>
      <c r="AH166" s="653"/>
    </row>
    <row r="167" spans="2:34" hidden="1">
      <c r="B167" s="472" t="s">
        <v>2320</v>
      </c>
      <c r="C167" s="486">
        <v>0.442</v>
      </c>
      <c r="D167" s="331" t="s">
        <v>2321</v>
      </c>
      <c r="E167" s="331"/>
      <c r="F167" s="377"/>
      <c r="G167" s="377"/>
      <c r="H167" s="377"/>
      <c r="I167" s="444"/>
      <c r="J167" s="485"/>
      <c r="K167" s="450"/>
      <c r="L167" s="451"/>
      <c r="M167" s="451"/>
      <c r="N167" s="451"/>
      <c r="O167" s="377"/>
      <c r="P167" s="377"/>
      <c r="Q167" s="377"/>
      <c r="R167" s="377"/>
      <c r="S167" s="377"/>
      <c r="T167" s="377"/>
      <c r="U167" s="377"/>
      <c r="V167" s="377"/>
      <c r="W167" s="377"/>
      <c r="X167" s="377"/>
      <c r="Y167" s="377"/>
      <c r="Z167" s="322"/>
      <c r="AA167" s="322"/>
      <c r="AB167" s="322"/>
      <c r="AC167" s="377"/>
      <c r="AD167" s="377"/>
      <c r="AE167" s="303"/>
      <c r="AF167" s="303"/>
      <c r="AG167" s="377"/>
      <c r="AH167" s="378"/>
    </row>
    <row r="168" spans="2:34" hidden="1">
      <c r="B168" s="670"/>
      <c r="C168" s="653"/>
      <c r="D168" s="653"/>
      <c r="E168" s="653"/>
      <c r="F168" s="653"/>
      <c r="G168" s="653"/>
      <c r="H168" s="653"/>
      <c r="I168" s="653"/>
      <c r="J168" s="653"/>
      <c r="K168" s="653"/>
      <c r="L168" s="653"/>
      <c r="M168" s="653"/>
      <c r="N168" s="653"/>
      <c r="O168" s="653"/>
      <c r="P168" s="653"/>
      <c r="Q168" s="653"/>
      <c r="R168" s="653"/>
      <c r="S168" s="653"/>
      <c r="T168" s="653"/>
      <c r="U168" s="653"/>
      <c r="V168" s="653"/>
      <c r="W168" s="653"/>
      <c r="X168" s="653"/>
      <c r="Y168" s="653"/>
      <c r="Z168" s="653"/>
      <c r="AA168" s="653"/>
      <c r="AB168" s="653"/>
      <c r="AC168" s="653"/>
      <c r="AD168" s="653"/>
      <c r="AE168" s="653"/>
      <c r="AF168" s="653"/>
      <c r="AG168" s="653"/>
      <c r="AH168" s="653"/>
    </row>
    <row r="169" spans="2:34" hidden="1">
      <c r="B169" s="472" t="s">
        <v>2322</v>
      </c>
      <c r="C169" s="485">
        <v>0.377</v>
      </c>
      <c r="D169" s="376" t="s">
        <v>2442</v>
      </c>
      <c r="E169" s="376"/>
      <c r="F169" s="468"/>
      <c r="G169" s="333"/>
      <c r="H169" s="377"/>
      <c r="I169" s="377"/>
      <c r="J169" s="468"/>
      <c r="K169" s="376"/>
      <c r="L169" s="361"/>
      <c r="M169" s="361"/>
      <c r="N169" s="361"/>
      <c r="O169" s="468"/>
      <c r="P169" s="335"/>
      <c r="Q169" s="335"/>
      <c r="R169" s="335"/>
      <c r="S169" s="468"/>
      <c r="T169" s="376"/>
      <c r="U169" s="376"/>
      <c r="V169" s="376"/>
      <c r="W169" s="376"/>
      <c r="X169" s="376"/>
      <c r="Y169" s="376"/>
      <c r="Z169" s="322"/>
      <c r="AA169" s="322"/>
      <c r="AB169" s="322"/>
      <c r="AC169" s="377"/>
      <c r="AD169" s="377"/>
      <c r="AE169" s="377"/>
      <c r="AF169" s="377"/>
      <c r="AG169" s="468"/>
      <c r="AH169" s="362"/>
    </row>
    <row r="170" spans="2:34" hidden="1">
      <c r="B170" s="670"/>
      <c r="C170" s="653"/>
      <c r="D170" s="653"/>
      <c r="E170" s="653"/>
      <c r="F170" s="653"/>
      <c r="G170" s="653"/>
      <c r="H170" s="653"/>
      <c r="I170" s="653"/>
      <c r="J170" s="653"/>
      <c r="K170" s="653"/>
      <c r="L170" s="653"/>
      <c r="M170" s="653"/>
      <c r="N170" s="653"/>
      <c r="O170" s="653"/>
      <c r="P170" s="653"/>
      <c r="Q170" s="653"/>
      <c r="R170" s="653"/>
      <c r="S170" s="653"/>
      <c r="T170" s="653"/>
      <c r="U170" s="653"/>
      <c r="V170" s="653"/>
      <c r="W170" s="653"/>
      <c r="X170" s="653"/>
      <c r="Y170" s="653"/>
      <c r="Z170" s="653"/>
      <c r="AA170" s="653"/>
      <c r="AB170" s="653"/>
      <c r="AC170" s="653"/>
      <c r="AD170" s="653"/>
      <c r="AE170" s="653"/>
      <c r="AF170" s="653"/>
      <c r="AG170" s="653"/>
      <c r="AH170" s="653"/>
    </row>
    <row r="171" spans="2:34" hidden="1">
      <c r="B171" s="472" t="s">
        <v>2323</v>
      </c>
      <c r="C171" s="484">
        <v>0.66</v>
      </c>
      <c r="D171" s="376" t="s">
        <v>2324</v>
      </c>
      <c r="E171" s="376"/>
      <c r="F171" s="376"/>
      <c r="G171" s="377"/>
      <c r="H171" s="376"/>
      <c r="I171" s="303"/>
      <c r="J171" s="320"/>
      <c r="K171" s="376"/>
      <c r="L171" s="321"/>
      <c r="M171" s="321"/>
      <c r="N171" s="321"/>
      <c r="O171" s="376"/>
      <c r="P171" s="376"/>
      <c r="Q171" s="376"/>
      <c r="R171" s="376"/>
      <c r="S171" s="376"/>
      <c r="T171" s="376"/>
      <c r="U171" s="376"/>
      <c r="V171" s="376"/>
      <c r="W171" s="376"/>
      <c r="X171" s="376"/>
      <c r="Y171" s="376"/>
      <c r="Z171" s="322"/>
      <c r="AA171" s="322"/>
      <c r="AB171" s="322"/>
      <c r="AC171" s="376"/>
      <c r="AD171" s="376"/>
      <c r="AE171" s="376"/>
      <c r="AF171" s="303"/>
      <c r="AG171" s="377"/>
      <c r="AH171" s="336"/>
    </row>
    <row r="172" spans="2:34" hidden="1">
      <c r="B172" s="499"/>
      <c r="C172" s="473"/>
      <c r="D172" s="473"/>
      <c r="E172" s="473"/>
      <c r="F172" s="473"/>
      <c r="G172" s="473"/>
      <c r="H172" s="473"/>
      <c r="I172" s="473"/>
      <c r="J172" s="473"/>
      <c r="K172" s="473"/>
      <c r="L172" s="473"/>
      <c r="M172" s="473"/>
      <c r="N172" s="473"/>
      <c r="O172" s="473"/>
      <c r="P172" s="473"/>
      <c r="Q172" s="473"/>
      <c r="R172" s="473"/>
      <c r="S172" s="473"/>
      <c r="T172" s="473"/>
      <c r="U172" s="473"/>
      <c r="V172" s="473"/>
      <c r="W172" s="473"/>
      <c r="X172" s="473"/>
      <c r="Y172" s="473"/>
      <c r="Z172" s="473"/>
      <c r="AA172" s="473"/>
      <c r="AB172" s="473"/>
      <c r="AC172" s="473"/>
      <c r="AD172" s="473"/>
      <c r="AE172" s="473"/>
      <c r="AF172" s="473"/>
      <c r="AG172" s="473"/>
      <c r="AH172" s="504"/>
    </row>
    <row r="173" spans="2:34" hidden="1">
      <c r="B173" s="674" t="s">
        <v>2325</v>
      </c>
      <c r="C173" s="682">
        <v>0.59499999999999997</v>
      </c>
      <c r="D173" s="755" t="s">
        <v>2326</v>
      </c>
      <c r="E173" s="495"/>
      <c r="F173" s="376">
        <v>1</v>
      </c>
      <c r="G173" s="377" t="s">
        <v>2327</v>
      </c>
      <c r="H173" s="337" t="s">
        <v>2347</v>
      </c>
      <c r="I173" s="303" t="s">
        <v>2120</v>
      </c>
      <c r="J173" s="320">
        <v>0.33</v>
      </c>
      <c r="K173" s="376" t="s">
        <v>1700</v>
      </c>
      <c r="L173" s="321">
        <v>2.9</v>
      </c>
      <c r="M173" s="321">
        <v>3.6</v>
      </c>
      <c r="N173" s="321">
        <v>5.5</v>
      </c>
      <c r="O173" s="376">
        <v>1</v>
      </c>
      <c r="P173" s="377" t="s">
        <v>1705</v>
      </c>
      <c r="Q173" s="377" t="s">
        <v>1701</v>
      </c>
      <c r="R173" s="377" t="s">
        <v>1709</v>
      </c>
      <c r="S173" s="377">
        <v>1</v>
      </c>
      <c r="T173" s="377" t="s">
        <v>1701</v>
      </c>
      <c r="U173" s="377" t="s">
        <v>1767</v>
      </c>
      <c r="V173" s="377">
        <v>1</v>
      </c>
      <c r="W173" s="377" t="s">
        <v>1703</v>
      </c>
      <c r="X173" s="377" t="s">
        <v>1698</v>
      </c>
      <c r="Y173" s="377">
        <v>1</v>
      </c>
      <c r="Z173" s="322"/>
      <c r="AA173" s="322"/>
      <c r="AB173" s="322"/>
      <c r="AC173" s="377" t="s">
        <v>1699</v>
      </c>
      <c r="AD173" s="377" t="s">
        <v>1703</v>
      </c>
      <c r="AE173" s="377">
        <v>0</v>
      </c>
      <c r="AF173" s="303"/>
      <c r="AG173" s="376">
        <v>7.4761899999999999</v>
      </c>
      <c r="AH173" s="336">
        <v>112.42085</v>
      </c>
    </row>
    <row r="174" spans="2:34" hidden="1">
      <c r="B174" s="686"/>
      <c r="C174" s="685"/>
      <c r="D174" s="756"/>
      <c r="E174" s="495"/>
      <c r="F174" s="377"/>
      <c r="G174" s="376"/>
      <c r="H174" s="377"/>
      <c r="I174" s="303"/>
      <c r="J174" s="377"/>
      <c r="K174" s="377"/>
      <c r="L174" s="377"/>
      <c r="M174" s="377"/>
      <c r="N174" s="377"/>
      <c r="O174" s="377"/>
      <c r="P174" s="377"/>
      <c r="Q174" s="377"/>
      <c r="R174" s="377"/>
      <c r="S174" s="377"/>
      <c r="T174" s="377"/>
      <c r="U174" s="377"/>
      <c r="V174" s="377"/>
      <c r="W174" s="377"/>
      <c r="X174" s="377"/>
      <c r="Y174" s="377"/>
      <c r="Z174" s="377"/>
      <c r="AA174" s="377"/>
      <c r="AB174" s="377"/>
      <c r="AC174" s="377"/>
      <c r="AD174" s="377"/>
      <c r="AE174" s="377"/>
      <c r="AF174" s="303"/>
      <c r="AG174" s="377"/>
      <c r="AH174" s="378"/>
    </row>
    <row r="175" spans="2:34" hidden="1">
      <c r="B175" s="686"/>
      <c r="C175" s="685"/>
      <c r="D175" s="756"/>
      <c r="E175" s="495"/>
      <c r="F175" s="377">
        <v>2</v>
      </c>
      <c r="G175" s="377" t="s">
        <v>2328</v>
      </c>
      <c r="H175" s="337" t="s">
        <v>2329</v>
      </c>
      <c r="I175" s="303" t="s">
        <v>2126</v>
      </c>
      <c r="J175" s="377">
        <v>0.34300000000000003</v>
      </c>
      <c r="K175" s="376" t="s">
        <v>1700</v>
      </c>
      <c r="L175" s="366">
        <v>3.3</v>
      </c>
      <c r="M175" s="366">
        <v>3.3</v>
      </c>
      <c r="N175" s="366">
        <v>5.2</v>
      </c>
      <c r="O175" s="377">
        <v>1</v>
      </c>
      <c r="P175" s="377" t="s">
        <v>1705</v>
      </c>
      <c r="Q175" s="377" t="s">
        <v>1701</v>
      </c>
      <c r="R175" s="377" t="s">
        <v>1709</v>
      </c>
      <c r="S175" s="377">
        <v>0</v>
      </c>
      <c r="T175" s="377" t="s">
        <v>1701</v>
      </c>
      <c r="U175" s="377" t="s">
        <v>1767</v>
      </c>
      <c r="V175" s="377">
        <v>1</v>
      </c>
      <c r="W175" s="377" t="s">
        <v>1703</v>
      </c>
      <c r="X175" s="377" t="s">
        <v>1698</v>
      </c>
      <c r="Y175" s="377">
        <v>1</v>
      </c>
      <c r="Z175" s="322"/>
      <c r="AA175" s="322"/>
      <c r="AB175" s="322"/>
      <c r="AC175" s="377" t="s">
        <v>1699</v>
      </c>
      <c r="AD175" s="377" t="s">
        <v>1703</v>
      </c>
      <c r="AE175" s="377">
        <v>0</v>
      </c>
      <c r="AF175" s="303"/>
      <c r="AG175" s="377">
        <v>7.4767000000000001</v>
      </c>
      <c r="AH175" s="378">
        <v>112.42341</v>
      </c>
    </row>
    <row r="176" spans="2:34" hidden="1">
      <c r="B176" s="686"/>
      <c r="C176" s="685"/>
      <c r="D176" s="756"/>
      <c r="E176" s="495"/>
      <c r="F176" s="377"/>
      <c r="G176" s="376"/>
      <c r="H176" s="377"/>
      <c r="I176" s="303"/>
      <c r="J176" s="377"/>
      <c r="K176" s="377"/>
      <c r="L176" s="377"/>
      <c r="M176" s="377"/>
      <c r="N176" s="377"/>
      <c r="O176" s="377"/>
      <c r="P176" s="377"/>
      <c r="Q176" s="377"/>
      <c r="R176" s="377"/>
      <c r="S176" s="377"/>
      <c r="T176" s="377"/>
      <c r="U176" s="377"/>
      <c r="V176" s="377"/>
      <c r="W176" s="377"/>
      <c r="X176" s="377"/>
      <c r="Y176" s="377"/>
      <c r="Z176" s="377"/>
      <c r="AA176" s="377"/>
      <c r="AB176" s="377"/>
      <c r="AC176" s="377"/>
      <c r="AD176" s="377"/>
      <c r="AE176" s="377"/>
      <c r="AF176" s="303"/>
      <c r="AG176" s="377"/>
      <c r="AH176" s="378"/>
    </row>
    <row r="177" spans="2:34" hidden="1">
      <c r="B177" s="675"/>
      <c r="C177" s="683"/>
      <c r="D177" s="757"/>
      <c r="E177" s="495"/>
      <c r="F177" s="377">
        <v>3</v>
      </c>
      <c r="G177" s="377" t="s">
        <v>2328</v>
      </c>
      <c r="H177" s="337" t="s">
        <v>2330</v>
      </c>
      <c r="I177" s="303" t="s">
        <v>2126</v>
      </c>
      <c r="J177" s="377">
        <v>0.54900000000000004</v>
      </c>
      <c r="K177" s="376" t="s">
        <v>1700</v>
      </c>
      <c r="L177" s="366">
        <v>3.2</v>
      </c>
      <c r="M177" s="377">
        <v>4</v>
      </c>
      <c r="N177" s="366">
        <v>4.3499999999999996</v>
      </c>
      <c r="O177" s="377">
        <v>1</v>
      </c>
      <c r="P177" s="377" t="s">
        <v>1705</v>
      </c>
      <c r="Q177" s="377" t="s">
        <v>1701</v>
      </c>
      <c r="R177" s="377" t="s">
        <v>1709</v>
      </c>
      <c r="S177" s="377">
        <v>1</v>
      </c>
      <c r="T177" s="377" t="s">
        <v>1701</v>
      </c>
      <c r="U177" s="377" t="s">
        <v>1767</v>
      </c>
      <c r="V177" s="377">
        <v>1</v>
      </c>
      <c r="W177" s="377" t="s">
        <v>1700</v>
      </c>
      <c r="X177" s="377" t="s">
        <v>1698</v>
      </c>
      <c r="Y177" s="377">
        <v>1</v>
      </c>
      <c r="Z177" s="322"/>
      <c r="AA177" s="322"/>
      <c r="AB177" s="322"/>
      <c r="AC177" s="377" t="s">
        <v>1699</v>
      </c>
      <c r="AD177" s="377" t="s">
        <v>1703</v>
      </c>
      <c r="AE177" s="377">
        <v>2</v>
      </c>
      <c r="AF177" s="303"/>
      <c r="AG177" s="377">
        <v>7.4744999999999999</v>
      </c>
      <c r="AH177" s="378">
        <v>112.42391000000001</v>
      </c>
    </row>
    <row r="178" spans="2:34" hidden="1">
      <c r="B178" s="670"/>
      <c r="C178" s="653"/>
      <c r="D178" s="653"/>
      <c r="E178" s="653"/>
      <c r="F178" s="653"/>
      <c r="G178" s="653"/>
      <c r="H178" s="653"/>
      <c r="I178" s="653"/>
      <c r="J178" s="653"/>
      <c r="K178" s="653"/>
      <c r="L178" s="653"/>
      <c r="M178" s="653"/>
      <c r="N178" s="653"/>
      <c r="O178" s="653"/>
      <c r="P178" s="653"/>
      <c r="Q178" s="653"/>
      <c r="R178" s="653"/>
      <c r="S178" s="653"/>
      <c r="T178" s="653"/>
      <c r="U178" s="653"/>
      <c r="V178" s="653"/>
      <c r="W178" s="653"/>
      <c r="X178" s="653"/>
      <c r="Y178" s="653"/>
      <c r="Z178" s="653"/>
      <c r="AA178" s="653"/>
      <c r="AB178" s="653"/>
      <c r="AC178" s="653"/>
      <c r="AD178" s="653"/>
      <c r="AE178" s="653"/>
      <c r="AF178" s="653"/>
      <c r="AG178" s="653"/>
      <c r="AH178" s="653"/>
    </row>
    <row r="179" spans="2:34" hidden="1">
      <c r="B179" s="483" t="s">
        <v>2332</v>
      </c>
      <c r="C179" s="487">
        <v>0.61199999999999999</v>
      </c>
      <c r="D179" s="317" t="s">
        <v>2333</v>
      </c>
      <c r="E179" s="317"/>
      <c r="F179" s="317">
        <v>1</v>
      </c>
      <c r="G179" s="377" t="s">
        <v>2334</v>
      </c>
      <c r="H179" s="337" t="s">
        <v>2331</v>
      </c>
      <c r="I179" s="498" t="s">
        <v>2119</v>
      </c>
      <c r="J179" s="487">
        <v>0.6</v>
      </c>
      <c r="K179" s="376" t="s">
        <v>1700</v>
      </c>
      <c r="L179" s="453">
        <v>4.4000000000000004</v>
      </c>
      <c r="M179" s="317">
        <v>7.7</v>
      </c>
      <c r="N179" s="453">
        <v>8.9</v>
      </c>
      <c r="O179" s="317">
        <v>6</v>
      </c>
      <c r="P179" s="317" t="s">
        <v>1705</v>
      </c>
      <c r="Q179" s="317" t="s">
        <v>1701</v>
      </c>
      <c r="R179" s="317" t="s">
        <v>1709</v>
      </c>
      <c r="S179" s="317">
        <v>1</v>
      </c>
      <c r="T179" s="377" t="s">
        <v>1701</v>
      </c>
      <c r="U179" s="377" t="s">
        <v>1767</v>
      </c>
      <c r="V179" s="377">
        <v>2</v>
      </c>
      <c r="W179" s="377" t="s">
        <v>1701</v>
      </c>
      <c r="X179" s="377" t="s">
        <v>1707</v>
      </c>
      <c r="Y179" s="377">
        <v>2</v>
      </c>
      <c r="Z179" s="322"/>
      <c r="AA179" s="322"/>
      <c r="AB179" s="322"/>
      <c r="AC179" s="377" t="s">
        <v>1699</v>
      </c>
      <c r="AD179" s="377" t="s">
        <v>1703</v>
      </c>
      <c r="AE179" s="377">
        <v>0</v>
      </c>
      <c r="AF179" s="303"/>
      <c r="AG179" s="317">
        <v>7.4743899999999996</v>
      </c>
      <c r="AH179" s="454">
        <v>112.42388</v>
      </c>
    </row>
    <row r="180" spans="2:34" hidden="1">
      <c r="B180" s="670"/>
      <c r="C180" s="653"/>
      <c r="D180" s="653"/>
      <c r="E180" s="653"/>
      <c r="F180" s="653"/>
      <c r="G180" s="653"/>
      <c r="H180" s="653"/>
      <c r="I180" s="653"/>
      <c r="J180" s="653"/>
      <c r="K180" s="653"/>
      <c r="L180" s="653"/>
      <c r="M180" s="653"/>
      <c r="N180" s="653"/>
      <c r="O180" s="653"/>
      <c r="P180" s="653"/>
      <c r="Q180" s="653"/>
      <c r="R180" s="653"/>
      <c r="S180" s="653"/>
      <c r="T180" s="653"/>
      <c r="U180" s="653"/>
      <c r="V180" s="653"/>
      <c r="W180" s="653"/>
      <c r="X180" s="653"/>
      <c r="Y180" s="653"/>
      <c r="Z180" s="653"/>
      <c r="AA180" s="653"/>
      <c r="AB180" s="653"/>
      <c r="AC180" s="653"/>
      <c r="AD180" s="653"/>
      <c r="AE180" s="653"/>
      <c r="AF180" s="653"/>
      <c r="AG180" s="653"/>
      <c r="AH180" s="653"/>
    </row>
    <row r="181" spans="2:34" hidden="1">
      <c r="B181" s="482" t="s">
        <v>2336</v>
      </c>
      <c r="C181" s="486">
        <v>0.54900000000000004</v>
      </c>
      <c r="D181" s="331" t="s">
        <v>2337</v>
      </c>
      <c r="E181" s="331"/>
      <c r="F181" s="377"/>
      <c r="G181" s="377"/>
      <c r="H181" s="377"/>
      <c r="I181" s="303"/>
      <c r="J181" s="377"/>
      <c r="K181" s="376"/>
      <c r="L181" s="377"/>
      <c r="M181" s="377"/>
      <c r="N181" s="377"/>
      <c r="O181" s="377"/>
      <c r="P181" s="377"/>
      <c r="Q181" s="377"/>
      <c r="R181" s="377"/>
      <c r="S181" s="377"/>
      <c r="T181" s="377"/>
      <c r="U181" s="377"/>
      <c r="V181" s="377"/>
      <c r="W181" s="377"/>
      <c r="X181" s="377"/>
      <c r="Y181" s="377"/>
      <c r="Z181" s="322"/>
      <c r="AA181" s="322"/>
      <c r="AB181" s="322"/>
      <c r="AC181" s="377"/>
      <c r="AD181" s="377"/>
      <c r="AE181" s="377"/>
      <c r="AF181" s="303"/>
      <c r="AG181" s="377"/>
      <c r="AH181" s="378"/>
    </row>
    <row r="182" spans="2:34" hidden="1">
      <c r="B182" s="670"/>
      <c r="C182" s="653"/>
      <c r="D182" s="653"/>
      <c r="E182" s="653"/>
      <c r="F182" s="653"/>
      <c r="G182" s="653"/>
      <c r="H182" s="653"/>
      <c r="I182" s="653"/>
      <c r="J182" s="653"/>
      <c r="K182" s="653"/>
      <c r="L182" s="653"/>
      <c r="M182" s="653"/>
      <c r="N182" s="653"/>
      <c r="O182" s="653"/>
      <c r="P182" s="653"/>
      <c r="Q182" s="653"/>
      <c r="R182" s="653"/>
      <c r="S182" s="653"/>
      <c r="T182" s="653"/>
      <c r="U182" s="653"/>
      <c r="V182" s="653"/>
      <c r="W182" s="653"/>
      <c r="X182" s="653"/>
      <c r="Y182" s="653"/>
      <c r="Z182" s="653"/>
      <c r="AA182" s="653"/>
      <c r="AB182" s="653"/>
      <c r="AC182" s="653"/>
      <c r="AD182" s="653"/>
      <c r="AE182" s="653"/>
      <c r="AF182" s="653"/>
      <c r="AG182" s="653"/>
      <c r="AH182" s="653"/>
    </row>
    <row r="183" spans="2:34" hidden="1">
      <c r="B183" s="482" t="s">
        <v>2338</v>
      </c>
      <c r="C183" s="486">
        <v>0.497</v>
      </c>
      <c r="D183" s="331" t="s">
        <v>2339</v>
      </c>
      <c r="E183" s="331"/>
      <c r="F183" s="377"/>
      <c r="G183" s="377"/>
      <c r="H183" s="377"/>
      <c r="I183" s="303"/>
      <c r="J183" s="377"/>
      <c r="K183" s="376"/>
      <c r="L183" s="366"/>
      <c r="M183" s="366"/>
      <c r="N183" s="366"/>
      <c r="O183" s="377"/>
      <c r="P183" s="377"/>
      <c r="Q183" s="377"/>
      <c r="R183" s="377"/>
      <c r="S183" s="377"/>
      <c r="T183" s="377"/>
      <c r="U183" s="377"/>
      <c r="V183" s="377"/>
      <c r="W183" s="377"/>
      <c r="X183" s="377"/>
      <c r="Y183" s="377"/>
      <c r="Z183" s="322"/>
      <c r="AA183" s="322"/>
      <c r="AB183" s="322"/>
      <c r="AC183" s="377"/>
      <c r="AD183" s="377"/>
      <c r="AE183" s="377"/>
      <c r="AF183" s="303"/>
      <c r="AG183" s="377"/>
      <c r="AH183" s="378"/>
    </row>
    <row r="184" spans="2:34" hidden="1">
      <c r="B184" s="670"/>
      <c r="C184" s="653"/>
      <c r="D184" s="653"/>
      <c r="E184" s="653"/>
      <c r="F184" s="653"/>
      <c r="G184" s="653"/>
      <c r="H184" s="653"/>
      <c r="I184" s="653"/>
      <c r="J184" s="653"/>
      <c r="K184" s="653"/>
      <c r="L184" s="653"/>
      <c r="M184" s="653"/>
      <c r="N184" s="653"/>
      <c r="O184" s="653"/>
      <c r="P184" s="653"/>
      <c r="Q184" s="653"/>
      <c r="R184" s="653"/>
      <c r="S184" s="653"/>
      <c r="T184" s="653"/>
      <c r="U184" s="653"/>
      <c r="V184" s="653"/>
      <c r="W184" s="653"/>
      <c r="X184" s="653"/>
      <c r="Y184" s="653"/>
      <c r="Z184" s="653"/>
      <c r="AA184" s="653"/>
      <c r="AB184" s="653"/>
      <c r="AC184" s="653"/>
      <c r="AD184" s="653"/>
      <c r="AE184" s="653"/>
      <c r="AF184" s="653"/>
      <c r="AG184" s="653"/>
      <c r="AH184" s="653"/>
    </row>
    <row r="185" spans="2:34" hidden="1">
      <c r="B185" s="482" t="s">
        <v>2340</v>
      </c>
      <c r="C185" s="486">
        <v>0.44500000000000001</v>
      </c>
      <c r="D185" s="331" t="s">
        <v>2341</v>
      </c>
      <c r="E185" s="331"/>
      <c r="F185" s="377"/>
      <c r="G185" s="377"/>
      <c r="H185" s="377"/>
      <c r="I185" s="303"/>
      <c r="J185" s="377"/>
      <c r="K185" s="376"/>
      <c r="L185" s="366"/>
      <c r="M185" s="377"/>
      <c r="N185" s="366"/>
      <c r="O185" s="377"/>
      <c r="P185" s="377"/>
      <c r="Q185" s="377"/>
      <c r="R185" s="377"/>
      <c r="S185" s="377"/>
      <c r="T185" s="377"/>
      <c r="U185" s="377"/>
      <c r="V185" s="377"/>
      <c r="W185" s="377"/>
      <c r="X185" s="377"/>
      <c r="Y185" s="377"/>
      <c r="Z185" s="322"/>
      <c r="AA185" s="322"/>
      <c r="AB185" s="322"/>
      <c r="AC185" s="377"/>
      <c r="AD185" s="377"/>
      <c r="AE185" s="377"/>
      <c r="AF185" s="303"/>
      <c r="AG185" s="421"/>
      <c r="AH185" s="378"/>
    </row>
    <row r="186" spans="2:34" hidden="1">
      <c r="B186" s="670"/>
      <c r="C186" s="653"/>
      <c r="D186" s="653"/>
      <c r="E186" s="653"/>
      <c r="F186" s="653"/>
      <c r="G186" s="653"/>
      <c r="H186" s="653"/>
      <c r="I186" s="653"/>
      <c r="J186" s="653"/>
      <c r="K186" s="653"/>
      <c r="L186" s="653"/>
      <c r="M186" s="653"/>
      <c r="N186" s="653"/>
      <c r="O186" s="653"/>
      <c r="P186" s="653"/>
      <c r="Q186" s="653"/>
      <c r="R186" s="653"/>
      <c r="S186" s="653"/>
      <c r="T186" s="653"/>
      <c r="U186" s="653"/>
      <c r="V186" s="653"/>
      <c r="W186" s="653"/>
      <c r="X186" s="653"/>
      <c r="Y186" s="653"/>
      <c r="Z186" s="653"/>
      <c r="AA186" s="653"/>
      <c r="AB186" s="653"/>
      <c r="AC186" s="653"/>
      <c r="AD186" s="653"/>
      <c r="AE186" s="653"/>
      <c r="AF186" s="653"/>
      <c r="AG186" s="653"/>
      <c r="AH186" s="653"/>
    </row>
    <row r="187" spans="2:34" hidden="1">
      <c r="B187" s="472" t="s">
        <v>2343</v>
      </c>
      <c r="C187" s="484">
        <v>0.34499999999999997</v>
      </c>
      <c r="D187" s="377" t="s">
        <v>2344</v>
      </c>
      <c r="E187" s="377"/>
      <c r="F187" s="377">
        <v>1</v>
      </c>
      <c r="G187" s="377" t="s">
        <v>2345</v>
      </c>
      <c r="H187" s="377" t="s">
        <v>2335</v>
      </c>
      <c r="I187" s="498" t="s">
        <v>2082</v>
      </c>
      <c r="J187" s="484">
        <v>0</v>
      </c>
      <c r="K187" s="321" t="s">
        <v>1700</v>
      </c>
      <c r="L187" s="366">
        <v>3</v>
      </c>
      <c r="M187" s="366">
        <v>5.2</v>
      </c>
      <c r="N187" s="377">
        <v>6.1</v>
      </c>
      <c r="O187" s="377">
        <v>1</v>
      </c>
      <c r="P187" s="377" t="s">
        <v>1705</v>
      </c>
      <c r="Q187" s="377" t="s">
        <v>1701</v>
      </c>
      <c r="R187" s="377" t="s">
        <v>1709</v>
      </c>
      <c r="S187" s="377">
        <v>0</v>
      </c>
      <c r="T187" s="377" t="s">
        <v>1701</v>
      </c>
      <c r="U187" s="377" t="s">
        <v>1767</v>
      </c>
      <c r="V187" s="377">
        <v>0</v>
      </c>
      <c r="W187" s="377" t="s">
        <v>1701</v>
      </c>
      <c r="X187" s="377" t="s">
        <v>1707</v>
      </c>
      <c r="Y187" s="377">
        <v>1</v>
      </c>
      <c r="Z187" s="322"/>
      <c r="AA187" s="322"/>
      <c r="AB187" s="322"/>
      <c r="AC187" s="377" t="s">
        <v>1699</v>
      </c>
      <c r="AD187" s="377" t="s">
        <v>1703</v>
      </c>
      <c r="AE187" s="377">
        <v>2</v>
      </c>
      <c r="AF187" s="303"/>
      <c r="AG187" s="377">
        <v>7.4793599999999998</v>
      </c>
      <c r="AH187" s="378">
        <v>112.42075</v>
      </c>
    </row>
    <row r="188" spans="2:34" hidden="1">
      <c r="B188" s="670"/>
      <c r="C188" s="653"/>
      <c r="D188" s="653"/>
      <c r="E188" s="653"/>
      <c r="F188" s="653"/>
      <c r="G188" s="653"/>
      <c r="H188" s="653"/>
      <c r="I188" s="653"/>
      <c r="J188" s="653"/>
      <c r="K188" s="653"/>
      <c r="L188" s="653"/>
      <c r="M188" s="653"/>
      <c r="N188" s="653"/>
      <c r="O188" s="653"/>
      <c r="P188" s="653"/>
      <c r="Q188" s="653"/>
      <c r="R188" s="653"/>
      <c r="S188" s="653"/>
      <c r="T188" s="653"/>
      <c r="U188" s="653"/>
      <c r="V188" s="653"/>
      <c r="W188" s="653"/>
      <c r="X188" s="653"/>
      <c r="Y188" s="653"/>
      <c r="Z188" s="653"/>
      <c r="AA188" s="653"/>
      <c r="AB188" s="653"/>
      <c r="AC188" s="653"/>
      <c r="AD188" s="653"/>
      <c r="AE188" s="653"/>
      <c r="AF188" s="653"/>
      <c r="AG188" s="653"/>
      <c r="AH188" s="653"/>
    </row>
    <row r="189" spans="2:34" hidden="1">
      <c r="B189" s="482" t="s">
        <v>2342</v>
      </c>
      <c r="C189" s="475">
        <v>0.4</v>
      </c>
      <c r="D189" s="480" t="s">
        <v>2348</v>
      </c>
      <c r="E189" s="480"/>
      <c r="F189" s="335">
        <v>1</v>
      </c>
      <c r="G189" s="377" t="s">
        <v>2349</v>
      </c>
      <c r="H189" s="376" t="s">
        <v>2346</v>
      </c>
      <c r="I189" s="345" t="s">
        <v>2122</v>
      </c>
      <c r="J189" s="391">
        <v>0.32500000000000001</v>
      </c>
      <c r="K189" s="335" t="s">
        <v>1700</v>
      </c>
      <c r="L189" s="392">
        <v>5.6</v>
      </c>
      <c r="M189" s="392">
        <v>16.8</v>
      </c>
      <c r="N189" s="392">
        <v>17.399999999999999</v>
      </c>
      <c r="O189" s="335">
        <v>1</v>
      </c>
      <c r="P189" s="335" t="s">
        <v>1705</v>
      </c>
      <c r="Q189" s="335" t="s">
        <v>1701</v>
      </c>
      <c r="R189" s="335" t="s">
        <v>1709</v>
      </c>
      <c r="S189" s="335">
        <v>1</v>
      </c>
      <c r="T189" s="383" t="s">
        <v>1701</v>
      </c>
      <c r="U189" s="383" t="s">
        <v>1767</v>
      </c>
      <c r="V189" s="383">
        <v>2</v>
      </c>
      <c r="W189" s="383" t="s">
        <v>1701</v>
      </c>
      <c r="X189" s="383" t="s">
        <v>1707</v>
      </c>
      <c r="Y189" s="383">
        <v>1</v>
      </c>
      <c r="Z189" s="322"/>
      <c r="AA189" s="322"/>
      <c r="AB189" s="322"/>
      <c r="AC189" s="317" t="s">
        <v>1699</v>
      </c>
      <c r="AD189" s="317" t="s">
        <v>1701</v>
      </c>
      <c r="AE189" s="317">
        <v>0</v>
      </c>
      <c r="AF189" s="303"/>
      <c r="AG189" s="395">
        <v>7.4761899999999999</v>
      </c>
      <c r="AH189" s="396">
        <v>112.42085</v>
      </c>
    </row>
    <row r="190" spans="2:34" hidden="1">
      <c r="B190" s="670"/>
      <c r="C190" s="653"/>
      <c r="D190" s="653"/>
      <c r="E190" s="653"/>
      <c r="F190" s="653"/>
      <c r="G190" s="653"/>
      <c r="H190" s="653"/>
      <c r="I190" s="653"/>
      <c r="J190" s="653"/>
      <c r="K190" s="653"/>
      <c r="L190" s="653"/>
      <c r="M190" s="653"/>
      <c r="N190" s="653"/>
      <c r="O190" s="653"/>
      <c r="P190" s="653"/>
      <c r="Q190" s="653"/>
      <c r="R190" s="653"/>
      <c r="S190" s="653"/>
      <c r="T190" s="653"/>
      <c r="U190" s="653"/>
      <c r="V190" s="653"/>
      <c r="W190" s="653"/>
      <c r="X190" s="653"/>
      <c r="Y190" s="653"/>
      <c r="Z190" s="653"/>
      <c r="AA190" s="653"/>
      <c r="AB190" s="653"/>
      <c r="AC190" s="653"/>
      <c r="AD190" s="653"/>
      <c r="AE190" s="653"/>
      <c r="AF190" s="653"/>
      <c r="AG190" s="653"/>
      <c r="AH190" s="653"/>
    </row>
    <row r="191" spans="2:34" hidden="1">
      <c r="B191" s="483" t="s">
        <v>2350</v>
      </c>
      <c r="C191" s="455">
        <v>0.33300000000000002</v>
      </c>
      <c r="D191" s="317" t="s">
        <v>2351</v>
      </c>
      <c r="E191" s="317"/>
      <c r="F191" s="317"/>
      <c r="G191" s="331"/>
      <c r="H191" s="317"/>
      <c r="I191" s="498"/>
      <c r="J191" s="317"/>
      <c r="K191" s="317"/>
      <c r="L191" s="453"/>
      <c r="M191" s="453"/>
      <c r="N191" s="453"/>
      <c r="O191" s="317"/>
      <c r="P191" s="377"/>
      <c r="Q191" s="377"/>
      <c r="R191" s="377"/>
      <c r="S191" s="317"/>
      <c r="T191" s="383"/>
      <c r="U191" s="383"/>
      <c r="V191" s="383"/>
      <c r="W191" s="383"/>
      <c r="X191" s="383"/>
      <c r="Y191" s="383"/>
      <c r="Z191" s="322"/>
      <c r="AA191" s="322"/>
      <c r="AB191" s="322"/>
      <c r="AC191" s="317"/>
      <c r="AD191" s="317"/>
      <c r="AE191" s="317"/>
      <c r="AF191" s="303"/>
      <c r="AG191" s="317"/>
      <c r="AH191" s="454"/>
    </row>
    <row r="192" spans="2:34" hidden="1">
      <c r="B192" s="670"/>
      <c r="C192" s="653"/>
      <c r="D192" s="653"/>
      <c r="E192" s="653"/>
      <c r="F192" s="653"/>
      <c r="G192" s="653"/>
      <c r="H192" s="653"/>
      <c r="I192" s="653"/>
      <c r="J192" s="653"/>
      <c r="K192" s="653"/>
      <c r="L192" s="653"/>
      <c r="M192" s="653"/>
      <c r="N192" s="653"/>
      <c r="O192" s="653"/>
      <c r="P192" s="653"/>
      <c r="Q192" s="653"/>
      <c r="R192" s="653"/>
      <c r="S192" s="653"/>
      <c r="T192" s="653"/>
      <c r="U192" s="653"/>
      <c r="V192" s="653"/>
      <c r="W192" s="653"/>
      <c r="X192" s="653"/>
      <c r="Y192" s="653"/>
      <c r="Z192" s="653"/>
      <c r="AA192" s="653"/>
      <c r="AB192" s="653"/>
      <c r="AC192" s="653"/>
      <c r="AD192" s="653"/>
      <c r="AE192" s="653"/>
      <c r="AF192" s="653"/>
      <c r="AG192" s="653"/>
      <c r="AH192" s="653"/>
    </row>
    <row r="193" spans="2:34" hidden="1">
      <c r="B193" s="488" t="s">
        <v>2053</v>
      </c>
      <c r="C193" s="467">
        <v>0.32200000000000001</v>
      </c>
      <c r="D193" s="469" t="s">
        <v>2352</v>
      </c>
      <c r="E193" s="469"/>
      <c r="F193" s="468"/>
      <c r="G193" s="317"/>
      <c r="H193" s="468"/>
      <c r="I193" s="303"/>
      <c r="J193" s="468"/>
      <c r="K193" s="468"/>
      <c r="L193" s="468"/>
      <c r="M193" s="468"/>
      <c r="N193" s="468"/>
      <c r="O193" s="468"/>
      <c r="P193" s="468"/>
      <c r="Q193" s="468"/>
      <c r="R193" s="468"/>
      <c r="S193" s="468"/>
      <c r="T193" s="468"/>
      <c r="U193" s="468"/>
      <c r="V193" s="468"/>
      <c r="W193" s="468"/>
      <c r="X193" s="468"/>
      <c r="Y193" s="468"/>
      <c r="Z193" s="322"/>
      <c r="AA193" s="322"/>
      <c r="AB193" s="322"/>
      <c r="AC193" s="468"/>
      <c r="AD193" s="468"/>
      <c r="AE193" s="468"/>
      <c r="AF193" s="303"/>
      <c r="AG193" s="468"/>
      <c r="AH193" s="362"/>
    </row>
    <row r="194" spans="2:34" hidden="1">
      <c r="B194" s="670"/>
      <c r="C194" s="653"/>
      <c r="D194" s="653"/>
      <c r="E194" s="653"/>
      <c r="F194" s="653"/>
      <c r="G194" s="653"/>
      <c r="H194" s="653"/>
      <c r="I194" s="653"/>
      <c r="J194" s="653"/>
      <c r="K194" s="653"/>
      <c r="L194" s="653"/>
      <c r="M194" s="653"/>
      <c r="N194" s="653"/>
      <c r="O194" s="653"/>
      <c r="P194" s="653"/>
      <c r="Q194" s="653"/>
      <c r="R194" s="653"/>
      <c r="S194" s="653"/>
      <c r="T194" s="653"/>
      <c r="U194" s="653"/>
      <c r="V194" s="653"/>
      <c r="W194" s="653"/>
      <c r="X194" s="653"/>
      <c r="Y194" s="653"/>
      <c r="Z194" s="653"/>
      <c r="AA194" s="653"/>
      <c r="AB194" s="653"/>
      <c r="AC194" s="653"/>
      <c r="AD194" s="653"/>
      <c r="AE194" s="653"/>
      <c r="AF194" s="653"/>
      <c r="AG194" s="653"/>
      <c r="AH194" s="653"/>
    </row>
    <row r="195" spans="2:34" hidden="1">
      <c r="B195" s="483" t="s">
        <v>2353</v>
      </c>
      <c r="C195" s="476">
        <v>0.158</v>
      </c>
      <c r="D195" s="481" t="s">
        <v>2354</v>
      </c>
      <c r="E195" s="481"/>
      <c r="F195" s="383"/>
      <c r="G195" s="317"/>
      <c r="H195" s="481"/>
      <c r="I195" s="303"/>
      <c r="J195" s="437"/>
      <c r="K195" s="383"/>
      <c r="L195" s="438"/>
      <c r="M195" s="438"/>
      <c r="N195" s="438"/>
      <c r="O195" s="383"/>
      <c r="P195" s="335"/>
      <c r="Q195" s="335"/>
      <c r="R195" s="335"/>
      <c r="S195" s="383"/>
      <c r="T195" s="383"/>
      <c r="U195" s="383"/>
      <c r="V195" s="383"/>
      <c r="W195" s="383"/>
      <c r="X195" s="383"/>
      <c r="Y195" s="383"/>
      <c r="Z195" s="322"/>
      <c r="AA195" s="322"/>
      <c r="AB195" s="322"/>
      <c r="AC195" s="383"/>
      <c r="AD195" s="383"/>
      <c r="AE195" s="383"/>
      <c r="AF195" s="303"/>
      <c r="AG195" s="393"/>
      <c r="AH195" s="394"/>
    </row>
    <row r="196" spans="2:34" hidden="1">
      <c r="B196" s="670"/>
      <c r="C196" s="653"/>
      <c r="D196" s="653"/>
      <c r="E196" s="653"/>
      <c r="F196" s="653"/>
      <c r="G196" s="653"/>
      <c r="H196" s="653"/>
      <c r="I196" s="653"/>
      <c r="J196" s="653"/>
      <c r="K196" s="653"/>
      <c r="L196" s="653"/>
      <c r="M196" s="653"/>
      <c r="N196" s="653"/>
      <c r="O196" s="653"/>
      <c r="P196" s="653"/>
      <c r="Q196" s="653"/>
      <c r="R196" s="653"/>
      <c r="S196" s="653"/>
      <c r="T196" s="653"/>
      <c r="U196" s="653"/>
      <c r="V196" s="653"/>
      <c r="W196" s="653"/>
      <c r="X196" s="653"/>
      <c r="Y196" s="653"/>
      <c r="Z196" s="653"/>
      <c r="AA196" s="653"/>
      <c r="AB196" s="653"/>
      <c r="AC196" s="653"/>
      <c r="AD196" s="653"/>
      <c r="AE196" s="653"/>
      <c r="AF196" s="653"/>
      <c r="AG196" s="653"/>
      <c r="AH196" s="653"/>
    </row>
    <row r="197" spans="2:34" hidden="1">
      <c r="B197" s="482" t="s">
        <v>2054</v>
      </c>
      <c r="C197" s="475">
        <v>0.2</v>
      </c>
      <c r="D197" s="477" t="s">
        <v>2355</v>
      </c>
      <c r="E197" s="496"/>
      <c r="F197" s="371"/>
      <c r="G197" s="317"/>
      <c r="H197" s="345"/>
      <c r="I197" s="303"/>
      <c r="J197" s="345"/>
      <c r="K197" s="345"/>
      <c r="L197" s="348"/>
      <c r="M197" s="348"/>
      <c r="N197" s="348"/>
      <c r="O197" s="345"/>
      <c r="P197" s="468"/>
      <c r="Q197" s="468"/>
      <c r="R197" s="468"/>
      <c r="S197" s="468"/>
      <c r="T197" s="468"/>
      <c r="U197" s="468"/>
      <c r="V197" s="468"/>
      <c r="W197" s="468"/>
      <c r="X197" s="468"/>
      <c r="Y197" s="468"/>
      <c r="Z197" s="322"/>
      <c r="AA197" s="322"/>
      <c r="AB197" s="322"/>
      <c r="AC197" s="468"/>
      <c r="AD197" s="468"/>
      <c r="AE197" s="468"/>
      <c r="AF197" s="303"/>
      <c r="AG197" s="345"/>
      <c r="AH197" s="351"/>
    </row>
    <row r="198" spans="2:34" hidden="1">
      <c r="B198" s="670"/>
      <c r="C198" s="653"/>
      <c r="D198" s="653"/>
      <c r="E198" s="653"/>
      <c r="F198" s="653"/>
      <c r="G198" s="653"/>
      <c r="H198" s="653"/>
      <c r="I198" s="653"/>
      <c r="J198" s="653"/>
      <c r="K198" s="653"/>
      <c r="L198" s="653"/>
      <c r="M198" s="653"/>
      <c r="N198" s="653"/>
      <c r="O198" s="653"/>
      <c r="P198" s="653"/>
      <c r="Q198" s="653"/>
      <c r="R198" s="653"/>
      <c r="S198" s="653"/>
      <c r="T198" s="653"/>
      <c r="U198" s="653"/>
      <c r="V198" s="653"/>
      <c r="W198" s="653"/>
      <c r="X198" s="653"/>
      <c r="Y198" s="653"/>
      <c r="Z198" s="653"/>
      <c r="AA198" s="653"/>
      <c r="AB198" s="653"/>
      <c r="AC198" s="653"/>
      <c r="AD198" s="653"/>
      <c r="AE198" s="653"/>
      <c r="AF198" s="653"/>
      <c r="AG198" s="653"/>
      <c r="AH198" s="653"/>
    </row>
    <row r="199" spans="2:34" hidden="1">
      <c r="B199" s="472" t="s">
        <v>2356</v>
      </c>
      <c r="C199" s="467">
        <v>0.20599999999999999</v>
      </c>
      <c r="D199" s="376" t="s">
        <v>2357</v>
      </c>
      <c r="E199" s="376"/>
      <c r="F199" s="376"/>
      <c r="G199" s="377"/>
      <c r="H199" s="376"/>
      <c r="I199" s="505"/>
      <c r="J199" s="320"/>
      <c r="K199" s="376"/>
      <c r="L199" s="321"/>
      <c r="M199" s="321"/>
      <c r="N199" s="321"/>
      <c r="O199" s="376"/>
      <c r="P199" s="376"/>
      <c r="Q199" s="376"/>
      <c r="R199" s="376"/>
      <c r="S199" s="376"/>
      <c r="T199" s="376"/>
      <c r="U199" s="376"/>
      <c r="V199" s="376"/>
      <c r="W199" s="376"/>
      <c r="X199" s="376"/>
      <c r="Y199" s="376"/>
      <c r="Z199" s="322"/>
      <c r="AA199" s="322"/>
      <c r="AB199" s="322"/>
      <c r="AC199" s="376"/>
      <c r="AD199" s="376"/>
      <c r="AE199" s="376"/>
      <c r="AF199" s="303"/>
      <c r="AG199" s="376"/>
      <c r="AH199" s="336"/>
    </row>
    <row r="200" spans="2:34" hidden="1">
      <c r="B200" s="670"/>
      <c r="C200" s="653"/>
      <c r="D200" s="653"/>
      <c r="E200" s="653"/>
      <c r="F200" s="653"/>
      <c r="G200" s="653"/>
      <c r="H200" s="653"/>
      <c r="I200" s="653"/>
      <c r="J200" s="653"/>
      <c r="K200" s="653"/>
      <c r="L200" s="653"/>
      <c r="M200" s="653"/>
      <c r="N200" s="653"/>
      <c r="O200" s="653"/>
      <c r="P200" s="653"/>
      <c r="Q200" s="653"/>
      <c r="R200" s="653"/>
      <c r="S200" s="653"/>
      <c r="T200" s="653"/>
      <c r="U200" s="653"/>
      <c r="V200" s="653"/>
      <c r="W200" s="653"/>
      <c r="X200" s="653"/>
      <c r="Y200" s="653"/>
      <c r="Z200" s="653"/>
      <c r="AA200" s="653"/>
      <c r="AB200" s="653"/>
      <c r="AC200" s="653"/>
      <c r="AD200" s="653"/>
      <c r="AE200" s="653"/>
      <c r="AF200" s="653"/>
      <c r="AG200" s="653"/>
      <c r="AH200" s="653"/>
    </row>
    <row r="201" spans="2:34" hidden="1">
      <c r="B201" s="482" t="s">
        <v>2358</v>
      </c>
      <c r="C201" s="475">
        <v>0.32300000000000001</v>
      </c>
      <c r="D201" s="480" t="s">
        <v>2359</v>
      </c>
      <c r="E201" s="480"/>
      <c r="F201" s="376"/>
      <c r="G201" s="377"/>
      <c r="H201" s="376"/>
      <c r="I201" s="303"/>
      <c r="J201" s="320"/>
      <c r="K201" s="376"/>
      <c r="L201" s="321"/>
      <c r="M201" s="321"/>
      <c r="N201" s="321"/>
      <c r="O201" s="376"/>
      <c r="P201" s="376"/>
      <c r="Q201" s="376"/>
      <c r="R201" s="376"/>
      <c r="S201" s="376"/>
      <c r="T201" s="376"/>
      <c r="U201" s="376"/>
      <c r="V201" s="376"/>
      <c r="W201" s="376"/>
      <c r="X201" s="376"/>
      <c r="Y201" s="376"/>
      <c r="Z201" s="322"/>
      <c r="AA201" s="322"/>
      <c r="AB201" s="322"/>
      <c r="AC201" s="376"/>
      <c r="AD201" s="376"/>
      <c r="AE201" s="376"/>
      <c r="AF201" s="303"/>
      <c r="AG201" s="421"/>
      <c r="AH201" s="439"/>
    </row>
    <row r="202" spans="2:34" hidden="1">
      <c r="B202" s="670"/>
      <c r="C202" s="653"/>
      <c r="D202" s="653"/>
      <c r="E202" s="653"/>
      <c r="F202" s="653"/>
      <c r="G202" s="653"/>
      <c r="H202" s="653"/>
      <c r="I202" s="653"/>
      <c r="J202" s="653"/>
      <c r="K202" s="653"/>
      <c r="L202" s="653"/>
      <c r="M202" s="653"/>
      <c r="N202" s="653"/>
      <c r="O202" s="653"/>
      <c r="P202" s="653"/>
      <c r="Q202" s="653"/>
      <c r="R202" s="653"/>
      <c r="S202" s="653"/>
      <c r="T202" s="653"/>
      <c r="U202" s="653"/>
      <c r="V202" s="653"/>
      <c r="W202" s="653"/>
      <c r="X202" s="653"/>
      <c r="Y202" s="653"/>
      <c r="Z202" s="653"/>
      <c r="AA202" s="653"/>
      <c r="AB202" s="653"/>
      <c r="AC202" s="653"/>
      <c r="AD202" s="653"/>
      <c r="AE202" s="653"/>
      <c r="AF202" s="653"/>
      <c r="AG202" s="653"/>
      <c r="AH202" s="653"/>
    </row>
    <row r="203" spans="2:34" hidden="1">
      <c r="B203" s="472" t="s">
        <v>2360</v>
      </c>
      <c r="C203" s="485">
        <v>0.22800000000000001</v>
      </c>
      <c r="D203" s="377" t="s">
        <v>2361</v>
      </c>
      <c r="E203" s="377"/>
      <c r="F203" s="377"/>
      <c r="G203" s="377"/>
      <c r="H203" s="377"/>
      <c r="I203" s="377"/>
      <c r="J203" s="377"/>
      <c r="K203" s="376"/>
      <c r="L203" s="377"/>
      <c r="M203" s="366"/>
      <c r="N203" s="366"/>
      <c r="O203" s="377"/>
      <c r="P203" s="376"/>
      <c r="Q203" s="376"/>
      <c r="R203" s="376"/>
      <c r="S203" s="377"/>
      <c r="T203" s="376"/>
      <c r="U203" s="376"/>
      <c r="V203" s="376"/>
      <c r="W203" s="376"/>
      <c r="X203" s="376"/>
      <c r="Y203" s="376"/>
      <c r="Z203" s="322"/>
      <c r="AA203" s="322"/>
      <c r="AB203" s="322"/>
      <c r="AC203" s="377"/>
      <c r="AD203" s="377"/>
      <c r="AE203" s="377"/>
      <c r="AF203" s="377"/>
      <c r="AG203" s="377"/>
      <c r="AH203" s="378"/>
    </row>
    <row r="204" spans="2:34" hidden="1">
      <c r="B204" s="670"/>
      <c r="C204" s="653"/>
      <c r="D204" s="653"/>
      <c r="E204" s="653"/>
      <c r="F204" s="653"/>
      <c r="G204" s="653"/>
      <c r="H204" s="653"/>
      <c r="I204" s="653"/>
      <c r="J204" s="653"/>
      <c r="K204" s="653"/>
      <c r="L204" s="653"/>
      <c r="M204" s="653"/>
      <c r="N204" s="653"/>
      <c r="O204" s="653"/>
      <c r="P204" s="653"/>
      <c r="Q204" s="653"/>
      <c r="R204" s="653"/>
      <c r="S204" s="653"/>
      <c r="T204" s="653"/>
      <c r="U204" s="653"/>
      <c r="V204" s="653"/>
      <c r="W204" s="653"/>
      <c r="X204" s="653"/>
      <c r="Y204" s="653"/>
      <c r="Z204" s="653"/>
      <c r="AA204" s="653"/>
      <c r="AB204" s="653"/>
      <c r="AC204" s="653"/>
      <c r="AD204" s="653"/>
      <c r="AE204" s="653"/>
      <c r="AF204" s="653"/>
      <c r="AG204" s="653"/>
      <c r="AH204" s="653"/>
    </row>
    <row r="205" spans="2:34" hidden="1">
      <c r="B205" s="472" t="s">
        <v>2362</v>
      </c>
      <c r="C205" s="485">
        <v>0.17599999999999999</v>
      </c>
      <c r="D205" s="377" t="s">
        <v>2363</v>
      </c>
      <c r="E205" s="377"/>
      <c r="F205" s="377"/>
      <c r="G205" s="377"/>
      <c r="H205" s="377"/>
      <c r="I205" s="468"/>
      <c r="J205" s="303"/>
      <c r="K205" s="376"/>
      <c r="L205" s="366"/>
      <c r="M205" s="366"/>
      <c r="N205" s="366"/>
      <c r="O205" s="377"/>
      <c r="P205" s="376"/>
      <c r="Q205" s="376"/>
      <c r="R205" s="376"/>
      <c r="S205" s="377"/>
      <c r="T205" s="376"/>
      <c r="U205" s="376"/>
      <c r="V205" s="376"/>
      <c r="W205" s="377"/>
      <c r="X205" s="377"/>
      <c r="Y205" s="377"/>
      <c r="Z205" s="322"/>
      <c r="AA205" s="322"/>
      <c r="AB205" s="322"/>
      <c r="AC205" s="376"/>
      <c r="AD205" s="376"/>
      <c r="AE205" s="376"/>
      <c r="AF205" s="377"/>
      <c r="AG205" s="377"/>
      <c r="AH205" s="378"/>
    </row>
    <row r="206" spans="2:34" hidden="1">
      <c r="B206" s="670"/>
      <c r="C206" s="653"/>
      <c r="D206" s="653"/>
      <c r="E206" s="653"/>
      <c r="F206" s="653"/>
      <c r="G206" s="653"/>
      <c r="H206" s="653"/>
      <c r="I206" s="653"/>
      <c r="J206" s="653"/>
      <c r="K206" s="653"/>
      <c r="L206" s="653"/>
      <c r="M206" s="653"/>
      <c r="N206" s="653"/>
      <c r="O206" s="653"/>
      <c r="P206" s="653"/>
      <c r="Q206" s="653"/>
      <c r="R206" s="653"/>
      <c r="S206" s="653"/>
      <c r="T206" s="653"/>
      <c r="U206" s="653"/>
      <c r="V206" s="653"/>
      <c r="W206" s="653"/>
      <c r="X206" s="653"/>
      <c r="Y206" s="653"/>
      <c r="Z206" s="653"/>
      <c r="AA206" s="653"/>
      <c r="AB206" s="653"/>
      <c r="AC206" s="653"/>
      <c r="AD206" s="653"/>
      <c r="AE206" s="653"/>
      <c r="AF206" s="653"/>
      <c r="AG206" s="653"/>
      <c r="AH206" s="653"/>
    </row>
    <row r="207" spans="2:34" hidden="1">
      <c r="B207" s="472" t="s">
        <v>2364</v>
      </c>
      <c r="C207" s="485">
        <v>0.22500000000000001</v>
      </c>
      <c r="D207" s="377" t="s">
        <v>2365</v>
      </c>
      <c r="E207" s="377"/>
      <c r="F207" s="377"/>
      <c r="G207" s="377"/>
      <c r="H207" s="377"/>
      <c r="I207" s="468"/>
      <c r="J207" s="303"/>
      <c r="K207" s="376"/>
      <c r="L207" s="366"/>
      <c r="M207" s="366"/>
      <c r="N207" s="366"/>
      <c r="O207" s="377"/>
      <c r="P207" s="376"/>
      <c r="Q207" s="376"/>
      <c r="R207" s="376"/>
      <c r="S207" s="377"/>
      <c r="T207" s="376"/>
      <c r="U207" s="376"/>
      <c r="V207" s="376"/>
      <c r="W207" s="377"/>
      <c r="X207" s="377"/>
      <c r="Y207" s="377"/>
      <c r="Z207" s="322"/>
      <c r="AA207" s="322"/>
      <c r="AB207" s="322"/>
      <c r="AC207" s="376"/>
      <c r="AD207" s="376"/>
      <c r="AE207" s="376"/>
      <c r="AF207" s="377"/>
      <c r="AG207" s="377"/>
      <c r="AH207" s="378"/>
    </row>
    <row r="208" spans="2:34" hidden="1">
      <c r="B208" s="670"/>
      <c r="C208" s="653"/>
      <c r="D208" s="653"/>
      <c r="E208" s="653"/>
      <c r="F208" s="653"/>
      <c r="G208" s="653"/>
      <c r="H208" s="653"/>
      <c r="I208" s="653"/>
      <c r="J208" s="653"/>
      <c r="K208" s="653"/>
      <c r="L208" s="653"/>
      <c r="M208" s="653"/>
      <c r="N208" s="653"/>
      <c r="O208" s="653"/>
      <c r="P208" s="653"/>
      <c r="Q208" s="653"/>
      <c r="R208" s="653"/>
      <c r="S208" s="653"/>
      <c r="T208" s="653"/>
      <c r="U208" s="653"/>
      <c r="V208" s="653"/>
      <c r="W208" s="653"/>
      <c r="X208" s="653"/>
      <c r="Y208" s="653"/>
      <c r="Z208" s="653"/>
      <c r="AA208" s="653"/>
      <c r="AB208" s="653"/>
      <c r="AC208" s="653"/>
      <c r="AD208" s="653"/>
      <c r="AE208" s="653"/>
      <c r="AF208" s="653"/>
      <c r="AG208" s="653"/>
      <c r="AH208" s="653"/>
    </row>
    <row r="209" spans="2:34" hidden="1">
      <c r="B209" s="482" t="s">
        <v>2366</v>
      </c>
      <c r="C209" s="350">
        <v>0.35</v>
      </c>
      <c r="D209" s="331" t="s">
        <v>2367</v>
      </c>
      <c r="E209" s="331"/>
      <c r="F209" s="377">
        <v>1</v>
      </c>
      <c r="G209" s="377" t="s">
        <v>2368</v>
      </c>
      <c r="H209" s="376" t="s">
        <v>2369</v>
      </c>
      <c r="I209" s="377" t="s">
        <v>2065</v>
      </c>
      <c r="J209" s="484">
        <v>0</v>
      </c>
      <c r="K209" s="376" t="s">
        <v>1700</v>
      </c>
      <c r="L209" s="377">
        <v>3.7</v>
      </c>
      <c r="M209" s="366">
        <v>5.5</v>
      </c>
      <c r="N209" s="377">
        <v>6</v>
      </c>
      <c r="O209" s="377">
        <v>1</v>
      </c>
      <c r="P209" s="376" t="s">
        <v>1705</v>
      </c>
      <c r="Q209" s="376" t="s">
        <v>1701</v>
      </c>
      <c r="R209" s="376" t="s">
        <v>1709</v>
      </c>
      <c r="S209" s="377">
        <v>0</v>
      </c>
      <c r="T209" s="376" t="s">
        <v>1701</v>
      </c>
      <c r="U209" s="376" t="s">
        <v>1767</v>
      </c>
      <c r="V209" s="376">
        <v>0</v>
      </c>
      <c r="W209" s="376" t="s">
        <v>1701</v>
      </c>
      <c r="X209" s="376" t="s">
        <v>1707</v>
      </c>
      <c r="Y209" s="376">
        <v>1</v>
      </c>
      <c r="Z209" s="322"/>
      <c r="AA209" s="322"/>
      <c r="AB209" s="322"/>
      <c r="AC209" s="376" t="s">
        <v>1699</v>
      </c>
      <c r="AD209" s="376" t="s">
        <v>1703</v>
      </c>
      <c r="AE209" s="376">
        <v>2</v>
      </c>
      <c r="AF209" s="377"/>
      <c r="AG209" s="377">
        <v>7.4596999999999998</v>
      </c>
      <c r="AH209" s="378">
        <v>112.4442</v>
      </c>
    </row>
    <row r="210" spans="2:34" hidden="1">
      <c r="B210" s="670"/>
      <c r="C210" s="653"/>
      <c r="D210" s="653"/>
      <c r="E210" s="653"/>
      <c r="F210" s="653"/>
      <c r="G210" s="653"/>
      <c r="H210" s="653"/>
      <c r="I210" s="653"/>
      <c r="J210" s="653"/>
      <c r="K210" s="653"/>
      <c r="L210" s="653"/>
      <c r="M210" s="653"/>
      <c r="N210" s="653"/>
      <c r="O210" s="653"/>
      <c r="P210" s="653"/>
      <c r="Q210" s="653"/>
      <c r="R210" s="653"/>
      <c r="S210" s="653"/>
      <c r="T210" s="653"/>
      <c r="U210" s="653"/>
      <c r="V210" s="653"/>
      <c r="W210" s="653"/>
      <c r="X210" s="653"/>
      <c r="Y210" s="653"/>
      <c r="Z210" s="653"/>
      <c r="AA210" s="653"/>
      <c r="AB210" s="653"/>
      <c r="AC210" s="653"/>
      <c r="AD210" s="653"/>
      <c r="AE210" s="653"/>
      <c r="AF210" s="653"/>
      <c r="AG210" s="653"/>
      <c r="AH210" s="653"/>
    </row>
    <row r="211" spans="2:34" hidden="1">
      <c r="B211" s="482" t="s">
        <v>2370</v>
      </c>
      <c r="C211" s="350">
        <v>0.71499999999999997</v>
      </c>
      <c r="D211" s="331" t="s">
        <v>2371</v>
      </c>
      <c r="E211" s="331"/>
      <c r="F211" s="377"/>
      <c r="G211" s="377"/>
      <c r="H211" s="376"/>
      <c r="I211" s="377"/>
      <c r="J211" s="377"/>
      <c r="K211" s="376"/>
      <c r="L211" s="366"/>
      <c r="M211" s="366"/>
      <c r="N211" s="366"/>
      <c r="O211" s="377"/>
      <c r="P211" s="376"/>
      <c r="Q211" s="376"/>
      <c r="R211" s="376"/>
      <c r="S211" s="377"/>
      <c r="T211" s="376"/>
      <c r="U211" s="376"/>
      <c r="V211" s="376"/>
      <c r="W211" s="376"/>
      <c r="X211" s="376"/>
      <c r="Y211" s="376"/>
      <c r="Z211" s="322"/>
      <c r="AA211" s="322"/>
      <c r="AB211" s="322"/>
      <c r="AC211" s="376"/>
      <c r="AD211" s="376"/>
      <c r="AE211" s="376"/>
      <c r="AF211" s="377"/>
      <c r="AG211" s="377"/>
      <c r="AH211" s="378"/>
    </row>
    <row r="212" spans="2:34" hidden="1">
      <c r="B212" s="670"/>
      <c r="C212" s="653"/>
      <c r="D212" s="653"/>
      <c r="E212" s="653"/>
      <c r="F212" s="653"/>
      <c r="G212" s="653"/>
      <c r="H212" s="653"/>
      <c r="I212" s="653"/>
      <c r="J212" s="653"/>
      <c r="K212" s="653"/>
      <c r="L212" s="653"/>
      <c r="M212" s="653"/>
      <c r="N212" s="653"/>
      <c r="O212" s="653"/>
      <c r="P212" s="653"/>
      <c r="Q212" s="653"/>
      <c r="R212" s="653"/>
      <c r="S212" s="653"/>
      <c r="T212" s="653"/>
      <c r="U212" s="653"/>
      <c r="V212" s="653"/>
      <c r="W212" s="653"/>
      <c r="X212" s="653"/>
      <c r="Y212" s="653"/>
      <c r="Z212" s="653"/>
      <c r="AA212" s="653"/>
      <c r="AB212" s="653"/>
      <c r="AC212" s="653"/>
      <c r="AD212" s="653"/>
      <c r="AE212" s="653"/>
      <c r="AF212" s="653"/>
      <c r="AG212" s="653"/>
      <c r="AH212" s="653"/>
    </row>
    <row r="213" spans="2:34" hidden="1">
      <c r="B213" s="482" t="s">
        <v>2372</v>
      </c>
      <c r="C213" s="475">
        <v>0.22</v>
      </c>
      <c r="D213" s="480" t="s">
        <v>2373</v>
      </c>
      <c r="E213" s="480"/>
      <c r="F213" s="376">
        <v>1</v>
      </c>
      <c r="G213" s="377" t="s">
        <v>2374</v>
      </c>
      <c r="H213" s="376" t="s">
        <v>2375</v>
      </c>
      <c r="I213" s="468" t="s">
        <v>2123</v>
      </c>
      <c r="J213" s="320">
        <v>0.14899999999999999</v>
      </c>
      <c r="K213" s="321" t="s">
        <v>1700</v>
      </c>
      <c r="L213" s="321">
        <v>3.65</v>
      </c>
      <c r="M213" s="321">
        <v>4</v>
      </c>
      <c r="N213" s="321">
        <v>5.7</v>
      </c>
      <c r="O213" s="376">
        <v>1</v>
      </c>
      <c r="P213" s="376" t="s">
        <v>1705</v>
      </c>
      <c r="Q213" s="376" t="s">
        <v>1701</v>
      </c>
      <c r="R213" s="376" t="s">
        <v>1709</v>
      </c>
      <c r="S213" s="376">
        <v>0</v>
      </c>
      <c r="T213" s="376" t="s">
        <v>1701</v>
      </c>
      <c r="U213" s="376" t="s">
        <v>1767</v>
      </c>
      <c r="V213" s="376">
        <v>0</v>
      </c>
      <c r="W213" s="376" t="s">
        <v>1701</v>
      </c>
      <c r="X213" s="376" t="s">
        <v>1707</v>
      </c>
      <c r="Y213" s="376">
        <v>1</v>
      </c>
      <c r="Z213" s="322"/>
      <c r="AA213" s="322"/>
      <c r="AB213" s="322"/>
      <c r="AC213" s="376" t="s">
        <v>1699</v>
      </c>
      <c r="AD213" s="376" t="s">
        <v>1703</v>
      </c>
      <c r="AE213" s="376">
        <v>2</v>
      </c>
      <c r="AF213" s="321"/>
      <c r="AG213" s="377">
        <v>7.4581900000000001</v>
      </c>
      <c r="AH213" s="378">
        <v>112.45182</v>
      </c>
    </row>
    <row r="214" spans="2:34" hidden="1">
      <c r="B214" s="670"/>
      <c r="C214" s="653"/>
      <c r="D214" s="653"/>
      <c r="E214" s="653"/>
      <c r="F214" s="653"/>
      <c r="G214" s="653"/>
      <c r="H214" s="653"/>
      <c r="I214" s="653"/>
      <c r="J214" s="653"/>
      <c r="K214" s="653"/>
      <c r="L214" s="653"/>
      <c r="M214" s="653"/>
      <c r="N214" s="653"/>
      <c r="O214" s="653"/>
      <c r="P214" s="653"/>
      <c r="Q214" s="653"/>
      <c r="R214" s="653"/>
      <c r="S214" s="653"/>
      <c r="T214" s="653"/>
      <c r="U214" s="653"/>
      <c r="V214" s="653"/>
      <c r="W214" s="653"/>
      <c r="X214" s="653"/>
      <c r="Y214" s="653"/>
      <c r="Z214" s="653"/>
      <c r="AA214" s="653"/>
      <c r="AB214" s="653"/>
      <c r="AC214" s="653"/>
      <c r="AD214" s="653"/>
      <c r="AE214" s="653"/>
      <c r="AF214" s="653"/>
      <c r="AG214" s="653"/>
      <c r="AH214" s="653"/>
    </row>
    <row r="215" spans="2:34" hidden="1">
      <c r="B215" s="482" t="s">
        <v>2376</v>
      </c>
      <c r="C215" s="475">
        <v>0.153</v>
      </c>
      <c r="D215" s="480" t="s">
        <v>2377</v>
      </c>
      <c r="E215" s="480"/>
      <c r="F215" s="335"/>
      <c r="G215" s="377"/>
      <c r="H215" s="376"/>
      <c r="I215" s="391"/>
      <c r="J215" s="391"/>
      <c r="K215" s="335"/>
      <c r="L215" s="392"/>
      <c r="M215" s="392"/>
      <c r="N215" s="392"/>
      <c r="O215" s="335"/>
      <c r="P215" s="481"/>
      <c r="Q215" s="481"/>
      <c r="R215" s="481"/>
      <c r="S215" s="481"/>
      <c r="T215" s="376"/>
      <c r="U215" s="376"/>
      <c r="V215" s="376"/>
      <c r="W215" s="376"/>
      <c r="X215" s="376"/>
      <c r="Y215" s="376"/>
      <c r="Z215" s="322"/>
      <c r="AA215" s="322"/>
      <c r="AB215" s="322"/>
      <c r="AC215" s="376"/>
      <c r="AD215" s="376"/>
      <c r="AE215" s="376"/>
      <c r="AF215" s="392"/>
      <c r="AG215" s="395"/>
      <c r="AH215" s="396"/>
    </row>
    <row r="216" spans="2:34" hidden="1">
      <c r="B216" s="670"/>
      <c r="C216" s="653"/>
      <c r="D216" s="653"/>
      <c r="E216" s="653"/>
      <c r="F216" s="653"/>
      <c r="G216" s="653"/>
      <c r="H216" s="653"/>
      <c r="I216" s="653"/>
      <c r="J216" s="653"/>
      <c r="K216" s="653"/>
      <c r="L216" s="653"/>
      <c r="M216" s="653"/>
      <c r="N216" s="653"/>
      <c r="O216" s="653"/>
      <c r="P216" s="653"/>
      <c r="Q216" s="653"/>
      <c r="R216" s="653"/>
      <c r="S216" s="653"/>
      <c r="T216" s="653"/>
      <c r="U216" s="653"/>
      <c r="V216" s="653"/>
      <c r="W216" s="653"/>
      <c r="X216" s="653"/>
      <c r="Y216" s="653"/>
      <c r="Z216" s="653"/>
      <c r="AA216" s="653"/>
      <c r="AB216" s="653"/>
      <c r="AC216" s="653"/>
      <c r="AD216" s="653"/>
      <c r="AE216" s="653"/>
      <c r="AF216" s="653"/>
      <c r="AG216" s="653"/>
      <c r="AH216" s="653"/>
    </row>
    <row r="217" spans="2:34" hidden="1">
      <c r="B217" s="483" t="s">
        <v>2378</v>
      </c>
      <c r="C217" s="476">
        <v>0.33500000000000002</v>
      </c>
      <c r="D217" s="481" t="s">
        <v>2379</v>
      </c>
      <c r="E217" s="481"/>
      <c r="F217" s="383"/>
      <c r="G217" s="317"/>
      <c r="H217" s="481"/>
      <c r="I217" s="437"/>
      <c r="J217" s="437"/>
      <c r="K217" s="383"/>
      <c r="L217" s="438"/>
      <c r="M217" s="438"/>
      <c r="N217" s="438"/>
      <c r="O217" s="383"/>
      <c r="P217" s="376"/>
      <c r="Q217" s="376"/>
      <c r="R217" s="376"/>
      <c r="S217" s="376"/>
      <c r="T217" s="376"/>
      <c r="U217" s="376"/>
      <c r="V217" s="376"/>
      <c r="W217" s="376"/>
      <c r="X217" s="376"/>
      <c r="Y217" s="376"/>
      <c r="Z217" s="322"/>
      <c r="AA217" s="322"/>
      <c r="AB217" s="322"/>
      <c r="AC217" s="376"/>
      <c r="AD217" s="376"/>
      <c r="AE217" s="376"/>
      <c r="AF217" s="438"/>
      <c r="AG217" s="393"/>
      <c r="AH217" s="394"/>
    </row>
    <row r="218" spans="2:34" hidden="1">
      <c r="B218" s="670"/>
      <c r="C218" s="653"/>
      <c r="D218" s="653"/>
      <c r="E218" s="653"/>
      <c r="F218" s="653"/>
      <c r="G218" s="653"/>
      <c r="H218" s="653"/>
      <c r="I218" s="653"/>
      <c r="J218" s="653"/>
      <c r="K218" s="653"/>
      <c r="L218" s="653"/>
      <c r="M218" s="653"/>
      <c r="N218" s="653"/>
      <c r="O218" s="653"/>
      <c r="P218" s="653"/>
      <c r="Q218" s="653"/>
      <c r="R218" s="653"/>
      <c r="S218" s="653"/>
      <c r="T218" s="653"/>
      <c r="U218" s="653"/>
      <c r="V218" s="653"/>
      <c r="W218" s="653"/>
      <c r="X218" s="653"/>
      <c r="Y218" s="653"/>
      <c r="Z218" s="653"/>
      <c r="AA218" s="653"/>
      <c r="AB218" s="653"/>
      <c r="AC218" s="653"/>
      <c r="AD218" s="653"/>
      <c r="AE218" s="653"/>
      <c r="AF218" s="653"/>
      <c r="AG218" s="653"/>
      <c r="AH218" s="653"/>
    </row>
    <row r="219" spans="2:34" hidden="1">
      <c r="B219" s="483" t="s">
        <v>2380</v>
      </c>
      <c r="C219" s="476">
        <v>0.13</v>
      </c>
      <c r="D219" s="481" t="s">
        <v>2381</v>
      </c>
      <c r="E219" s="481"/>
      <c r="F219" s="383"/>
      <c r="G219" s="317"/>
      <c r="H219" s="481"/>
      <c r="I219" s="437"/>
      <c r="J219" s="437"/>
      <c r="K219" s="383"/>
      <c r="L219" s="438"/>
      <c r="M219" s="438"/>
      <c r="N219" s="438"/>
      <c r="O219" s="383"/>
      <c r="P219" s="376"/>
      <c r="Q219" s="376"/>
      <c r="R219" s="376"/>
      <c r="S219" s="376"/>
      <c r="T219" s="376"/>
      <c r="U219" s="376"/>
      <c r="V219" s="376"/>
      <c r="W219" s="376"/>
      <c r="X219" s="376"/>
      <c r="Y219" s="376"/>
      <c r="Z219" s="322"/>
      <c r="AA219" s="322"/>
      <c r="AB219" s="322"/>
      <c r="AC219" s="376"/>
      <c r="AD219" s="376"/>
      <c r="AE219" s="376"/>
      <c r="AF219" s="438"/>
      <c r="AG219" s="393"/>
      <c r="AH219" s="394"/>
    </row>
    <row r="220" spans="2:34" hidden="1">
      <c r="B220" s="670"/>
      <c r="C220" s="653"/>
      <c r="D220" s="653"/>
      <c r="E220" s="653"/>
      <c r="F220" s="653"/>
      <c r="G220" s="653"/>
      <c r="H220" s="653"/>
      <c r="I220" s="653"/>
      <c r="J220" s="653"/>
      <c r="K220" s="653"/>
      <c r="L220" s="653"/>
      <c r="M220" s="653"/>
      <c r="N220" s="653"/>
      <c r="O220" s="653"/>
      <c r="P220" s="653"/>
      <c r="Q220" s="653"/>
      <c r="R220" s="653"/>
      <c r="S220" s="653"/>
      <c r="T220" s="653"/>
      <c r="U220" s="653"/>
      <c r="V220" s="653"/>
      <c r="W220" s="653"/>
      <c r="X220" s="653"/>
      <c r="Y220" s="653"/>
      <c r="Z220" s="653"/>
      <c r="AA220" s="653"/>
      <c r="AB220" s="653"/>
      <c r="AC220" s="653"/>
      <c r="AD220" s="653"/>
      <c r="AE220" s="653"/>
      <c r="AF220" s="653"/>
      <c r="AG220" s="653"/>
      <c r="AH220" s="653"/>
    </row>
    <row r="221" spans="2:34" hidden="1">
      <c r="B221" s="472" t="s">
        <v>2382</v>
      </c>
      <c r="C221" s="467">
        <v>0.42599999999999999</v>
      </c>
      <c r="D221" s="376" t="s">
        <v>2383</v>
      </c>
      <c r="E221" s="376"/>
      <c r="F221" s="376"/>
      <c r="G221" s="377"/>
      <c r="H221" s="376"/>
      <c r="I221" s="320"/>
      <c r="J221" s="320"/>
      <c r="K221" s="376"/>
      <c r="L221" s="321"/>
      <c r="M221" s="321"/>
      <c r="N221" s="321"/>
      <c r="O221" s="376"/>
      <c r="P221" s="376"/>
      <c r="Q221" s="376"/>
      <c r="R221" s="376"/>
      <c r="S221" s="376"/>
      <c r="T221" s="376"/>
      <c r="U221" s="376"/>
      <c r="V221" s="376"/>
      <c r="W221" s="376"/>
      <c r="X221" s="376"/>
      <c r="Y221" s="376"/>
      <c r="Z221" s="322"/>
      <c r="AA221" s="322"/>
      <c r="AB221" s="322"/>
      <c r="AC221" s="376"/>
      <c r="AD221" s="376"/>
      <c r="AE221" s="376"/>
      <c r="AF221" s="321"/>
      <c r="AG221" s="376"/>
      <c r="AH221" s="336"/>
    </row>
    <row r="222" spans="2:34" hidden="1">
      <c r="B222" s="499"/>
      <c r="C222" s="473"/>
      <c r="D222" s="473"/>
      <c r="E222" s="473"/>
      <c r="F222" s="473"/>
      <c r="G222" s="473"/>
      <c r="H222" s="473"/>
      <c r="I222" s="473"/>
      <c r="J222" s="473"/>
      <c r="K222" s="473"/>
      <c r="L222" s="473"/>
      <c r="M222" s="473"/>
      <c r="N222" s="473"/>
      <c r="O222" s="473"/>
      <c r="P222" s="473"/>
      <c r="Q222" s="473"/>
      <c r="R222" s="473"/>
      <c r="S222" s="473"/>
      <c r="T222" s="473"/>
      <c r="U222" s="473"/>
      <c r="V222" s="473"/>
      <c r="W222" s="473"/>
      <c r="X222" s="473"/>
      <c r="Y222" s="473"/>
      <c r="Z222" s="473"/>
      <c r="AA222" s="473"/>
      <c r="AB222" s="473"/>
      <c r="AC222" s="473"/>
      <c r="AD222" s="473"/>
      <c r="AE222" s="473"/>
      <c r="AF222" s="473"/>
      <c r="AG222" s="473"/>
      <c r="AH222" s="473"/>
    </row>
    <row r="223" spans="2:34" hidden="1">
      <c r="B223" s="482" t="s">
        <v>2384</v>
      </c>
      <c r="C223" s="475">
        <v>3.9</v>
      </c>
      <c r="D223" s="480" t="s">
        <v>2385</v>
      </c>
      <c r="E223" s="480"/>
      <c r="F223" s="335"/>
      <c r="G223" s="377"/>
      <c r="H223" s="376"/>
      <c r="I223" s="391"/>
      <c r="J223" s="391"/>
      <c r="K223" s="335"/>
      <c r="L223" s="392"/>
      <c r="M223" s="392"/>
      <c r="N223" s="392"/>
      <c r="O223" s="335"/>
      <c r="P223" s="335"/>
      <c r="Q223" s="335"/>
      <c r="R223" s="335"/>
      <c r="S223" s="335"/>
      <c r="T223" s="335"/>
      <c r="U223" s="335"/>
      <c r="V223" s="335"/>
      <c r="W223" s="335"/>
      <c r="X223" s="335"/>
      <c r="Y223" s="335"/>
      <c r="Z223" s="322"/>
      <c r="AA223" s="322"/>
      <c r="AB223" s="322"/>
      <c r="AC223" s="335"/>
      <c r="AD223" s="335"/>
      <c r="AE223" s="335"/>
      <c r="AF223" s="392"/>
      <c r="AG223" s="335"/>
      <c r="AH223" s="506"/>
    </row>
    <row r="224" spans="2:34" hidden="1">
      <c r="B224" s="670"/>
      <c r="C224" s="653"/>
      <c r="D224" s="653"/>
      <c r="E224" s="653"/>
      <c r="F224" s="653"/>
      <c r="G224" s="653"/>
      <c r="H224" s="653"/>
      <c r="I224" s="653"/>
      <c r="J224" s="653"/>
      <c r="K224" s="653"/>
      <c r="L224" s="653"/>
      <c r="M224" s="653"/>
      <c r="N224" s="653"/>
      <c r="O224" s="653"/>
      <c r="P224" s="653"/>
      <c r="Q224" s="653"/>
      <c r="R224" s="653"/>
      <c r="S224" s="653"/>
      <c r="T224" s="653"/>
      <c r="U224" s="653"/>
      <c r="V224" s="653"/>
      <c r="W224" s="653"/>
      <c r="X224" s="653"/>
      <c r="Y224" s="653"/>
      <c r="Z224" s="653"/>
      <c r="AA224" s="653"/>
      <c r="AB224" s="653"/>
      <c r="AC224" s="653"/>
      <c r="AD224" s="653"/>
      <c r="AE224" s="653"/>
      <c r="AF224" s="653"/>
      <c r="AG224" s="653"/>
      <c r="AH224" s="653"/>
    </row>
    <row r="225" spans="2:34" hidden="1">
      <c r="B225" s="472" t="s">
        <v>2386</v>
      </c>
      <c r="C225" s="467">
        <v>0.39</v>
      </c>
      <c r="D225" s="376" t="s">
        <v>2387</v>
      </c>
      <c r="E225" s="376"/>
      <c r="F225" s="335"/>
      <c r="G225" s="377"/>
      <c r="H225" s="376"/>
      <c r="I225" s="391"/>
      <c r="J225" s="391"/>
      <c r="K225" s="335"/>
      <c r="L225" s="392"/>
      <c r="M225" s="392"/>
      <c r="N225" s="392"/>
      <c r="O225" s="335"/>
      <c r="P225" s="335"/>
      <c r="Q225" s="335"/>
      <c r="R225" s="335"/>
      <c r="S225" s="335"/>
      <c r="T225" s="335"/>
      <c r="U225" s="335"/>
      <c r="V225" s="335"/>
      <c r="W225" s="335"/>
      <c r="X225" s="335"/>
      <c r="Y225" s="335"/>
      <c r="Z225" s="322"/>
      <c r="AA225" s="322"/>
      <c r="AB225" s="322"/>
      <c r="AC225" s="335"/>
      <c r="AD225" s="335"/>
      <c r="AE225" s="335"/>
      <c r="AF225" s="392"/>
      <c r="AG225" s="335"/>
      <c r="AH225" s="396"/>
    </row>
    <row r="226" spans="2:34" hidden="1">
      <c r="B226" s="670"/>
      <c r="C226" s="653"/>
      <c r="D226" s="653"/>
      <c r="E226" s="653"/>
      <c r="F226" s="653"/>
      <c r="G226" s="653"/>
      <c r="H226" s="653"/>
      <c r="I226" s="653"/>
      <c r="J226" s="653"/>
      <c r="K226" s="653"/>
      <c r="L226" s="653"/>
      <c r="M226" s="653"/>
      <c r="N226" s="653"/>
      <c r="O226" s="653"/>
      <c r="P226" s="653"/>
      <c r="Q226" s="653"/>
      <c r="R226" s="653"/>
      <c r="S226" s="653"/>
      <c r="T226" s="653"/>
      <c r="U226" s="653"/>
      <c r="V226" s="653"/>
      <c r="W226" s="653"/>
      <c r="X226" s="653"/>
      <c r="Y226" s="653"/>
      <c r="Z226" s="653"/>
      <c r="AA226" s="653"/>
      <c r="AB226" s="653"/>
      <c r="AC226" s="653"/>
      <c r="AD226" s="653"/>
      <c r="AE226" s="653"/>
      <c r="AF226" s="653"/>
      <c r="AG226" s="653"/>
      <c r="AH226" s="653"/>
    </row>
    <row r="227" spans="2:34" hidden="1">
      <c r="B227" s="472" t="s">
        <v>2388</v>
      </c>
      <c r="C227" s="467">
        <v>0.51400000000000001</v>
      </c>
      <c r="D227" s="376" t="s">
        <v>2389</v>
      </c>
      <c r="E227" s="376"/>
      <c r="F227" s="376"/>
      <c r="G227" s="377"/>
      <c r="H227" s="376"/>
      <c r="I227" s="320"/>
      <c r="J227" s="320"/>
      <c r="K227" s="376"/>
      <c r="L227" s="321"/>
      <c r="M227" s="321"/>
      <c r="N227" s="321"/>
      <c r="O227" s="376"/>
      <c r="P227" s="376"/>
      <c r="Q227" s="376"/>
      <c r="R227" s="376"/>
      <c r="S227" s="376"/>
      <c r="T227" s="376"/>
      <c r="U227" s="376"/>
      <c r="V227" s="376"/>
      <c r="W227" s="376"/>
      <c r="X227" s="376"/>
      <c r="Y227" s="376"/>
      <c r="Z227" s="322"/>
      <c r="AA227" s="322"/>
      <c r="AB227" s="322"/>
      <c r="AC227" s="376"/>
      <c r="AD227" s="376"/>
      <c r="AE227" s="376"/>
      <c r="AF227" s="321"/>
      <c r="AG227" s="376"/>
      <c r="AH227" s="336"/>
    </row>
    <row r="228" spans="2:34" hidden="1">
      <c r="B228" s="670"/>
      <c r="C228" s="653"/>
      <c r="D228" s="653"/>
      <c r="E228" s="653"/>
      <c r="F228" s="653"/>
      <c r="G228" s="653"/>
      <c r="H228" s="653"/>
      <c r="I228" s="653"/>
      <c r="J228" s="653"/>
      <c r="K228" s="653"/>
      <c r="L228" s="653"/>
      <c r="M228" s="653"/>
      <c r="N228" s="653"/>
      <c r="O228" s="653"/>
      <c r="P228" s="653"/>
      <c r="Q228" s="653"/>
      <c r="R228" s="653"/>
      <c r="S228" s="653"/>
      <c r="T228" s="653"/>
      <c r="U228" s="653"/>
      <c r="V228" s="653"/>
      <c r="W228" s="653"/>
      <c r="X228" s="653"/>
      <c r="Y228" s="653"/>
      <c r="Z228" s="653"/>
      <c r="AA228" s="653"/>
      <c r="AB228" s="653"/>
      <c r="AC228" s="653"/>
      <c r="AD228" s="653"/>
      <c r="AE228" s="653"/>
      <c r="AF228" s="653"/>
      <c r="AG228" s="653"/>
      <c r="AH228" s="653"/>
    </row>
    <row r="229" spans="2:34" hidden="1">
      <c r="B229" s="472">
        <v>100</v>
      </c>
      <c r="C229" s="467">
        <v>0.55100000000000005</v>
      </c>
      <c r="D229" s="376" t="s">
        <v>2390</v>
      </c>
      <c r="E229" s="376"/>
      <c r="F229" s="376">
        <v>1</v>
      </c>
      <c r="G229" s="377" t="s">
        <v>2391</v>
      </c>
      <c r="H229" s="376" t="s">
        <v>2392</v>
      </c>
      <c r="I229" s="320" t="s">
        <v>2121</v>
      </c>
      <c r="J229" s="320">
        <v>2.1999999999999999E-2</v>
      </c>
      <c r="K229" s="376" t="s">
        <v>1700</v>
      </c>
      <c r="L229" s="321">
        <v>3.6</v>
      </c>
      <c r="M229" s="321">
        <v>5.4</v>
      </c>
      <c r="N229" s="321">
        <v>7.9</v>
      </c>
      <c r="O229" s="376">
        <v>1</v>
      </c>
      <c r="P229" s="376" t="s">
        <v>1705</v>
      </c>
      <c r="Q229" s="376" t="s">
        <v>1701</v>
      </c>
      <c r="R229" s="376" t="s">
        <v>1709</v>
      </c>
      <c r="S229" s="376">
        <v>0</v>
      </c>
      <c r="T229" s="376" t="s">
        <v>1701</v>
      </c>
      <c r="U229" s="376" t="s">
        <v>1767</v>
      </c>
      <c r="V229" s="376">
        <v>0</v>
      </c>
      <c r="W229" s="376" t="s">
        <v>1703</v>
      </c>
      <c r="X229" s="376" t="s">
        <v>1698</v>
      </c>
      <c r="Y229" s="376">
        <v>1</v>
      </c>
      <c r="Z229" s="322"/>
      <c r="AA229" s="322"/>
      <c r="AB229" s="322"/>
      <c r="AC229" s="376" t="s">
        <v>1699</v>
      </c>
      <c r="AD229" s="376" t="s">
        <v>1703</v>
      </c>
      <c r="AE229" s="376">
        <v>2</v>
      </c>
      <c r="AF229" s="321"/>
      <c r="AG229" s="376">
        <v>7.4516299999999998</v>
      </c>
      <c r="AH229" s="336">
        <v>112.44732</v>
      </c>
    </row>
    <row r="230" spans="2:34" hidden="1">
      <c r="B230" s="670"/>
      <c r="C230" s="653"/>
      <c r="D230" s="653"/>
      <c r="E230" s="653"/>
      <c r="F230" s="653"/>
      <c r="G230" s="653"/>
      <c r="H230" s="653"/>
      <c r="I230" s="653"/>
      <c r="J230" s="653"/>
      <c r="K230" s="653"/>
      <c r="L230" s="653"/>
      <c r="M230" s="653"/>
      <c r="N230" s="653"/>
      <c r="O230" s="653"/>
      <c r="P230" s="653"/>
      <c r="Q230" s="653"/>
      <c r="R230" s="653"/>
      <c r="S230" s="653"/>
      <c r="T230" s="653"/>
      <c r="U230" s="653"/>
      <c r="V230" s="653"/>
      <c r="W230" s="653"/>
      <c r="X230" s="653"/>
      <c r="Y230" s="653"/>
      <c r="Z230" s="653"/>
      <c r="AA230" s="653"/>
      <c r="AB230" s="653"/>
      <c r="AC230" s="653"/>
      <c r="AD230" s="653"/>
      <c r="AE230" s="653"/>
      <c r="AF230" s="653"/>
      <c r="AG230" s="653"/>
      <c r="AH230" s="653"/>
    </row>
    <row r="231" spans="2:34" hidden="1">
      <c r="B231" s="472">
        <v>101</v>
      </c>
      <c r="C231" s="467">
        <v>0.16900000000000001</v>
      </c>
      <c r="D231" s="376" t="s">
        <v>2393</v>
      </c>
      <c r="E231" s="376"/>
      <c r="F231" s="376">
        <v>1</v>
      </c>
      <c r="G231" s="377" t="s">
        <v>2394</v>
      </c>
      <c r="H231" s="376" t="s">
        <v>2395</v>
      </c>
      <c r="I231" s="320" t="s">
        <v>2096</v>
      </c>
      <c r="J231" s="320">
        <v>0.05</v>
      </c>
      <c r="K231" s="376" t="s">
        <v>1700</v>
      </c>
      <c r="L231" s="321">
        <v>3.8</v>
      </c>
      <c r="M231" s="321">
        <v>4.2</v>
      </c>
      <c r="N231" s="321">
        <v>5.9</v>
      </c>
      <c r="O231" s="376">
        <v>1</v>
      </c>
      <c r="P231" s="376" t="s">
        <v>1705</v>
      </c>
      <c r="Q231" s="376" t="s">
        <v>1701</v>
      </c>
      <c r="R231" s="376" t="s">
        <v>1709</v>
      </c>
      <c r="S231" s="376">
        <v>1</v>
      </c>
      <c r="T231" s="376" t="s">
        <v>1701</v>
      </c>
      <c r="U231" s="376" t="s">
        <v>1767</v>
      </c>
      <c r="V231" s="376">
        <v>2</v>
      </c>
      <c r="W231" s="376" t="s">
        <v>1701</v>
      </c>
      <c r="X231" s="376" t="s">
        <v>1707</v>
      </c>
      <c r="Y231" s="376">
        <v>1</v>
      </c>
      <c r="Z231" s="322"/>
      <c r="AA231" s="322"/>
      <c r="AB231" s="322"/>
      <c r="AC231" s="376" t="s">
        <v>1699</v>
      </c>
      <c r="AD231" s="376" t="s">
        <v>1703</v>
      </c>
      <c r="AE231" s="376">
        <v>0</v>
      </c>
      <c r="AF231" s="321"/>
      <c r="AG231" s="376">
        <v>7.45878</v>
      </c>
      <c r="AH231" s="507">
        <v>112.44935</v>
      </c>
    </row>
    <row r="232" spans="2:34" hidden="1">
      <c r="B232" s="670"/>
      <c r="C232" s="653"/>
      <c r="D232" s="653"/>
      <c r="E232" s="653"/>
      <c r="F232" s="653"/>
      <c r="G232" s="653"/>
      <c r="H232" s="653"/>
      <c r="I232" s="653"/>
      <c r="J232" s="653"/>
      <c r="K232" s="653"/>
      <c r="L232" s="653"/>
      <c r="M232" s="653"/>
      <c r="N232" s="653"/>
      <c r="O232" s="653"/>
      <c r="P232" s="653"/>
      <c r="Q232" s="653"/>
      <c r="R232" s="653"/>
      <c r="S232" s="653"/>
      <c r="T232" s="653"/>
      <c r="U232" s="653"/>
      <c r="V232" s="653"/>
      <c r="W232" s="653"/>
      <c r="X232" s="653"/>
      <c r="Y232" s="653"/>
      <c r="Z232" s="653"/>
      <c r="AA232" s="653"/>
      <c r="AB232" s="653"/>
      <c r="AC232" s="653"/>
      <c r="AD232" s="653"/>
      <c r="AE232" s="653"/>
      <c r="AF232" s="653"/>
      <c r="AG232" s="653"/>
      <c r="AH232" s="653"/>
    </row>
    <row r="233" spans="2:34" hidden="1">
      <c r="B233" s="472">
        <v>102</v>
      </c>
      <c r="C233" s="467">
        <v>0.40300000000000002</v>
      </c>
      <c r="D233" s="376" t="s">
        <v>2396</v>
      </c>
      <c r="E233" s="376"/>
      <c r="F233" s="376"/>
      <c r="G233" s="377"/>
      <c r="H233" s="376"/>
      <c r="I233" s="320"/>
      <c r="J233" s="320"/>
      <c r="K233" s="376"/>
      <c r="L233" s="321"/>
      <c r="M233" s="321"/>
      <c r="N233" s="321"/>
      <c r="O233" s="376"/>
      <c r="P233" s="376"/>
      <c r="Q233" s="376"/>
      <c r="R233" s="376"/>
      <c r="S233" s="376"/>
      <c r="T233" s="376"/>
      <c r="U233" s="376"/>
      <c r="V233" s="376"/>
      <c r="W233" s="376"/>
      <c r="X233" s="376"/>
      <c r="Y233" s="376"/>
      <c r="Z233" s="322"/>
      <c r="AA233" s="322"/>
      <c r="AB233" s="322"/>
      <c r="AC233" s="376"/>
      <c r="AD233" s="376"/>
      <c r="AE233" s="376"/>
      <c r="AF233" s="321"/>
      <c r="AG233" s="369"/>
      <c r="AH233" s="507"/>
    </row>
    <row r="234" spans="2:34" hidden="1">
      <c r="B234" s="670"/>
      <c r="C234" s="653"/>
      <c r="D234" s="653"/>
      <c r="E234" s="653"/>
      <c r="F234" s="653"/>
      <c r="G234" s="653"/>
      <c r="H234" s="653"/>
      <c r="I234" s="653"/>
      <c r="J234" s="653"/>
      <c r="K234" s="653"/>
      <c r="L234" s="653"/>
      <c r="M234" s="653"/>
      <c r="N234" s="653"/>
      <c r="O234" s="653"/>
      <c r="P234" s="653"/>
      <c r="Q234" s="653"/>
      <c r="R234" s="653"/>
      <c r="S234" s="653"/>
      <c r="T234" s="653"/>
      <c r="U234" s="653"/>
      <c r="V234" s="653"/>
      <c r="W234" s="653"/>
      <c r="X234" s="653"/>
      <c r="Y234" s="653"/>
      <c r="Z234" s="653"/>
      <c r="AA234" s="653"/>
      <c r="AB234" s="653"/>
      <c r="AC234" s="653"/>
      <c r="AD234" s="653"/>
      <c r="AE234" s="653"/>
      <c r="AF234" s="653"/>
      <c r="AG234" s="653"/>
      <c r="AH234" s="653"/>
    </row>
    <row r="235" spans="2:34" hidden="1">
      <c r="B235" s="488">
        <v>103</v>
      </c>
      <c r="C235" s="467">
        <v>0.45600000000000002</v>
      </c>
      <c r="D235" s="376" t="s">
        <v>2397</v>
      </c>
      <c r="E235" s="330"/>
      <c r="F235" s="371">
        <v>1</v>
      </c>
      <c r="G235" s="333" t="s">
        <v>2398</v>
      </c>
      <c r="H235" s="444" t="s">
        <v>2399</v>
      </c>
      <c r="I235" s="347" t="s">
        <v>2075</v>
      </c>
      <c r="J235" s="347">
        <v>0.29699999999999999</v>
      </c>
      <c r="K235" s="481" t="s">
        <v>1700</v>
      </c>
      <c r="L235" s="345">
        <v>5.9</v>
      </c>
      <c r="M235" s="345">
        <v>4.9000000000000004</v>
      </c>
      <c r="N235" s="345">
        <v>5.3</v>
      </c>
      <c r="O235" s="345">
        <v>1</v>
      </c>
      <c r="P235" s="468" t="s">
        <v>1705</v>
      </c>
      <c r="Q235" s="468" t="s">
        <v>1701</v>
      </c>
      <c r="R235" s="468" t="s">
        <v>1709</v>
      </c>
      <c r="S235" s="345">
        <v>0</v>
      </c>
      <c r="T235" s="468" t="s">
        <v>1701</v>
      </c>
      <c r="U235" s="468" t="s">
        <v>1767</v>
      </c>
      <c r="V235" s="468">
        <v>0</v>
      </c>
      <c r="W235" s="468" t="s">
        <v>1701</v>
      </c>
      <c r="X235" s="468" t="s">
        <v>1707</v>
      </c>
      <c r="Y235" s="468">
        <v>1</v>
      </c>
      <c r="Z235" s="322"/>
      <c r="AA235" s="322"/>
      <c r="AB235" s="322"/>
      <c r="AC235" s="468" t="s">
        <v>1699</v>
      </c>
      <c r="AD235" s="468" t="s">
        <v>1703</v>
      </c>
      <c r="AE235" s="468">
        <v>2</v>
      </c>
      <c r="AF235" s="345"/>
      <c r="AG235" s="345">
        <v>7.47384</v>
      </c>
      <c r="AH235" s="351">
        <v>112.45537</v>
      </c>
    </row>
    <row r="236" spans="2:34" hidden="1">
      <c r="B236" s="670"/>
      <c r="C236" s="653"/>
      <c r="D236" s="653"/>
      <c r="E236" s="653"/>
      <c r="F236" s="653"/>
      <c r="G236" s="653"/>
      <c r="H236" s="653"/>
      <c r="I236" s="653"/>
      <c r="J236" s="653"/>
      <c r="K236" s="653"/>
      <c r="L236" s="653"/>
      <c r="M236" s="653"/>
      <c r="N236" s="653"/>
      <c r="O236" s="653"/>
      <c r="P236" s="653"/>
      <c r="Q236" s="653"/>
      <c r="R236" s="653"/>
      <c r="S236" s="653"/>
      <c r="T236" s="653"/>
      <c r="U236" s="653"/>
      <c r="V236" s="653"/>
      <c r="W236" s="653"/>
      <c r="X236" s="653"/>
      <c r="Y236" s="653"/>
      <c r="Z236" s="653"/>
      <c r="AA236" s="653"/>
      <c r="AB236" s="653"/>
      <c r="AC236" s="653"/>
      <c r="AD236" s="653"/>
      <c r="AE236" s="653"/>
      <c r="AF236" s="653"/>
      <c r="AG236" s="653"/>
      <c r="AH236" s="653"/>
    </row>
    <row r="237" spans="2:34" hidden="1">
      <c r="B237" s="472">
        <v>104</v>
      </c>
      <c r="C237" s="467">
        <v>0.59799999999999998</v>
      </c>
      <c r="D237" s="376" t="s">
        <v>2460</v>
      </c>
      <c r="E237" s="376"/>
      <c r="F237" s="376"/>
      <c r="G237" s="377"/>
      <c r="H237" s="376"/>
      <c r="I237" s="320"/>
      <c r="J237" s="320"/>
      <c r="K237" s="376"/>
      <c r="L237" s="321"/>
      <c r="M237" s="321"/>
      <c r="N237" s="321"/>
      <c r="O237" s="376"/>
      <c r="P237" s="376"/>
      <c r="Q237" s="376"/>
      <c r="R237" s="376"/>
      <c r="S237" s="376"/>
      <c r="T237" s="376"/>
      <c r="U237" s="376"/>
      <c r="V237" s="376"/>
      <c r="W237" s="376"/>
      <c r="X237" s="376"/>
      <c r="Y237" s="376"/>
      <c r="Z237" s="322"/>
      <c r="AA237" s="322"/>
      <c r="AB237" s="322"/>
      <c r="AC237" s="376"/>
      <c r="AD237" s="376"/>
      <c r="AE237" s="376"/>
      <c r="AF237" s="321"/>
      <c r="AG237" s="369"/>
      <c r="AH237" s="507"/>
    </row>
    <row r="238" spans="2:34" hidden="1">
      <c r="B238" s="670"/>
      <c r="C238" s="653"/>
      <c r="D238" s="653"/>
      <c r="E238" s="653"/>
      <c r="F238" s="653"/>
      <c r="G238" s="653"/>
      <c r="H238" s="653"/>
      <c r="I238" s="653"/>
      <c r="J238" s="653"/>
      <c r="K238" s="653"/>
      <c r="L238" s="653"/>
      <c r="M238" s="653"/>
      <c r="N238" s="653"/>
      <c r="O238" s="653"/>
      <c r="P238" s="653"/>
      <c r="Q238" s="653"/>
      <c r="R238" s="653"/>
      <c r="S238" s="653"/>
      <c r="T238" s="653"/>
      <c r="U238" s="653"/>
      <c r="V238" s="653"/>
      <c r="W238" s="653"/>
      <c r="X238" s="653"/>
      <c r="Y238" s="653"/>
      <c r="Z238" s="653"/>
      <c r="AA238" s="653"/>
      <c r="AB238" s="653"/>
      <c r="AC238" s="653"/>
      <c r="AD238" s="653"/>
      <c r="AE238" s="653"/>
      <c r="AF238" s="653"/>
      <c r="AG238" s="653"/>
      <c r="AH238" s="653"/>
    </row>
    <row r="239" spans="2:34" hidden="1">
      <c r="B239" s="472">
        <v>105</v>
      </c>
      <c r="C239" s="377">
        <v>1.1879999999999999</v>
      </c>
      <c r="D239" s="376" t="s">
        <v>2400</v>
      </c>
      <c r="E239" s="376"/>
      <c r="F239" s="377">
        <v>1</v>
      </c>
      <c r="G239" s="333" t="s">
        <v>2401</v>
      </c>
      <c r="H239" s="377" t="s">
        <v>2402</v>
      </c>
      <c r="I239" s="347" t="s">
        <v>2094</v>
      </c>
      <c r="J239" s="484">
        <v>0.83</v>
      </c>
      <c r="K239" s="377" t="s">
        <v>1700</v>
      </c>
      <c r="L239" s="366">
        <v>2.9</v>
      </c>
      <c r="M239" s="366">
        <v>5.9</v>
      </c>
      <c r="N239" s="366">
        <v>6.5</v>
      </c>
      <c r="O239" s="377">
        <v>1</v>
      </c>
      <c r="P239" s="468" t="s">
        <v>1705</v>
      </c>
      <c r="Q239" s="468" t="s">
        <v>1701</v>
      </c>
      <c r="R239" s="468" t="s">
        <v>1709</v>
      </c>
      <c r="S239" s="377">
        <v>1</v>
      </c>
      <c r="T239" s="468" t="s">
        <v>1701</v>
      </c>
      <c r="U239" s="468" t="s">
        <v>1767</v>
      </c>
      <c r="V239" s="468">
        <v>2</v>
      </c>
      <c r="W239" s="468" t="s">
        <v>1701</v>
      </c>
      <c r="X239" s="468" t="s">
        <v>1707</v>
      </c>
      <c r="Y239" s="468">
        <v>2</v>
      </c>
      <c r="Z239" s="322"/>
      <c r="AA239" s="322"/>
      <c r="AB239" s="322"/>
      <c r="AC239" s="468" t="s">
        <v>1699</v>
      </c>
      <c r="AD239" s="468" t="s">
        <v>1703</v>
      </c>
      <c r="AE239" s="468">
        <v>0</v>
      </c>
      <c r="AF239" s="377"/>
      <c r="AG239" s="377">
        <v>7.4826499999999996</v>
      </c>
      <c r="AH239" s="378">
        <v>112.41023</v>
      </c>
    </row>
    <row r="240" spans="2:34" hidden="1">
      <c r="B240" s="670"/>
      <c r="C240" s="653"/>
      <c r="D240" s="653"/>
      <c r="E240" s="653"/>
      <c r="F240" s="653"/>
      <c r="G240" s="653"/>
      <c r="H240" s="653"/>
      <c r="I240" s="653"/>
      <c r="J240" s="653"/>
      <c r="K240" s="653"/>
      <c r="L240" s="653"/>
      <c r="M240" s="653"/>
      <c r="N240" s="653"/>
      <c r="O240" s="653"/>
      <c r="P240" s="653"/>
      <c r="Q240" s="653"/>
      <c r="R240" s="653"/>
      <c r="S240" s="653"/>
      <c r="T240" s="653"/>
      <c r="U240" s="653"/>
      <c r="V240" s="653"/>
      <c r="W240" s="653"/>
      <c r="X240" s="653"/>
      <c r="Y240" s="653"/>
      <c r="Z240" s="653"/>
      <c r="AA240" s="653"/>
      <c r="AB240" s="653"/>
      <c r="AC240" s="653"/>
      <c r="AD240" s="653"/>
      <c r="AE240" s="653"/>
      <c r="AF240" s="653"/>
      <c r="AG240" s="653"/>
      <c r="AH240" s="653"/>
    </row>
    <row r="241" spans="2:34" hidden="1">
      <c r="B241" s="488">
        <v>106</v>
      </c>
      <c r="C241" s="468">
        <v>1.1060000000000001</v>
      </c>
      <c r="D241" s="468" t="s">
        <v>2403</v>
      </c>
      <c r="E241" s="468"/>
      <c r="F241" s="468">
        <v>1</v>
      </c>
      <c r="G241" s="333" t="s">
        <v>2404</v>
      </c>
      <c r="H241" s="468" t="s">
        <v>2405</v>
      </c>
      <c r="I241" s="384" t="s">
        <v>2124</v>
      </c>
      <c r="J241" s="384">
        <v>0.95599999999999996</v>
      </c>
      <c r="K241" s="376" t="s">
        <v>1700</v>
      </c>
      <c r="L241" s="361">
        <v>4.3</v>
      </c>
      <c r="M241" s="361">
        <v>3.5</v>
      </c>
      <c r="N241" s="361">
        <v>4.0999999999999996</v>
      </c>
      <c r="O241" s="468">
        <v>1</v>
      </c>
      <c r="P241" s="468" t="s">
        <v>1705</v>
      </c>
      <c r="Q241" s="468" t="s">
        <v>1701</v>
      </c>
      <c r="R241" s="468" t="s">
        <v>1709</v>
      </c>
      <c r="S241" s="468">
        <v>1</v>
      </c>
      <c r="T241" s="468" t="s">
        <v>1701</v>
      </c>
      <c r="U241" s="468" t="s">
        <v>1767</v>
      </c>
      <c r="V241" s="468">
        <v>2</v>
      </c>
      <c r="W241" s="468" t="s">
        <v>1701</v>
      </c>
      <c r="X241" s="468" t="s">
        <v>1707</v>
      </c>
      <c r="Y241" s="468">
        <v>2</v>
      </c>
      <c r="Z241" s="322"/>
      <c r="AA241" s="322"/>
      <c r="AB241" s="322"/>
      <c r="AC241" s="468" t="s">
        <v>1699</v>
      </c>
      <c r="AD241" s="468" t="s">
        <v>1703</v>
      </c>
      <c r="AE241" s="468">
        <v>0</v>
      </c>
      <c r="AF241" s="468"/>
      <c r="AG241" s="468">
        <v>7.47417</v>
      </c>
      <c r="AH241" s="362">
        <v>112.42411</v>
      </c>
    </row>
    <row r="242" spans="2:34" hidden="1">
      <c r="B242" s="670"/>
      <c r="C242" s="653"/>
      <c r="D242" s="653"/>
      <c r="E242" s="653"/>
      <c r="F242" s="653"/>
      <c r="G242" s="653"/>
      <c r="H242" s="653"/>
      <c r="I242" s="653"/>
      <c r="J242" s="653"/>
      <c r="K242" s="653"/>
      <c r="L242" s="653"/>
      <c r="M242" s="653"/>
      <c r="N242" s="653"/>
      <c r="O242" s="653"/>
      <c r="P242" s="653"/>
      <c r="Q242" s="653"/>
      <c r="R242" s="653"/>
      <c r="S242" s="653"/>
      <c r="T242" s="653"/>
      <c r="U242" s="653"/>
      <c r="V242" s="653"/>
      <c r="W242" s="653"/>
      <c r="X242" s="653"/>
      <c r="Y242" s="653"/>
      <c r="Z242" s="653"/>
      <c r="AA242" s="653"/>
      <c r="AB242" s="653"/>
      <c r="AC242" s="653"/>
      <c r="AD242" s="653"/>
      <c r="AE242" s="653"/>
      <c r="AF242" s="653"/>
      <c r="AG242" s="653"/>
      <c r="AH242" s="653"/>
    </row>
    <row r="243" spans="2:34" hidden="1">
      <c r="B243" s="488">
        <v>107</v>
      </c>
      <c r="C243" s="384">
        <v>0.2</v>
      </c>
      <c r="D243" s="468" t="s">
        <v>2406</v>
      </c>
      <c r="E243" s="468"/>
      <c r="F243" s="468">
        <v>1</v>
      </c>
      <c r="G243" s="333" t="s">
        <v>2407</v>
      </c>
      <c r="H243" s="468" t="s">
        <v>2408</v>
      </c>
      <c r="I243" s="384" t="s">
        <v>2125</v>
      </c>
      <c r="J243" s="384">
        <v>0.27500000000000002</v>
      </c>
      <c r="K243" s="376" t="s">
        <v>1700</v>
      </c>
      <c r="L243" s="361">
        <v>3.35</v>
      </c>
      <c r="M243" s="361">
        <v>2.6</v>
      </c>
      <c r="N243" s="361">
        <v>2.9</v>
      </c>
      <c r="O243" s="468">
        <v>1</v>
      </c>
      <c r="P243" s="468" t="s">
        <v>1705</v>
      </c>
      <c r="Q243" s="468" t="s">
        <v>1701</v>
      </c>
      <c r="R243" s="468" t="s">
        <v>1709</v>
      </c>
      <c r="S243" s="468">
        <v>0</v>
      </c>
      <c r="T243" s="468" t="s">
        <v>1701</v>
      </c>
      <c r="U243" s="468" t="s">
        <v>1767</v>
      </c>
      <c r="V243" s="468">
        <v>0</v>
      </c>
      <c r="W243" s="468" t="s">
        <v>1698</v>
      </c>
      <c r="X243" s="468" t="s">
        <v>1698</v>
      </c>
      <c r="Y243" s="468">
        <v>1</v>
      </c>
      <c r="Z243" s="322"/>
      <c r="AA243" s="322"/>
      <c r="AB243" s="322"/>
      <c r="AC243" s="468" t="s">
        <v>1699</v>
      </c>
      <c r="AD243" s="468" t="s">
        <v>1703</v>
      </c>
      <c r="AE243" s="468">
        <v>2</v>
      </c>
      <c r="AF243" s="468"/>
      <c r="AG243" s="468">
        <v>7.4616400000000001</v>
      </c>
      <c r="AH243" s="362">
        <v>112.45784</v>
      </c>
    </row>
    <row r="244" spans="2:34" hidden="1">
      <c r="B244" s="670"/>
      <c r="C244" s="653"/>
      <c r="D244" s="653"/>
      <c r="E244" s="653"/>
      <c r="F244" s="653"/>
      <c r="G244" s="653"/>
      <c r="H244" s="653"/>
      <c r="I244" s="653"/>
      <c r="J244" s="653"/>
      <c r="K244" s="653"/>
      <c r="L244" s="653"/>
      <c r="M244" s="653"/>
      <c r="N244" s="653"/>
      <c r="O244" s="653"/>
      <c r="P244" s="653"/>
      <c r="Q244" s="653"/>
      <c r="R244" s="653"/>
      <c r="S244" s="653"/>
      <c r="T244" s="653"/>
      <c r="U244" s="653"/>
      <c r="V244" s="653"/>
      <c r="W244" s="653"/>
      <c r="X244" s="653"/>
      <c r="Y244" s="653"/>
      <c r="Z244" s="653"/>
      <c r="AA244" s="653"/>
      <c r="AB244" s="653"/>
      <c r="AC244" s="653"/>
      <c r="AD244" s="653"/>
      <c r="AE244" s="653"/>
      <c r="AF244" s="653"/>
      <c r="AG244" s="653"/>
      <c r="AH244" s="653"/>
    </row>
    <row r="245" spans="2:34" hidden="1">
      <c r="B245" s="488">
        <v>108</v>
      </c>
      <c r="C245" s="468">
        <v>0.42399999999999999</v>
      </c>
      <c r="D245" s="468" t="s">
        <v>2409</v>
      </c>
      <c r="E245" s="468"/>
      <c r="F245" s="468"/>
      <c r="G245" s="333"/>
      <c r="H245" s="468"/>
      <c r="I245" s="484"/>
      <c r="J245" s="384"/>
      <c r="K245" s="361"/>
      <c r="L245" s="361"/>
      <c r="M245" s="361"/>
      <c r="N245" s="361"/>
      <c r="O245" s="468"/>
      <c r="P245" s="468"/>
      <c r="Q245" s="468"/>
      <c r="R245" s="468"/>
      <c r="S245" s="468"/>
      <c r="T245" s="468"/>
      <c r="U245" s="468"/>
      <c r="V245" s="468"/>
      <c r="W245" s="468"/>
      <c r="X245" s="468"/>
      <c r="Y245" s="468"/>
      <c r="Z245" s="322"/>
      <c r="AA245" s="322"/>
      <c r="AB245" s="322"/>
      <c r="AC245" s="468"/>
      <c r="AD245" s="468"/>
      <c r="AE245" s="468"/>
      <c r="AF245" s="468"/>
      <c r="AG245" s="468"/>
      <c r="AH245" s="362"/>
    </row>
    <row r="246" spans="2:34" hidden="1">
      <c r="B246" s="670"/>
      <c r="C246" s="653"/>
      <c r="D246" s="653"/>
      <c r="E246" s="653"/>
      <c r="F246" s="653"/>
      <c r="G246" s="653"/>
      <c r="H246" s="653"/>
      <c r="I246" s="653"/>
      <c r="J246" s="653"/>
      <c r="K246" s="653"/>
      <c r="L246" s="653"/>
      <c r="M246" s="653"/>
      <c r="N246" s="653"/>
      <c r="O246" s="653"/>
      <c r="P246" s="653"/>
      <c r="Q246" s="653"/>
      <c r="R246" s="653"/>
      <c r="S246" s="653"/>
      <c r="T246" s="653"/>
      <c r="U246" s="653"/>
      <c r="V246" s="653"/>
      <c r="W246" s="653"/>
      <c r="X246" s="653"/>
      <c r="Y246" s="653"/>
      <c r="Z246" s="653"/>
      <c r="AA246" s="653"/>
      <c r="AB246" s="653"/>
      <c r="AC246" s="653"/>
      <c r="AD246" s="653"/>
      <c r="AE246" s="653"/>
      <c r="AF246" s="653"/>
      <c r="AG246" s="653"/>
      <c r="AH246" s="653"/>
    </row>
    <row r="247" spans="2:34" ht="24.75" hidden="1" customHeight="1">
      <c r="B247" s="474">
        <v>109</v>
      </c>
      <c r="C247" s="370">
        <v>0.50700000000000001</v>
      </c>
      <c r="D247" s="370" t="s">
        <v>2410</v>
      </c>
      <c r="E247" s="370"/>
      <c r="F247" s="468"/>
      <c r="G247" s="333"/>
      <c r="H247" s="468"/>
      <c r="I247" s="468"/>
      <c r="J247" s="468"/>
      <c r="K247" s="468"/>
      <c r="L247" s="468"/>
      <c r="M247" s="468"/>
      <c r="N247" s="468"/>
      <c r="O247" s="468"/>
      <c r="P247" s="468"/>
      <c r="Q247" s="468"/>
      <c r="R247" s="468"/>
      <c r="S247" s="468"/>
      <c r="T247" s="468"/>
      <c r="U247" s="468"/>
      <c r="V247" s="468"/>
      <c r="W247" s="468"/>
      <c r="X247" s="468"/>
      <c r="Y247" s="468"/>
      <c r="Z247" s="322"/>
      <c r="AA247" s="322"/>
      <c r="AB247" s="322"/>
      <c r="AC247" s="468"/>
      <c r="AD247" s="468"/>
      <c r="AE247" s="468"/>
      <c r="AF247" s="468"/>
      <c r="AG247" s="377"/>
      <c r="AH247" s="336"/>
    </row>
    <row r="248" spans="2:34" hidden="1">
      <c r="B248" s="670"/>
      <c r="C248" s="653"/>
      <c r="D248" s="653"/>
      <c r="E248" s="653"/>
      <c r="F248" s="653"/>
      <c r="G248" s="653"/>
      <c r="H248" s="653"/>
      <c r="I248" s="653"/>
      <c r="J248" s="653"/>
      <c r="K248" s="653"/>
      <c r="L248" s="653"/>
      <c r="M248" s="653"/>
      <c r="N248" s="653"/>
      <c r="O248" s="653"/>
      <c r="P248" s="653"/>
      <c r="Q248" s="653"/>
      <c r="R248" s="653"/>
      <c r="S248" s="653"/>
      <c r="T248" s="653"/>
      <c r="U248" s="653"/>
      <c r="V248" s="653"/>
      <c r="W248" s="653"/>
      <c r="X248" s="653"/>
      <c r="Y248" s="653"/>
      <c r="Z248" s="653"/>
      <c r="AA248" s="653"/>
      <c r="AB248" s="653"/>
      <c r="AC248" s="653"/>
      <c r="AD248" s="653"/>
      <c r="AE248" s="653"/>
      <c r="AF248" s="653"/>
      <c r="AG248" s="653"/>
      <c r="AH248" s="653"/>
    </row>
    <row r="249" spans="2:34" hidden="1">
      <c r="B249" s="482">
        <v>110</v>
      </c>
      <c r="C249" s="425">
        <v>1.2</v>
      </c>
      <c r="D249" s="370" t="s">
        <v>2458</v>
      </c>
      <c r="E249" s="370"/>
      <c r="F249" s="468"/>
      <c r="G249" s="333"/>
      <c r="H249" s="468"/>
      <c r="I249" s="468"/>
      <c r="J249" s="468"/>
      <c r="K249" s="468"/>
      <c r="L249" s="468"/>
      <c r="M249" s="468"/>
      <c r="N249" s="468"/>
      <c r="O249" s="468"/>
      <c r="P249" s="468"/>
      <c r="Q249" s="468"/>
      <c r="R249" s="468"/>
      <c r="S249" s="468"/>
      <c r="T249" s="468"/>
      <c r="U249" s="468"/>
      <c r="V249" s="468"/>
      <c r="W249" s="468"/>
      <c r="X249" s="468"/>
      <c r="Y249" s="468"/>
      <c r="Z249" s="322"/>
      <c r="AA249" s="322"/>
      <c r="AB249" s="322"/>
      <c r="AC249" s="468"/>
      <c r="AD249" s="468"/>
      <c r="AE249" s="468"/>
      <c r="AF249" s="468"/>
      <c r="AG249" s="377"/>
      <c r="AH249" s="336"/>
    </row>
    <row r="250" spans="2:34" hidden="1">
      <c r="B250" s="670"/>
      <c r="C250" s="653"/>
      <c r="D250" s="653"/>
      <c r="E250" s="653"/>
      <c r="F250" s="653"/>
      <c r="G250" s="653"/>
      <c r="H250" s="653"/>
      <c r="I250" s="653"/>
      <c r="J250" s="653"/>
      <c r="K250" s="653"/>
      <c r="L250" s="653"/>
      <c r="M250" s="653"/>
      <c r="N250" s="653"/>
      <c r="O250" s="653"/>
      <c r="P250" s="653"/>
      <c r="Q250" s="653"/>
      <c r="R250" s="653"/>
      <c r="S250" s="653"/>
      <c r="T250" s="653"/>
      <c r="U250" s="653"/>
      <c r="V250" s="653"/>
      <c r="W250" s="653"/>
      <c r="X250" s="653"/>
      <c r="Y250" s="653"/>
      <c r="Z250" s="653"/>
      <c r="AA250" s="653"/>
      <c r="AB250" s="653"/>
      <c r="AC250" s="653"/>
      <c r="AD250" s="653"/>
      <c r="AE250" s="653"/>
      <c r="AF250" s="653"/>
      <c r="AG250" s="653"/>
      <c r="AH250" s="653"/>
    </row>
    <row r="251" spans="2:34" hidden="1">
      <c r="B251" s="482">
        <v>111</v>
      </c>
      <c r="C251" s="350">
        <v>0.18</v>
      </c>
      <c r="D251" s="480" t="s">
        <v>2411</v>
      </c>
      <c r="E251" s="480"/>
      <c r="F251" s="468"/>
      <c r="G251" s="333"/>
      <c r="H251" s="377"/>
      <c r="I251" s="377"/>
      <c r="J251" s="468"/>
      <c r="K251" s="376"/>
      <c r="L251" s="361"/>
      <c r="M251" s="361"/>
      <c r="N251" s="361"/>
      <c r="O251" s="468"/>
      <c r="P251" s="335"/>
      <c r="Q251" s="335"/>
      <c r="R251" s="335"/>
      <c r="S251" s="468"/>
      <c r="T251" s="376"/>
      <c r="U251" s="376"/>
      <c r="V251" s="376"/>
      <c r="W251" s="376"/>
      <c r="X251" s="376"/>
      <c r="Y251" s="376"/>
      <c r="Z251" s="322"/>
      <c r="AA251" s="322"/>
      <c r="AB251" s="322"/>
      <c r="AC251" s="377"/>
      <c r="AD251" s="377"/>
      <c r="AE251" s="377"/>
      <c r="AF251" s="377"/>
      <c r="AG251" s="468"/>
      <c r="AH251" s="362"/>
    </row>
    <row r="252" spans="2:34" hidden="1">
      <c r="B252" s="670"/>
      <c r="C252" s="653"/>
      <c r="D252" s="653"/>
      <c r="E252" s="653"/>
      <c r="F252" s="653"/>
      <c r="G252" s="653"/>
      <c r="H252" s="653"/>
      <c r="I252" s="653"/>
      <c r="J252" s="653"/>
      <c r="K252" s="653"/>
      <c r="L252" s="653"/>
      <c r="M252" s="653"/>
      <c r="N252" s="653"/>
      <c r="O252" s="653"/>
      <c r="P252" s="653"/>
      <c r="Q252" s="653"/>
      <c r="R252" s="653"/>
      <c r="S252" s="653"/>
      <c r="T252" s="653"/>
      <c r="U252" s="653"/>
      <c r="V252" s="653"/>
      <c r="W252" s="653"/>
      <c r="X252" s="653"/>
      <c r="Y252" s="653"/>
      <c r="Z252" s="653"/>
      <c r="AA252" s="653"/>
      <c r="AB252" s="653"/>
      <c r="AC252" s="653"/>
      <c r="AD252" s="653"/>
      <c r="AE252" s="653"/>
      <c r="AF252" s="653"/>
      <c r="AG252" s="653"/>
      <c r="AH252" s="653"/>
    </row>
    <row r="253" spans="2:34" hidden="1">
      <c r="B253" s="483">
        <v>112</v>
      </c>
      <c r="C253" s="455">
        <v>0.216</v>
      </c>
      <c r="D253" s="481" t="s">
        <v>2413</v>
      </c>
      <c r="E253" s="481"/>
      <c r="F253" s="468"/>
      <c r="G253" s="333"/>
      <c r="H253" s="377"/>
      <c r="I253" s="377"/>
      <c r="J253" s="468"/>
      <c r="K253" s="376"/>
      <c r="L253" s="361"/>
      <c r="M253" s="361"/>
      <c r="N253" s="361"/>
      <c r="O253" s="468"/>
      <c r="P253" s="335"/>
      <c r="Q253" s="335"/>
      <c r="R253" s="335"/>
      <c r="S253" s="468"/>
      <c r="T253" s="376"/>
      <c r="U253" s="376"/>
      <c r="V253" s="376"/>
      <c r="W253" s="376"/>
      <c r="X253" s="376"/>
      <c r="Y253" s="376"/>
      <c r="Z253" s="322"/>
      <c r="AA253" s="322"/>
      <c r="AB253" s="322"/>
      <c r="AC253" s="377"/>
      <c r="AD253" s="377"/>
      <c r="AE253" s="377"/>
      <c r="AF253" s="377"/>
      <c r="AG253" s="468"/>
      <c r="AH253" s="362"/>
    </row>
    <row r="254" spans="2:34" hidden="1">
      <c r="B254" s="670"/>
      <c r="C254" s="653"/>
      <c r="D254" s="653"/>
      <c r="E254" s="653"/>
      <c r="F254" s="653"/>
      <c r="G254" s="653"/>
      <c r="H254" s="653"/>
      <c r="I254" s="653"/>
      <c r="J254" s="653"/>
      <c r="K254" s="653"/>
      <c r="L254" s="653"/>
      <c r="M254" s="653"/>
      <c r="N254" s="653"/>
      <c r="O254" s="653"/>
      <c r="P254" s="653"/>
      <c r="Q254" s="653"/>
      <c r="R254" s="653"/>
      <c r="S254" s="653"/>
      <c r="T254" s="653"/>
      <c r="U254" s="653"/>
      <c r="V254" s="653"/>
      <c r="W254" s="653"/>
      <c r="X254" s="653"/>
      <c r="Y254" s="653"/>
      <c r="Z254" s="653"/>
      <c r="AA254" s="653"/>
      <c r="AB254" s="653"/>
      <c r="AC254" s="653"/>
      <c r="AD254" s="653"/>
      <c r="AE254" s="653"/>
      <c r="AF254" s="653"/>
      <c r="AG254" s="653"/>
      <c r="AH254" s="653"/>
    </row>
    <row r="255" spans="2:34" hidden="1">
      <c r="B255" s="483">
        <v>113</v>
      </c>
      <c r="C255" s="455">
        <v>0.47199999999999998</v>
      </c>
      <c r="D255" s="481" t="s">
        <v>2412</v>
      </c>
      <c r="E255" s="481"/>
      <c r="F255" s="468"/>
      <c r="G255" s="333"/>
      <c r="H255" s="377"/>
      <c r="I255" s="377"/>
      <c r="J255" s="468"/>
      <c r="K255" s="376"/>
      <c r="L255" s="361"/>
      <c r="M255" s="361"/>
      <c r="N255" s="361"/>
      <c r="O255" s="468"/>
      <c r="P255" s="335"/>
      <c r="Q255" s="335"/>
      <c r="R255" s="335"/>
      <c r="S255" s="468"/>
      <c r="T255" s="376"/>
      <c r="U255" s="376"/>
      <c r="V255" s="376"/>
      <c r="W255" s="376"/>
      <c r="X255" s="376"/>
      <c r="Y255" s="376"/>
      <c r="Z255" s="322"/>
      <c r="AA255" s="322"/>
      <c r="AB255" s="322"/>
      <c r="AC255" s="377"/>
      <c r="AD255" s="377"/>
      <c r="AE255" s="377"/>
      <c r="AF255" s="377"/>
      <c r="AG255" s="468"/>
      <c r="AH255" s="362"/>
    </row>
    <row r="256" spans="2:34" hidden="1">
      <c r="B256" s="670"/>
      <c r="C256" s="653"/>
      <c r="D256" s="653"/>
      <c r="E256" s="653"/>
      <c r="F256" s="653"/>
      <c r="G256" s="653"/>
      <c r="H256" s="653"/>
      <c r="I256" s="653"/>
      <c r="J256" s="653"/>
      <c r="K256" s="653"/>
      <c r="L256" s="653"/>
      <c r="M256" s="653"/>
      <c r="N256" s="653"/>
      <c r="O256" s="653"/>
      <c r="P256" s="653"/>
      <c r="Q256" s="653"/>
      <c r="R256" s="653"/>
      <c r="S256" s="653"/>
      <c r="T256" s="653"/>
      <c r="U256" s="653"/>
      <c r="V256" s="653"/>
      <c r="W256" s="653"/>
      <c r="X256" s="653"/>
      <c r="Y256" s="653"/>
      <c r="Z256" s="653"/>
      <c r="AA256" s="653"/>
      <c r="AB256" s="653"/>
      <c r="AC256" s="653"/>
      <c r="AD256" s="653"/>
      <c r="AE256" s="653"/>
      <c r="AF256" s="653"/>
      <c r="AG256" s="653"/>
      <c r="AH256" s="653"/>
    </row>
    <row r="257" spans="2:34" hidden="1">
      <c r="B257" s="472">
        <v>114</v>
      </c>
      <c r="C257" s="485">
        <v>0.25</v>
      </c>
      <c r="D257" s="376" t="s">
        <v>2414</v>
      </c>
      <c r="E257" s="376"/>
      <c r="F257" s="468"/>
      <c r="G257" s="333"/>
      <c r="H257" s="377"/>
      <c r="I257" s="377"/>
      <c r="J257" s="468"/>
      <c r="K257" s="376"/>
      <c r="L257" s="361"/>
      <c r="M257" s="361"/>
      <c r="N257" s="361"/>
      <c r="O257" s="468"/>
      <c r="P257" s="468"/>
      <c r="Q257" s="335"/>
      <c r="R257" s="335"/>
      <c r="S257" s="468"/>
      <c r="T257" s="376"/>
      <c r="U257" s="376"/>
      <c r="V257" s="376"/>
      <c r="W257" s="376"/>
      <c r="X257" s="376"/>
      <c r="Y257" s="376"/>
      <c r="Z257" s="322"/>
      <c r="AA257" s="322"/>
      <c r="AB257" s="322"/>
      <c r="AC257" s="377"/>
      <c r="AD257" s="377"/>
      <c r="AE257" s="377"/>
      <c r="AF257" s="377"/>
      <c r="AG257" s="468"/>
      <c r="AH257" s="362"/>
    </row>
    <row r="258" spans="2:34" hidden="1">
      <c r="B258" s="670"/>
      <c r="C258" s="653"/>
      <c r="D258" s="653"/>
      <c r="E258" s="653"/>
      <c r="F258" s="653"/>
      <c r="G258" s="653"/>
      <c r="H258" s="653"/>
      <c r="I258" s="653"/>
      <c r="J258" s="653"/>
      <c r="K258" s="653"/>
      <c r="L258" s="653"/>
      <c r="M258" s="653"/>
      <c r="N258" s="653"/>
      <c r="O258" s="653"/>
      <c r="P258" s="653"/>
      <c r="Q258" s="653"/>
      <c r="R258" s="653"/>
      <c r="S258" s="653"/>
      <c r="T258" s="653"/>
      <c r="U258" s="653"/>
      <c r="V258" s="653"/>
      <c r="W258" s="653"/>
      <c r="X258" s="653"/>
      <c r="Y258" s="653"/>
      <c r="Z258" s="653"/>
      <c r="AA258" s="653"/>
      <c r="AB258" s="653"/>
      <c r="AC258" s="653"/>
      <c r="AD258" s="653"/>
      <c r="AE258" s="653"/>
      <c r="AF258" s="653"/>
      <c r="AG258" s="653"/>
      <c r="AH258" s="653"/>
    </row>
    <row r="259" spans="2:34" hidden="1">
      <c r="B259" s="472">
        <v>115</v>
      </c>
      <c r="C259" s="485">
        <v>0.184</v>
      </c>
      <c r="D259" s="376" t="s">
        <v>2415</v>
      </c>
      <c r="E259" s="376"/>
      <c r="F259" s="468"/>
      <c r="G259" s="333"/>
      <c r="H259" s="377"/>
      <c r="I259" s="377"/>
      <c r="J259" s="468"/>
      <c r="K259" s="376"/>
      <c r="L259" s="361"/>
      <c r="M259" s="361"/>
      <c r="N259" s="361"/>
      <c r="O259" s="468"/>
      <c r="P259" s="468"/>
      <c r="Q259" s="335"/>
      <c r="R259" s="335"/>
      <c r="S259" s="468"/>
      <c r="T259" s="376"/>
      <c r="U259" s="376"/>
      <c r="V259" s="376"/>
      <c r="W259" s="376"/>
      <c r="X259" s="376"/>
      <c r="Y259" s="376"/>
      <c r="Z259" s="322"/>
      <c r="AA259" s="322"/>
      <c r="AB259" s="322"/>
      <c r="AC259" s="377"/>
      <c r="AD259" s="377"/>
      <c r="AE259" s="377"/>
      <c r="AF259" s="377"/>
      <c r="AG259" s="468"/>
      <c r="AH259" s="362"/>
    </row>
    <row r="260" spans="2:34" hidden="1">
      <c r="B260" s="670"/>
      <c r="C260" s="653"/>
      <c r="D260" s="653"/>
      <c r="E260" s="653"/>
      <c r="F260" s="653"/>
      <c r="G260" s="653"/>
      <c r="H260" s="653"/>
      <c r="I260" s="653"/>
      <c r="J260" s="653"/>
      <c r="K260" s="653"/>
      <c r="L260" s="653"/>
      <c r="M260" s="653"/>
      <c r="N260" s="653"/>
      <c r="O260" s="653"/>
      <c r="P260" s="653"/>
      <c r="Q260" s="653"/>
      <c r="R260" s="653"/>
      <c r="S260" s="653"/>
      <c r="T260" s="653"/>
      <c r="U260" s="653"/>
      <c r="V260" s="653"/>
      <c r="W260" s="653"/>
      <c r="X260" s="653"/>
      <c r="Y260" s="653"/>
      <c r="Z260" s="653"/>
      <c r="AA260" s="653"/>
      <c r="AB260" s="653"/>
      <c r="AC260" s="653"/>
      <c r="AD260" s="653"/>
      <c r="AE260" s="653"/>
      <c r="AF260" s="653"/>
      <c r="AG260" s="653"/>
      <c r="AH260" s="653"/>
    </row>
    <row r="261" spans="2:34" hidden="1">
      <c r="B261" s="472">
        <v>116</v>
      </c>
      <c r="C261" s="467">
        <v>1.4490000000000001</v>
      </c>
      <c r="D261" s="376" t="s">
        <v>2416</v>
      </c>
      <c r="E261" s="376"/>
      <c r="F261" s="376"/>
      <c r="G261" s="333"/>
      <c r="H261" s="377"/>
      <c r="I261" s="377"/>
      <c r="J261" s="320"/>
      <c r="K261" s="376"/>
      <c r="L261" s="321"/>
      <c r="M261" s="321"/>
      <c r="N261" s="321"/>
      <c r="O261" s="376"/>
      <c r="P261" s="468"/>
      <c r="Q261" s="335"/>
      <c r="R261" s="335"/>
      <c r="S261" s="376"/>
      <c r="T261" s="376"/>
      <c r="U261" s="376"/>
      <c r="V261" s="376"/>
      <c r="W261" s="376"/>
      <c r="X261" s="376"/>
      <c r="Y261" s="376"/>
      <c r="Z261" s="322"/>
      <c r="AA261" s="322"/>
      <c r="AB261" s="322"/>
      <c r="AC261" s="377"/>
      <c r="AD261" s="377"/>
      <c r="AE261" s="377"/>
      <c r="AF261" s="377"/>
      <c r="AG261" s="377"/>
      <c r="AH261" s="336"/>
    </row>
    <row r="262" spans="2:34" hidden="1">
      <c r="B262" s="670"/>
      <c r="C262" s="653"/>
      <c r="D262" s="653"/>
      <c r="E262" s="653"/>
      <c r="F262" s="653"/>
      <c r="G262" s="653"/>
      <c r="H262" s="653"/>
      <c r="I262" s="653"/>
      <c r="J262" s="653"/>
      <c r="K262" s="653"/>
      <c r="L262" s="653"/>
      <c r="M262" s="653"/>
      <c r="N262" s="653"/>
      <c r="O262" s="653"/>
      <c r="P262" s="653"/>
      <c r="Q262" s="653"/>
      <c r="R262" s="653"/>
      <c r="S262" s="653"/>
      <c r="T262" s="653"/>
      <c r="U262" s="653"/>
      <c r="V262" s="653"/>
      <c r="W262" s="653"/>
      <c r="X262" s="653"/>
      <c r="Y262" s="653"/>
      <c r="Z262" s="653"/>
      <c r="AA262" s="653"/>
      <c r="AB262" s="653"/>
      <c r="AC262" s="653"/>
      <c r="AD262" s="653"/>
      <c r="AE262" s="653"/>
      <c r="AF262" s="653"/>
      <c r="AG262" s="653"/>
      <c r="AH262" s="653"/>
    </row>
    <row r="263" spans="2:34" hidden="1">
      <c r="B263" s="472">
        <v>117</v>
      </c>
      <c r="C263" s="467">
        <v>0.315</v>
      </c>
      <c r="D263" s="376" t="s">
        <v>2418</v>
      </c>
      <c r="E263" s="376"/>
      <c r="F263" s="376"/>
      <c r="G263" s="333"/>
      <c r="H263" s="377"/>
      <c r="I263" s="377"/>
      <c r="J263" s="320"/>
      <c r="K263" s="376"/>
      <c r="L263" s="321"/>
      <c r="M263" s="321"/>
      <c r="N263" s="321"/>
      <c r="O263" s="376"/>
      <c r="P263" s="468"/>
      <c r="Q263" s="335"/>
      <c r="R263" s="335"/>
      <c r="S263" s="469"/>
      <c r="T263" s="376"/>
      <c r="U263" s="376"/>
      <c r="V263" s="376"/>
      <c r="W263" s="376"/>
      <c r="X263" s="376"/>
      <c r="Y263" s="376"/>
      <c r="Z263" s="322"/>
      <c r="AA263" s="322"/>
      <c r="AB263" s="322"/>
      <c r="AC263" s="377"/>
      <c r="AD263" s="377"/>
      <c r="AE263" s="377"/>
      <c r="AF263" s="377"/>
      <c r="AG263" s="377"/>
      <c r="AH263" s="336"/>
    </row>
    <row r="264" spans="2:34" hidden="1">
      <c r="B264" s="670"/>
      <c r="C264" s="653"/>
      <c r="D264" s="653"/>
      <c r="E264" s="653"/>
      <c r="F264" s="653"/>
      <c r="G264" s="653"/>
      <c r="H264" s="653"/>
      <c r="I264" s="653"/>
      <c r="J264" s="653"/>
      <c r="K264" s="653"/>
      <c r="L264" s="653"/>
      <c r="M264" s="653"/>
      <c r="N264" s="653"/>
      <c r="O264" s="653"/>
      <c r="P264" s="653"/>
      <c r="Q264" s="653"/>
      <c r="R264" s="653"/>
      <c r="S264" s="653"/>
      <c r="T264" s="653"/>
      <c r="U264" s="653"/>
      <c r="V264" s="653"/>
      <c r="W264" s="653"/>
      <c r="X264" s="653"/>
      <c r="Y264" s="653"/>
      <c r="Z264" s="653"/>
      <c r="AA264" s="653"/>
      <c r="AB264" s="653"/>
      <c r="AC264" s="653"/>
      <c r="AD264" s="653"/>
      <c r="AE264" s="653"/>
      <c r="AF264" s="653"/>
      <c r="AG264" s="653"/>
      <c r="AH264" s="653"/>
    </row>
    <row r="265" spans="2:34" hidden="1">
      <c r="B265" s="472">
        <v>118</v>
      </c>
      <c r="C265" s="467">
        <v>0.51400000000000001</v>
      </c>
      <c r="D265" s="376" t="s">
        <v>2443</v>
      </c>
      <c r="E265" s="376"/>
      <c r="F265" s="376"/>
      <c r="G265" s="333"/>
      <c r="H265" s="377"/>
      <c r="I265" s="377"/>
      <c r="J265" s="320"/>
      <c r="K265" s="376"/>
      <c r="L265" s="321"/>
      <c r="M265" s="321"/>
      <c r="N265" s="321"/>
      <c r="O265" s="376"/>
      <c r="P265" s="468"/>
      <c r="Q265" s="335"/>
      <c r="R265" s="335"/>
      <c r="S265" s="376"/>
      <c r="T265" s="376"/>
      <c r="U265" s="376"/>
      <c r="V265" s="376"/>
      <c r="W265" s="376"/>
      <c r="X265" s="376"/>
      <c r="Y265" s="376"/>
      <c r="Z265" s="322"/>
      <c r="AA265" s="322"/>
      <c r="AB265" s="322"/>
      <c r="AC265" s="377"/>
      <c r="AD265" s="377"/>
      <c r="AE265" s="377"/>
      <c r="AF265" s="377"/>
      <c r="AG265" s="377"/>
      <c r="AH265" s="336"/>
    </row>
    <row r="266" spans="2:34" hidden="1">
      <c r="B266" s="670"/>
      <c r="C266" s="653"/>
      <c r="D266" s="653"/>
      <c r="E266" s="653"/>
      <c r="F266" s="653"/>
      <c r="G266" s="653"/>
      <c r="H266" s="653"/>
      <c r="I266" s="653"/>
      <c r="J266" s="653"/>
      <c r="K266" s="653"/>
      <c r="L266" s="653"/>
      <c r="M266" s="653"/>
      <c r="N266" s="653"/>
      <c r="O266" s="653"/>
      <c r="P266" s="653"/>
      <c r="Q266" s="653"/>
      <c r="R266" s="653"/>
      <c r="S266" s="653"/>
      <c r="T266" s="653"/>
      <c r="U266" s="653"/>
      <c r="V266" s="653"/>
      <c r="W266" s="653"/>
      <c r="X266" s="653"/>
      <c r="Y266" s="653"/>
      <c r="Z266" s="653"/>
      <c r="AA266" s="653"/>
      <c r="AB266" s="653"/>
      <c r="AC266" s="653"/>
      <c r="AD266" s="653"/>
      <c r="AE266" s="653"/>
      <c r="AF266" s="653"/>
      <c r="AG266" s="653"/>
      <c r="AH266" s="653"/>
    </row>
    <row r="267" spans="2:34" hidden="1">
      <c r="B267" s="472">
        <v>119</v>
      </c>
      <c r="C267" s="467">
        <v>0.35299999999999998</v>
      </c>
      <c r="D267" s="376" t="s">
        <v>2417</v>
      </c>
      <c r="E267" s="376"/>
      <c r="F267" s="376"/>
      <c r="G267" s="333"/>
      <c r="H267" s="377"/>
      <c r="I267" s="377"/>
      <c r="J267" s="320"/>
      <c r="K267" s="376"/>
      <c r="L267" s="321"/>
      <c r="M267" s="321"/>
      <c r="N267" s="321"/>
      <c r="O267" s="376"/>
      <c r="P267" s="468"/>
      <c r="Q267" s="335"/>
      <c r="R267" s="335"/>
      <c r="S267" s="335"/>
      <c r="T267" s="376"/>
      <c r="U267" s="376"/>
      <c r="V267" s="376"/>
      <c r="W267" s="376"/>
      <c r="X267" s="376"/>
      <c r="Y267" s="376"/>
      <c r="Z267" s="322"/>
      <c r="AA267" s="322"/>
      <c r="AB267" s="322"/>
      <c r="AC267" s="377"/>
      <c r="AD267" s="377"/>
      <c r="AE267" s="377"/>
      <c r="AF267" s="377"/>
      <c r="AG267" s="377"/>
      <c r="AH267" s="336"/>
    </row>
    <row r="268" spans="2:34" hidden="1">
      <c r="B268" s="670"/>
      <c r="C268" s="653"/>
      <c r="D268" s="653"/>
      <c r="E268" s="653"/>
      <c r="F268" s="653"/>
      <c r="G268" s="653"/>
      <c r="H268" s="653"/>
      <c r="I268" s="653"/>
      <c r="J268" s="653"/>
      <c r="K268" s="653"/>
      <c r="L268" s="653"/>
      <c r="M268" s="653"/>
      <c r="N268" s="653"/>
      <c r="O268" s="653"/>
      <c r="P268" s="653"/>
      <c r="Q268" s="653"/>
      <c r="R268" s="653"/>
      <c r="S268" s="653"/>
      <c r="T268" s="653"/>
      <c r="U268" s="653"/>
      <c r="V268" s="653"/>
      <c r="W268" s="653"/>
      <c r="X268" s="653"/>
      <c r="Y268" s="653"/>
      <c r="Z268" s="653"/>
      <c r="AA268" s="653"/>
      <c r="AB268" s="653"/>
      <c r="AC268" s="653"/>
      <c r="AD268" s="653"/>
      <c r="AE268" s="653"/>
      <c r="AF268" s="653"/>
      <c r="AG268" s="653"/>
      <c r="AH268" s="653"/>
    </row>
    <row r="269" spans="2:34" hidden="1">
      <c r="B269" s="472">
        <v>120</v>
      </c>
      <c r="C269" s="467">
        <v>0.23</v>
      </c>
      <c r="D269" s="376" t="s">
        <v>2419</v>
      </c>
      <c r="E269" s="376"/>
      <c r="F269" s="335"/>
      <c r="G269" s="333"/>
      <c r="H269" s="377"/>
      <c r="I269" s="377"/>
      <c r="J269" s="391"/>
      <c r="K269" s="376"/>
      <c r="L269" s="392"/>
      <c r="M269" s="392"/>
      <c r="N269" s="392"/>
      <c r="O269" s="335"/>
      <c r="P269" s="468"/>
      <c r="Q269" s="335"/>
      <c r="R269" s="335"/>
      <c r="S269" s="335"/>
      <c r="T269" s="376"/>
      <c r="U269" s="376"/>
      <c r="V269" s="376"/>
      <c r="W269" s="376"/>
      <c r="X269" s="376"/>
      <c r="Y269" s="376"/>
      <c r="Z269" s="322"/>
      <c r="AA269" s="322"/>
      <c r="AB269" s="322"/>
      <c r="AC269" s="377"/>
      <c r="AD269" s="377"/>
      <c r="AE269" s="377"/>
      <c r="AF269" s="377"/>
      <c r="AG269" s="395"/>
      <c r="AH269" s="404"/>
    </row>
    <row r="270" spans="2:34">
      <c r="B270" s="670"/>
      <c r="C270" s="653"/>
      <c r="D270" s="653"/>
      <c r="E270" s="653"/>
      <c r="F270" s="653"/>
      <c r="G270" s="653"/>
      <c r="H270" s="653"/>
      <c r="I270" s="653"/>
      <c r="J270" s="653"/>
      <c r="K270" s="653"/>
      <c r="L270" s="653"/>
      <c r="M270" s="653"/>
      <c r="N270" s="653"/>
      <c r="O270" s="653"/>
      <c r="P270" s="653"/>
      <c r="Q270" s="653"/>
      <c r="R270" s="653"/>
      <c r="S270" s="653"/>
      <c r="T270" s="653"/>
      <c r="U270" s="653"/>
      <c r="V270" s="653"/>
      <c r="W270" s="653"/>
      <c r="X270" s="653"/>
      <c r="Y270" s="653"/>
      <c r="Z270" s="653"/>
      <c r="AA270" s="653"/>
      <c r="AB270" s="653"/>
      <c r="AC270" s="653"/>
      <c r="AD270" s="653"/>
      <c r="AE270" s="653"/>
      <c r="AF270" s="653"/>
      <c r="AG270" s="653"/>
      <c r="AH270" s="653"/>
    </row>
    <row r="271" spans="2:34">
      <c r="B271" s="472">
        <v>121</v>
      </c>
      <c r="C271" s="467">
        <v>0.41599999999999998</v>
      </c>
      <c r="D271" s="376" t="s">
        <v>2420</v>
      </c>
      <c r="E271" s="376"/>
      <c r="F271" s="335">
        <v>14</v>
      </c>
      <c r="G271" s="333" t="s">
        <v>2421</v>
      </c>
      <c r="H271" s="377" t="s">
        <v>2422</v>
      </c>
      <c r="I271" s="377" t="s">
        <v>2127</v>
      </c>
      <c r="J271" s="391">
        <v>0.41199999999999998</v>
      </c>
      <c r="K271" s="376" t="s">
        <v>1700</v>
      </c>
      <c r="L271" s="392">
        <v>4</v>
      </c>
      <c r="M271" s="392">
        <v>6.7</v>
      </c>
      <c r="N271" s="392">
        <v>7.96</v>
      </c>
      <c r="O271" s="335">
        <v>1</v>
      </c>
      <c r="P271" s="468" t="s">
        <v>1705</v>
      </c>
      <c r="Q271" s="335" t="s">
        <v>1701</v>
      </c>
      <c r="R271" s="335" t="s">
        <v>1709</v>
      </c>
      <c r="S271" s="335">
        <v>1</v>
      </c>
      <c r="T271" s="376" t="s">
        <v>1701</v>
      </c>
      <c r="U271" s="376" t="s">
        <v>1767</v>
      </c>
      <c r="V271" s="376">
        <v>0</v>
      </c>
      <c r="W271" s="376" t="s">
        <v>1701</v>
      </c>
      <c r="X271" s="376" t="s">
        <v>1707</v>
      </c>
      <c r="Y271" s="376">
        <v>1</v>
      </c>
      <c r="Z271" s="322"/>
      <c r="AA271" s="322"/>
      <c r="AB271" s="322"/>
      <c r="AC271" s="377" t="s">
        <v>1699</v>
      </c>
      <c r="AD271" s="377" t="s">
        <v>1703</v>
      </c>
      <c r="AE271" s="377">
        <v>2</v>
      </c>
      <c r="AF271" s="377"/>
      <c r="AG271" s="335">
        <v>7.48447</v>
      </c>
      <c r="AH271" s="497">
        <v>112.43129999999999</v>
      </c>
    </row>
    <row r="272" spans="2:34" hidden="1">
      <c r="B272" s="670"/>
      <c r="C272" s="653"/>
      <c r="D272" s="653"/>
      <c r="E272" s="653"/>
      <c r="F272" s="653"/>
      <c r="G272" s="653"/>
      <c r="H272" s="653"/>
      <c r="I272" s="653"/>
      <c r="J272" s="653"/>
      <c r="K272" s="653"/>
      <c r="L272" s="653"/>
      <c r="M272" s="653"/>
      <c r="N272" s="653"/>
      <c r="O272" s="653"/>
      <c r="P272" s="653"/>
      <c r="Q272" s="653"/>
      <c r="R272" s="653"/>
      <c r="S272" s="653"/>
      <c r="T272" s="653"/>
      <c r="U272" s="653"/>
      <c r="V272" s="653"/>
      <c r="W272" s="653"/>
      <c r="X272" s="653"/>
      <c r="Y272" s="653"/>
      <c r="Z272" s="653"/>
      <c r="AA272" s="653"/>
      <c r="AB272" s="653"/>
      <c r="AC272" s="653"/>
      <c r="AD272" s="653"/>
      <c r="AE272" s="653"/>
      <c r="AF272" s="653"/>
      <c r="AG272" s="653"/>
      <c r="AH272" s="653"/>
    </row>
    <row r="273" spans="2:34" hidden="1">
      <c r="B273" s="674">
        <v>122</v>
      </c>
      <c r="C273" s="676">
        <v>0.65</v>
      </c>
      <c r="D273" s="678" t="s">
        <v>2459</v>
      </c>
      <c r="E273" s="678"/>
      <c r="F273" s="377">
        <v>1</v>
      </c>
      <c r="G273" s="333" t="s">
        <v>2462</v>
      </c>
      <c r="H273" s="377" t="s">
        <v>2463</v>
      </c>
      <c r="I273" s="377"/>
      <c r="J273" s="377">
        <v>5.5E-2</v>
      </c>
      <c r="K273" s="376" t="s">
        <v>1700</v>
      </c>
      <c r="L273" s="366">
        <v>25.8</v>
      </c>
      <c r="M273" s="366">
        <v>4.7</v>
      </c>
      <c r="N273" s="366">
        <v>5.38</v>
      </c>
      <c r="O273" s="377">
        <v>1</v>
      </c>
      <c r="P273" s="468" t="s">
        <v>1697</v>
      </c>
      <c r="Q273" s="335" t="s">
        <v>1701</v>
      </c>
      <c r="R273" s="335" t="s">
        <v>1709</v>
      </c>
      <c r="S273" s="335">
        <v>2</v>
      </c>
      <c r="T273" s="376" t="s">
        <v>1701</v>
      </c>
      <c r="U273" s="376" t="s">
        <v>1767</v>
      </c>
      <c r="V273" s="376">
        <v>1</v>
      </c>
      <c r="W273" s="376" t="s">
        <v>1701</v>
      </c>
      <c r="X273" s="376" t="s">
        <v>1707</v>
      </c>
      <c r="Y273" s="376">
        <v>1</v>
      </c>
      <c r="Z273" s="322"/>
      <c r="AA273" s="322"/>
      <c r="AB273" s="322"/>
      <c r="AC273" s="377" t="s">
        <v>1699</v>
      </c>
      <c r="AD273" s="377" t="s">
        <v>1703</v>
      </c>
      <c r="AE273" s="377">
        <v>2</v>
      </c>
      <c r="AF273" s="377"/>
      <c r="AG273" s="491">
        <v>7.4736000000000002</v>
      </c>
      <c r="AH273" s="396">
        <v>112.45276</v>
      </c>
    </row>
    <row r="274" spans="2:34" hidden="1">
      <c r="B274" s="686"/>
      <c r="C274" s="687"/>
      <c r="D274" s="688"/>
      <c r="E274" s="688"/>
      <c r="F274" s="377"/>
      <c r="G274" s="333"/>
      <c r="H274" s="377"/>
      <c r="I274" s="377"/>
      <c r="J274" s="377"/>
      <c r="K274" s="376"/>
      <c r="L274" s="366"/>
      <c r="M274" s="366"/>
      <c r="N274" s="366"/>
      <c r="O274" s="377"/>
      <c r="P274" s="468"/>
      <c r="Q274" s="335"/>
      <c r="R274" s="335"/>
      <c r="S274" s="377"/>
      <c r="T274" s="376"/>
      <c r="U274" s="376"/>
      <c r="V274" s="376"/>
      <c r="W274" s="376"/>
      <c r="X274" s="376"/>
      <c r="Y274" s="376"/>
      <c r="Z274" s="322"/>
      <c r="AA274" s="322"/>
      <c r="AB274" s="322"/>
      <c r="AC274" s="377"/>
      <c r="AD274" s="377"/>
      <c r="AE274" s="377"/>
      <c r="AF274" s="377"/>
      <c r="AG274" s="395"/>
      <c r="AH274" s="492"/>
    </row>
    <row r="275" spans="2:34" hidden="1">
      <c r="B275" s="675"/>
      <c r="C275" s="677"/>
      <c r="D275" s="679"/>
      <c r="E275" s="679"/>
      <c r="F275" s="377">
        <v>2</v>
      </c>
      <c r="G275" s="333" t="s">
        <v>2464</v>
      </c>
      <c r="H275" s="377" t="s">
        <v>2465</v>
      </c>
      <c r="I275" s="377"/>
      <c r="J275" s="377">
        <v>0.158</v>
      </c>
      <c r="K275" s="376" t="s">
        <v>1700</v>
      </c>
      <c r="L275" s="366">
        <v>4.5999999999999996</v>
      </c>
      <c r="M275" s="366">
        <v>4.4800000000000004</v>
      </c>
      <c r="N275" s="366">
        <v>5.0599999999999996</v>
      </c>
      <c r="O275" s="377">
        <v>1</v>
      </c>
      <c r="P275" s="468" t="s">
        <v>1705</v>
      </c>
      <c r="Q275" s="335" t="s">
        <v>1701</v>
      </c>
      <c r="R275" s="335" t="s">
        <v>1709</v>
      </c>
      <c r="S275" s="335">
        <v>1</v>
      </c>
      <c r="T275" s="376" t="s">
        <v>1701</v>
      </c>
      <c r="U275" s="376" t="s">
        <v>1767</v>
      </c>
      <c r="V275" s="376">
        <v>1</v>
      </c>
      <c r="W275" s="376" t="s">
        <v>1701</v>
      </c>
      <c r="X275" s="376" t="s">
        <v>1707</v>
      </c>
      <c r="Y275" s="376">
        <v>1</v>
      </c>
      <c r="Z275" s="322"/>
      <c r="AA275" s="322"/>
      <c r="AB275" s="322"/>
      <c r="AC275" s="377" t="s">
        <v>1699</v>
      </c>
      <c r="AD275" s="377" t="s">
        <v>1703</v>
      </c>
      <c r="AE275" s="377">
        <v>2</v>
      </c>
      <c r="AF275" s="377"/>
      <c r="AG275" s="395">
        <v>7.4745600000000003</v>
      </c>
      <c r="AH275" s="492">
        <v>122.45287999999999</v>
      </c>
    </row>
    <row r="276" spans="2:34" hidden="1">
      <c r="B276" s="670"/>
      <c r="C276" s="653"/>
      <c r="D276" s="653"/>
      <c r="E276" s="653"/>
      <c r="F276" s="653"/>
      <c r="G276" s="653"/>
      <c r="H276" s="653"/>
      <c r="I276" s="653"/>
      <c r="J276" s="653"/>
      <c r="K276" s="653"/>
      <c r="L276" s="653"/>
      <c r="M276" s="653"/>
      <c r="N276" s="653"/>
      <c r="O276" s="653"/>
      <c r="P276" s="653"/>
      <c r="Q276" s="653"/>
      <c r="R276" s="653"/>
      <c r="S276" s="653"/>
      <c r="T276" s="653"/>
      <c r="U276" s="653"/>
      <c r="V276" s="653"/>
      <c r="W276" s="653"/>
      <c r="X276" s="653"/>
      <c r="Y276" s="653"/>
      <c r="Z276" s="653"/>
      <c r="AA276" s="653"/>
      <c r="AB276" s="653"/>
      <c r="AC276" s="653"/>
      <c r="AD276" s="653"/>
      <c r="AE276" s="653"/>
      <c r="AF276" s="653"/>
      <c r="AG276" s="653"/>
      <c r="AH276" s="653"/>
    </row>
    <row r="277" spans="2:34" ht="15.75" hidden="1" customHeight="1">
      <c r="B277" s="472">
        <v>123</v>
      </c>
      <c r="C277" s="467">
        <v>0.71799999999999997</v>
      </c>
      <c r="D277" s="376" t="s">
        <v>2423</v>
      </c>
      <c r="E277" s="376"/>
      <c r="F277" s="377"/>
      <c r="G277" s="333"/>
      <c r="H277" s="377"/>
      <c r="I277" s="377"/>
      <c r="J277" s="377"/>
      <c r="K277" s="376"/>
      <c r="L277" s="366"/>
      <c r="M277" s="366"/>
      <c r="N277" s="366"/>
      <c r="O277" s="377"/>
      <c r="P277" s="468"/>
      <c r="Q277" s="335"/>
      <c r="R277" s="335"/>
      <c r="S277" s="377"/>
      <c r="T277" s="376"/>
      <c r="U277" s="376"/>
      <c r="V277" s="376"/>
      <c r="W277" s="376"/>
      <c r="X277" s="376"/>
      <c r="Y277" s="376"/>
      <c r="Z277" s="322"/>
      <c r="AA277" s="322"/>
      <c r="AB277" s="322"/>
      <c r="AC277" s="377"/>
      <c r="AD277" s="377"/>
      <c r="AE277" s="377"/>
      <c r="AF277" s="377"/>
      <c r="AG277" s="377"/>
      <c r="AH277" s="378"/>
    </row>
    <row r="278" spans="2:34" hidden="1">
      <c r="B278" s="670"/>
      <c r="C278" s="653"/>
      <c r="D278" s="653"/>
      <c r="E278" s="653"/>
      <c r="F278" s="653"/>
      <c r="G278" s="653"/>
      <c r="H278" s="653"/>
      <c r="I278" s="653"/>
      <c r="J278" s="653"/>
      <c r="K278" s="653"/>
      <c r="L278" s="653"/>
      <c r="M278" s="653"/>
      <c r="N278" s="653"/>
      <c r="O278" s="653"/>
      <c r="P278" s="653"/>
      <c r="Q278" s="653"/>
      <c r="R278" s="653"/>
      <c r="S278" s="653"/>
      <c r="T278" s="653"/>
      <c r="U278" s="653"/>
      <c r="V278" s="653"/>
      <c r="W278" s="653"/>
      <c r="X278" s="653"/>
      <c r="Y278" s="653"/>
      <c r="Z278" s="653"/>
      <c r="AA278" s="653"/>
      <c r="AB278" s="653"/>
      <c r="AC278" s="653"/>
      <c r="AD278" s="653"/>
      <c r="AE278" s="653"/>
      <c r="AF278" s="653"/>
      <c r="AG278" s="653"/>
      <c r="AH278" s="653"/>
    </row>
    <row r="279" spans="2:34" hidden="1">
      <c r="B279" s="474">
        <v>124</v>
      </c>
      <c r="C279" s="370">
        <v>0.27100000000000002</v>
      </c>
      <c r="D279" s="370" t="s">
        <v>2424</v>
      </c>
      <c r="E279" s="370"/>
      <c r="F279" s="468">
        <v>1</v>
      </c>
      <c r="G279" s="377" t="s">
        <v>2425</v>
      </c>
      <c r="H279" s="468" t="s">
        <v>2444</v>
      </c>
      <c r="I279" s="468" t="s">
        <v>2067</v>
      </c>
      <c r="J279" s="384">
        <v>0</v>
      </c>
      <c r="K279" s="361" t="s">
        <v>1700</v>
      </c>
      <c r="L279" s="361">
        <v>6.25</v>
      </c>
      <c r="M279" s="361">
        <v>4.55</v>
      </c>
      <c r="N279" s="361">
        <v>5.55</v>
      </c>
      <c r="O279" s="468">
        <v>1</v>
      </c>
      <c r="P279" s="468" t="s">
        <v>1705</v>
      </c>
      <c r="Q279" s="468" t="s">
        <v>1701</v>
      </c>
      <c r="R279" s="468" t="s">
        <v>1709</v>
      </c>
      <c r="S279" s="468">
        <v>0</v>
      </c>
      <c r="T279" s="468" t="s">
        <v>1701</v>
      </c>
      <c r="U279" s="468" t="s">
        <v>1767</v>
      </c>
      <c r="V279" s="468">
        <v>0</v>
      </c>
      <c r="W279" s="468" t="s">
        <v>1701</v>
      </c>
      <c r="X279" s="468" t="s">
        <v>1707</v>
      </c>
      <c r="Y279" s="468">
        <v>1</v>
      </c>
      <c r="Z279" s="322"/>
      <c r="AA279" s="322"/>
      <c r="AB279" s="322"/>
      <c r="AC279" s="468" t="s">
        <v>1699</v>
      </c>
      <c r="AD279" s="468" t="s">
        <v>1703</v>
      </c>
      <c r="AE279" s="468">
        <v>2</v>
      </c>
      <c r="AF279" s="468"/>
      <c r="AG279" s="468">
        <v>7.4640300000000002</v>
      </c>
      <c r="AH279" s="362">
        <v>112.45541</v>
      </c>
    </row>
    <row r="280" spans="2:34" hidden="1">
      <c r="B280" s="670"/>
      <c r="C280" s="653"/>
      <c r="D280" s="653"/>
      <c r="E280" s="653"/>
      <c r="F280" s="653"/>
      <c r="G280" s="653"/>
      <c r="H280" s="653"/>
      <c r="I280" s="653"/>
      <c r="J280" s="653"/>
      <c r="K280" s="653"/>
      <c r="L280" s="653"/>
      <c r="M280" s="653"/>
      <c r="N280" s="653"/>
      <c r="O280" s="653"/>
      <c r="P280" s="653"/>
      <c r="Q280" s="653"/>
      <c r="R280" s="653"/>
      <c r="S280" s="653"/>
      <c r="T280" s="653"/>
      <c r="U280" s="653"/>
      <c r="V280" s="653"/>
      <c r="W280" s="653"/>
      <c r="X280" s="653"/>
      <c r="Y280" s="653"/>
      <c r="Z280" s="653"/>
      <c r="AA280" s="653"/>
      <c r="AB280" s="653"/>
      <c r="AC280" s="653"/>
      <c r="AD280" s="653"/>
      <c r="AE280" s="653"/>
      <c r="AF280" s="653"/>
      <c r="AG280" s="653"/>
      <c r="AH280" s="653"/>
    </row>
    <row r="281" spans="2:34" ht="25.5" hidden="1">
      <c r="B281" s="474">
        <v>125</v>
      </c>
      <c r="C281" s="425">
        <v>0.98</v>
      </c>
      <c r="D281" s="370" t="s">
        <v>2426</v>
      </c>
      <c r="E281" s="370"/>
      <c r="F281" s="468"/>
      <c r="G281" s="377"/>
      <c r="H281" s="468"/>
      <c r="I281" s="468"/>
      <c r="J281" s="384"/>
      <c r="K281" s="361"/>
      <c r="L281" s="361"/>
      <c r="M281" s="361"/>
      <c r="N281" s="361"/>
      <c r="O281" s="468"/>
      <c r="P281" s="468"/>
      <c r="Q281" s="468"/>
      <c r="R281" s="468"/>
      <c r="S281" s="468"/>
      <c r="T281" s="468"/>
      <c r="U281" s="468"/>
      <c r="V281" s="468"/>
      <c r="W281" s="468"/>
      <c r="X281" s="468"/>
      <c r="Y281" s="468"/>
      <c r="Z281" s="322"/>
      <c r="AA281" s="322"/>
      <c r="AB281" s="322"/>
      <c r="AC281" s="468"/>
      <c r="AD281" s="468"/>
      <c r="AE281" s="468"/>
      <c r="AF281" s="468"/>
      <c r="AG281" s="468"/>
      <c r="AH281" s="362"/>
    </row>
    <row r="282" spans="2:34" hidden="1">
      <c r="B282" s="670"/>
      <c r="C282" s="653"/>
      <c r="D282" s="653"/>
      <c r="E282" s="653"/>
      <c r="F282" s="653"/>
      <c r="G282" s="653"/>
      <c r="H282" s="653"/>
      <c r="I282" s="653"/>
      <c r="J282" s="653"/>
      <c r="K282" s="653"/>
      <c r="L282" s="653"/>
      <c r="M282" s="653"/>
      <c r="N282" s="653"/>
      <c r="O282" s="653"/>
      <c r="P282" s="653"/>
      <c r="Q282" s="653"/>
      <c r="R282" s="653"/>
      <c r="S282" s="653"/>
      <c r="T282" s="653"/>
      <c r="U282" s="653"/>
      <c r="V282" s="653"/>
      <c r="W282" s="653"/>
      <c r="X282" s="653"/>
      <c r="Y282" s="653"/>
      <c r="Z282" s="653"/>
      <c r="AA282" s="653"/>
      <c r="AB282" s="653"/>
      <c r="AC282" s="653"/>
      <c r="AD282" s="653"/>
      <c r="AE282" s="653"/>
      <c r="AF282" s="653"/>
      <c r="AG282" s="653"/>
      <c r="AH282" s="653"/>
    </row>
    <row r="283" spans="2:34" ht="23.25" hidden="1" customHeight="1">
      <c r="B283" s="474">
        <v>126</v>
      </c>
      <c r="C283" s="370">
        <v>1.0489999999999999</v>
      </c>
      <c r="D283" s="370" t="s">
        <v>2427</v>
      </c>
      <c r="E283" s="370"/>
      <c r="F283" s="468"/>
      <c r="G283" s="333"/>
      <c r="H283" s="468"/>
      <c r="I283" s="468"/>
      <c r="J283" s="384"/>
      <c r="K283" s="468"/>
      <c r="L283" s="468"/>
      <c r="M283" s="468"/>
      <c r="N283" s="468"/>
      <c r="O283" s="468"/>
      <c r="P283" s="468"/>
      <c r="Q283" s="468"/>
      <c r="R283" s="468"/>
      <c r="S283" s="468"/>
      <c r="T283" s="468"/>
      <c r="U283" s="468"/>
      <c r="V283" s="468"/>
      <c r="W283" s="468"/>
      <c r="X283" s="468"/>
      <c r="Y283" s="468"/>
      <c r="Z283" s="322"/>
      <c r="AA283" s="322"/>
      <c r="AB283" s="322"/>
      <c r="AC283" s="468"/>
      <c r="AD283" s="468"/>
      <c r="AE283" s="468"/>
      <c r="AF283" s="468"/>
      <c r="AG283" s="468"/>
      <c r="AH283" s="411"/>
    </row>
    <row r="284" spans="2:34" hidden="1">
      <c r="B284" s="670"/>
      <c r="C284" s="653"/>
      <c r="D284" s="653"/>
      <c r="E284" s="653"/>
      <c r="F284" s="653"/>
      <c r="G284" s="653"/>
      <c r="H284" s="653"/>
      <c r="I284" s="653"/>
      <c r="J284" s="653"/>
      <c r="K284" s="653"/>
      <c r="L284" s="653"/>
      <c r="M284" s="653"/>
      <c r="N284" s="653"/>
      <c r="O284" s="653"/>
      <c r="P284" s="653"/>
      <c r="Q284" s="653"/>
      <c r="R284" s="653"/>
      <c r="S284" s="653"/>
      <c r="T284" s="653"/>
      <c r="U284" s="653"/>
      <c r="V284" s="653"/>
      <c r="W284" s="653"/>
      <c r="X284" s="653"/>
      <c r="Y284" s="653"/>
      <c r="Z284" s="653"/>
      <c r="AA284" s="653"/>
      <c r="AB284" s="653"/>
      <c r="AC284" s="653"/>
      <c r="AD284" s="653"/>
      <c r="AE284" s="653"/>
      <c r="AF284" s="653"/>
      <c r="AG284" s="653"/>
      <c r="AH284" s="653"/>
    </row>
    <row r="285" spans="2:34" hidden="1">
      <c r="B285" s="474">
        <v>127</v>
      </c>
      <c r="C285" s="475">
        <v>0.39500000000000002</v>
      </c>
      <c r="D285" s="480" t="s">
        <v>2428</v>
      </c>
      <c r="E285" s="480"/>
      <c r="F285" s="468">
        <v>1</v>
      </c>
      <c r="G285" s="333" t="s">
        <v>2429</v>
      </c>
      <c r="H285" s="468" t="s">
        <v>2430</v>
      </c>
      <c r="I285" s="468" t="s">
        <v>2078</v>
      </c>
      <c r="J285" s="384">
        <v>0</v>
      </c>
      <c r="K285" s="376" t="s">
        <v>1700</v>
      </c>
      <c r="L285" s="361">
        <v>4</v>
      </c>
      <c r="M285" s="361">
        <v>5.9</v>
      </c>
      <c r="N285" s="361">
        <v>6.2</v>
      </c>
      <c r="O285" s="468">
        <v>1</v>
      </c>
      <c r="P285" s="468" t="s">
        <v>1705</v>
      </c>
      <c r="Q285" s="468" t="s">
        <v>1701</v>
      </c>
      <c r="R285" s="468" t="s">
        <v>1709</v>
      </c>
      <c r="S285" s="468">
        <v>0</v>
      </c>
      <c r="T285" s="468" t="s">
        <v>1701</v>
      </c>
      <c r="U285" s="468" t="s">
        <v>1767</v>
      </c>
      <c r="V285" s="468">
        <v>0</v>
      </c>
      <c r="W285" s="468" t="s">
        <v>1701</v>
      </c>
      <c r="X285" s="468" t="s">
        <v>1707</v>
      </c>
      <c r="Y285" s="468">
        <v>1</v>
      </c>
      <c r="Z285" s="322"/>
      <c r="AA285" s="322"/>
      <c r="AB285" s="322"/>
      <c r="AC285" s="468" t="s">
        <v>1699</v>
      </c>
      <c r="AD285" s="468" t="s">
        <v>1703</v>
      </c>
      <c r="AE285" s="468">
        <v>2</v>
      </c>
      <c r="AF285" s="468"/>
      <c r="AG285" s="468">
        <v>7.4700600000000001</v>
      </c>
      <c r="AH285" s="362">
        <v>112.44945</v>
      </c>
    </row>
    <row r="286" spans="2:34" hidden="1">
      <c r="B286" s="670"/>
      <c r="C286" s="653"/>
      <c r="D286" s="653"/>
      <c r="E286" s="653"/>
      <c r="F286" s="653"/>
      <c r="G286" s="653"/>
      <c r="H286" s="653"/>
      <c r="I286" s="653"/>
      <c r="J286" s="653"/>
      <c r="K286" s="653"/>
      <c r="L286" s="653"/>
      <c r="M286" s="653"/>
      <c r="N286" s="653"/>
      <c r="O286" s="653"/>
      <c r="P286" s="653"/>
      <c r="Q286" s="653"/>
      <c r="R286" s="653"/>
      <c r="S286" s="653"/>
      <c r="T286" s="653"/>
      <c r="U286" s="653"/>
      <c r="V286" s="653"/>
      <c r="W286" s="653"/>
      <c r="X286" s="653"/>
      <c r="Y286" s="653"/>
      <c r="Z286" s="653"/>
      <c r="AA286" s="653"/>
      <c r="AB286" s="653"/>
      <c r="AC286" s="653"/>
      <c r="AD286" s="653"/>
      <c r="AE286" s="653"/>
      <c r="AF286" s="653"/>
      <c r="AG286" s="653"/>
      <c r="AH286" s="653"/>
    </row>
    <row r="287" spans="2:34" ht="24.75" hidden="1" customHeight="1">
      <c r="B287" s="472">
        <v>128</v>
      </c>
      <c r="C287" s="467">
        <v>0.36099999999999999</v>
      </c>
      <c r="D287" s="376" t="s">
        <v>2431</v>
      </c>
      <c r="E287" s="376"/>
      <c r="F287" s="468"/>
      <c r="G287" s="317"/>
      <c r="H287" s="468"/>
      <c r="I287" s="468"/>
      <c r="J287" s="468"/>
      <c r="K287" s="376"/>
      <c r="L287" s="361"/>
      <c r="M287" s="361"/>
      <c r="N287" s="361"/>
      <c r="O287" s="468"/>
      <c r="P287" s="468"/>
      <c r="Q287" s="468"/>
      <c r="R287" s="468"/>
      <c r="S287" s="468"/>
      <c r="T287" s="468"/>
      <c r="U287" s="468"/>
      <c r="V287" s="468"/>
      <c r="W287" s="468"/>
      <c r="X287" s="468"/>
      <c r="Y287" s="468"/>
      <c r="Z287" s="322"/>
      <c r="AA287" s="322"/>
      <c r="AB287" s="322"/>
      <c r="AC287" s="468"/>
      <c r="AD287" s="468"/>
      <c r="AE287" s="468"/>
      <c r="AF287" s="468"/>
      <c r="AG287" s="468"/>
      <c r="AH287" s="362"/>
    </row>
    <row r="288" spans="2:34" hidden="1">
      <c r="B288" s="670"/>
      <c r="C288" s="653"/>
      <c r="D288" s="653"/>
      <c r="E288" s="653"/>
      <c r="F288" s="653"/>
      <c r="G288" s="653"/>
      <c r="H288" s="653"/>
      <c r="I288" s="653"/>
      <c r="J288" s="653"/>
      <c r="K288" s="653"/>
      <c r="L288" s="653"/>
      <c r="M288" s="653"/>
      <c r="N288" s="653"/>
      <c r="O288" s="653"/>
      <c r="P288" s="653"/>
      <c r="Q288" s="653"/>
      <c r="R288" s="653"/>
      <c r="S288" s="653"/>
      <c r="T288" s="653"/>
      <c r="U288" s="653"/>
      <c r="V288" s="653"/>
      <c r="W288" s="653"/>
      <c r="X288" s="653"/>
      <c r="Y288" s="653"/>
      <c r="Z288" s="653"/>
      <c r="AA288" s="653"/>
      <c r="AB288" s="653"/>
      <c r="AC288" s="653"/>
      <c r="AD288" s="653"/>
      <c r="AE288" s="653"/>
      <c r="AF288" s="653"/>
      <c r="AG288" s="653"/>
      <c r="AH288" s="653"/>
    </row>
    <row r="289" spans="2:34" hidden="1">
      <c r="B289" s="472">
        <v>129</v>
      </c>
      <c r="C289" s="467">
        <v>1.2</v>
      </c>
      <c r="D289" s="376" t="s">
        <v>2461</v>
      </c>
      <c r="E289" s="376"/>
      <c r="F289" s="468"/>
      <c r="G289" s="317"/>
      <c r="H289" s="468"/>
      <c r="I289" s="468"/>
      <c r="J289" s="468"/>
      <c r="K289" s="376"/>
      <c r="L289" s="361"/>
      <c r="M289" s="361"/>
      <c r="N289" s="361"/>
      <c r="O289" s="468"/>
      <c r="P289" s="468"/>
      <c r="Q289" s="468"/>
      <c r="R289" s="468"/>
      <c r="S289" s="468"/>
      <c r="T289" s="468"/>
      <c r="U289" s="468"/>
      <c r="V289" s="468"/>
      <c r="W289" s="468"/>
      <c r="X289" s="468"/>
      <c r="Y289" s="468"/>
      <c r="Z289" s="322"/>
      <c r="AA289" s="322"/>
      <c r="AB289" s="322"/>
      <c r="AC289" s="468"/>
      <c r="AD289" s="468"/>
      <c r="AE289" s="468"/>
      <c r="AF289" s="468"/>
      <c r="AG289" s="468"/>
      <c r="AH289" s="362"/>
    </row>
    <row r="290" spans="2:34" hidden="1">
      <c r="B290" s="670"/>
      <c r="C290" s="653"/>
      <c r="D290" s="653"/>
      <c r="E290" s="653"/>
      <c r="F290" s="653"/>
      <c r="G290" s="653"/>
      <c r="H290" s="653"/>
      <c r="I290" s="653"/>
      <c r="J290" s="653"/>
      <c r="K290" s="653"/>
      <c r="L290" s="653"/>
      <c r="M290" s="653"/>
      <c r="N290" s="653"/>
      <c r="O290" s="653"/>
      <c r="P290" s="653"/>
      <c r="Q290" s="653"/>
      <c r="R290" s="653"/>
      <c r="S290" s="653"/>
      <c r="T290" s="653"/>
      <c r="U290" s="653"/>
      <c r="V290" s="653"/>
      <c r="W290" s="653"/>
      <c r="X290" s="653"/>
      <c r="Y290" s="653"/>
      <c r="Z290" s="653"/>
      <c r="AA290" s="653"/>
      <c r="AB290" s="653"/>
      <c r="AC290" s="653"/>
      <c r="AD290" s="653"/>
      <c r="AE290" s="653"/>
      <c r="AF290" s="653"/>
      <c r="AG290" s="653"/>
      <c r="AH290" s="653"/>
    </row>
    <row r="291" spans="2:34" hidden="1">
      <c r="B291" s="488">
        <v>130</v>
      </c>
      <c r="C291" s="467">
        <v>0.311</v>
      </c>
      <c r="D291" s="469" t="s">
        <v>2432</v>
      </c>
      <c r="E291" s="469"/>
      <c r="F291" s="468"/>
      <c r="G291" s="317"/>
      <c r="H291" s="468"/>
      <c r="I291" s="468"/>
      <c r="J291" s="468"/>
      <c r="K291" s="376"/>
      <c r="L291" s="361"/>
      <c r="M291" s="361"/>
      <c r="N291" s="361"/>
      <c r="O291" s="468"/>
      <c r="P291" s="468"/>
      <c r="Q291" s="468"/>
      <c r="R291" s="468"/>
      <c r="S291" s="468"/>
      <c r="T291" s="468"/>
      <c r="U291" s="468"/>
      <c r="V291" s="468"/>
      <c r="W291" s="468"/>
      <c r="X291" s="468"/>
      <c r="Y291" s="468"/>
      <c r="Z291" s="322"/>
      <c r="AA291" s="322"/>
      <c r="AB291" s="322"/>
      <c r="AC291" s="468"/>
      <c r="AD291" s="468"/>
      <c r="AE291" s="468"/>
      <c r="AF291" s="468"/>
      <c r="AG291" s="468"/>
      <c r="AH291" s="362"/>
    </row>
    <row r="292" spans="2:34">
      <c r="B292" s="670"/>
      <c r="C292" s="653"/>
      <c r="D292" s="653"/>
      <c r="E292" s="653"/>
      <c r="F292" s="653"/>
      <c r="G292" s="653"/>
      <c r="H292" s="653"/>
      <c r="I292" s="653"/>
      <c r="J292" s="653"/>
      <c r="K292" s="653"/>
      <c r="L292" s="653"/>
      <c r="M292" s="653"/>
      <c r="N292" s="653"/>
      <c r="O292" s="653"/>
      <c r="P292" s="653"/>
      <c r="Q292" s="653"/>
      <c r="R292" s="653"/>
      <c r="S292" s="653"/>
      <c r="T292" s="653"/>
      <c r="U292" s="653"/>
      <c r="V292" s="653"/>
      <c r="W292" s="653"/>
      <c r="X292" s="653"/>
      <c r="Y292" s="653"/>
      <c r="Z292" s="653"/>
      <c r="AA292" s="653"/>
      <c r="AB292" s="653"/>
      <c r="AC292" s="653"/>
      <c r="AD292" s="653"/>
      <c r="AE292" s="653"/>
      <c r="AF292" s="653"/>
      <c r="AG292" s="653"/>
      <c r="AH292" s="653"/>
    </row>
    <row r="293" spans="2:34">
      <c r="B293" s="692">
        <v>131</v>
      </c>
      <c r="C293" s="676">
        <v>0.72799999999999998</v>
      </c>
      <c r="D293" s="751" t="s">
        <v>2433</v>
      </c>
      <c r="E293" s="496"/>
      <c r="F293" s="371">
        <v>15</v>
      </c>
      <c r="G293" s="317" t="s">
        <v>2434</v>
      </c>
      <c r="H293" s="345" t="s">
        <v>2453</v>
      </c>
      <c r="I293" s="345" t="s">
        <v>2071</v>
      </c>
      <c r="J293" s="347">
        <v>0</v>
      </c>
      <c r="K293" s="376" t="s">
        <v>1700</v>
      </c>
      <c r="L293" s="348">
        <v>3</v>
      </c>
      <c r="M293" s="348">
        <v>6.8</v>
      </c>
      <c r="N293" s="348">
        <v>7.3</v>
      </c>
      <c r="O293" s="345">
        <v>1</v>
      </c>
      <c r="P293" s="468" t="s">
        <v>1697</v>
      </c>
      <c r="Q293" s="468" t="s">
        <v>1701</v>
      </c>
      <c r="R293" s="468" t="s">
        <v>1709</v>
      </c>
      <c r="S293" s="345">
        <v>1</v>
      </c>
      <c r="T293" s="468" t="s">
        <v>1701</v>
      </c>
      <c r="U293" s="468" t="s">
        <v>1767</v>
      </c>
      <c r="V293" s="468">
        <v>1</v>
      </c>
      <c r="W293" s="468" t="s">
        <v>1701</v>
      </c>
      <c r="X293" s="468" t="s">
        <v>1707</v>
      </c>
      <c r="Y293" s="468">
        <v>1</v>
      </c>
      <c r="Z293" s="322"/>
      <c r="AA293" s="322"/>
      <c r="AB293" s="322"/>
      <c r="AC293" s="468" t="s">
        <v>1699</v>
      </c>
      <c r="AD293" s="468" t="s">
        <v>1703</v>
      </c>
      <c r="AE293" s="468">
        <v>0</v>
      </c>
      <c r="AF293" s="345"/>
      <c r="AG293" s="345">
        <v>7.4827500000000002</v>
      </c>
      <c r="AH293" s="351">
        <v>112.44568</v>
      </c>
    </row>
    <row r="294" spans="2:34" hidden="1">
      <c r="B294" s="752"/>
      <c r="C294" s="687"/>
      <c r="D294" s="753"/>
      <c r="E294" s="496"/>
      <c r="F294" s="359"/>
      <c r="G294" s="377"/>
      <c r="H294" s="377"/>
      <c r="I294" s="377"/>
      <c r="J294" s="377"/>
      <c r="K294" s="377"/>
      <c r="L294" s="366"/>
      <c r="M294" s="366"/>
      <c r="N294" s="366"/>
      <c r="O294" s="377"/>
      <c r="P294" s="377"/>
      <c r="Q294" s="377"/>
      <c r="R294" s="377"/>
      <c r="S294" s="377"/>
      <c r="T294" s="377"/>
      <c r="U294" s="377"/>
      <c r="V294" s="377"/>
      <c r="W294" s="377"/>
      <c r="X294" s="377"/>
      <c r="Y294" s="377"/>
      <c r="Z294" s="377"/>
      <c r="AA294" s="377"/>
      <c r="AB294" s="377"/>
      <c r="AC294" s="377"/>
      <c r="AD294" s="377"/>
      <c r="AE294" s="377"/>
      <c r="AF294" s="377"/>
      <c r="AG294" s="377"/>
      <c r="AH294" s="378"/>
    </row>
    <row r="295" spans="2:34">
      <c r="B295" s="693"/>
      <c r="C295" s="677"/>
      <c r="D295" s="754"/>
      <c r="E295" s="496"/>
      <c r="F295" s="407">
        <v>16</v>
      </c>
      <c r="G295" s="317" t="s">
        <v>2435</v>
      </c>
      <c r="H295" s="317" t="s">
        <v>2436</v>
      </c>
      <c r="I295" s="345" t="s">
        <v>2071</v>
      </c>
      <c r="J295" s="370">
        <v>0.64900000000000002</v>
      </c>
      <c r="K295" s="376" t="s">
        <v>1700</v>
      </c>
      <c r="L295" s="408">
        <v>3.2</v>
      </c>
      <c r="M295" s="408">
        <v>7.35</v>
      </c>
      <c r="N295" s="408">
        <v>9.25</v>
      </c>
      <c r="O295" s="409">
        <v>1</v>
      </c>
      <c r="P295" s="468" t="s">
        <v>1705</v>
      </c>
      <c r="Q295" s="468" t="s">
        <v>1701</v>
      </c>
      <c r="R295" s="468" t="s">
        <v>1709</v>
      </c>
      <c r="S295" s="345">
        <v>2</v>
      </c>
      <c r="T295" s="468" t="s">
        <v>1701</v>
      </c>
      <c r="U295" s="468" t="s">
        <v>1767</v>
      </c>
      <c r="V295" s="468">
        <v>2</v>
      </c>
      <c r="W295" s="468" t="s">
        <v>1701</v>
      </c>
      <c r="X295" s="468" t="s">
        <v>1707</v>
      </c>
      <c r="Y295" s="468">
        <v>1</v>
      </c>
      <c r="Z295" s="322"/>
      <c r="AA295" s="322"/>
      <c r="AB295" s="322"/>
      <c r="AC295" s="468" t="s">
        <v>1699</v>
      </c>
      <c r="AD295" s="468" t="s">
        <v>1703</v>
      </c>
      <c r="AE295" s="468">
        <v>2</v>
      </c>
      <c r="AF295" s="370"/>
      <c r="AG295" s="370">
        <v>7.4768600000000003</v>
      </c>
      <c r="AH295" s="410">
        <v>112.44617</v>
      </c>
    </row>
    <row r="296" spans="2:34" hidden="1">
      <c r="B296" s="670"/>
      <c r="C296" s="653"/>
      <c r="D296" s="653"/>
      <c r="E296" s="653"/>
      <c r="F296" s="653"/>
      <c r="G296" s="653"/>
      <c r="H296" s="653"/>
      <c r="I296" s="653"/>
      <c r="J296" s="653"/>
      <c r="K296" s="653"/>
      <c r="L296" s="653"/>
      <c r="M296" s="653"/>
      <c r="N296" s="653"/>
      <c r="O296" s="653"/>
      <c r="P296" s="653"/>
      <c r="Q296" s="653"/>
      <c r="R296" s="653"/>
      <c r="S296" s="653"/>
      <c r="T296" s="653"/>
      <c r="U296" s="653"/>
      <c r="V296" s="653"/>
      <c r="W296" s="653"/>
      <c r="X296" s="653"/>
      <c r="Y296" s="653"/>
      <c r="Z296" s="653"/>
      <c r="AA296" s="653"/>
      <c r="AB296" s="653"/>
      <c r="AC296" s="653"/>
      <c r="AD296" s="653"/>
      <c r="AE296" s="653"/>
      <c r="AF296" s="653"/>
      <c r="AG296" s="653"/>
      <c r="AH296" s="653"/>
    </row>
    <row r="297" spans="2:34" hidden="1">
      <c r="B297" s="474">
        <v>132</v>
      </c>
      <c r="C297" s="370">
        <v>0.61299999999999999</v>
      </c>
      <c r="D297" s="370" t="s">
        <v>2437</v>
      </c>
      <c r="E297" s="370"/>
      <c r="F297" s="468"/>
      <c r="G297" s="333"/>
      <c r="H297" s="468"/>
      <c r="I297" s="360"/>
      <c r="J297" s="384"/>
      <c r="K297" s="468"/>
      <c r="L297" s="468"/>
      <c r="M297" s="468"/>
      <c r="N297" s="468"/>
      <c r="O297" s="468"/>
      <c r="P297" s="468"/>
      <c r="Q297" s="468"/>
      <c r="R297" s="468"/>
      <c r="S297" s="468"/>
      <c r="T297" s="468"/>
      <c r="U297" s="468"/>
      <c r="V297" s="468"/>
      <c r="W297" s="468"/>
      <c r="X297" s="468"/>
      <c r="Y297" s="468"/>
      <c r="Z297" s="322"/>
      <c r="AA297" s="322"/>
      <c r="AB297" s="322"/>
      <c r="AC297" s="468"/>
      <c r="AD297" s="468"/>
      <c r="AE297" s="468"/>
      <c r="AF297" s="468"/>
      <c r="AG297" s="468"/>
      <c r="AH297" s="411"/>
    </row>
    <row r="298" spans="2:34" hidden="1">
      <c r="B298" s="670"/>
      <c r="C298" s="653"/>
      <c r="D298" s="653"/>
      <c r="E298" s="653"/>
      <c r="F298" s="653"/>
      <c r="G298" s="653"/>
      <c r="H298" s="653"/>
      <c r="I298" s="653"/>
      <c r="J298" s="653"/>
      <c r="K298" s="653"/>
      <c r="L298" s="653"/>
      <c r="M298" s="653"/>
      <c r="N298" s="653"/>
      <c r="O298" s="653"/>
      <c r="P298" s="653"/>
      <c r="Q298" s="653"/>
      <c r="R298" s="653"/>
      <c r="S298" s="653"/>
      <c r="T298" s="653"/>
      <c r="U298" s="653"/>
      <c r="V298" s="653"/>
      <c r="W298" s="653"/>
      <c r="X298" s="653"/>
      <c r="Y298" s="653"/>
      <c r="Z298" s="653"/>
      <c r="AA298" s="653"/>
      <c r="AB298" s="653"/>
      <c r="AC298" s="653"/>
      <c r="AD298" s="653"/>
      <c r="AE298" s="653"/>
      <c r="AF298" s="653"/>
      <c r="AG298" s="653"/>
      <c r="AH298" s="653"/>
    </row>
    <row r="299" spans="2:34" hidden="1">
      <c r="B299" s="748">
        <v>133</v>
      </c>
      <c r="C299" s="749">
        <v>1.0129999999999999</v>
      </c>
      <c r="D299" s="750" t="s">
        <v>2438</v>
      </c>
      <c r="E299" s="469"/>
      <c r="F299" s="376">
        <v>1</v>
      </c>
      <c r="G299" s="317" t="s">
        <v>2439</v>
      </c>
      <c r="H299" s="376" t="s">
        <v>2456</v>
      </c>
      <c r="I299" s="442" t="s">
        <v>2076</v>
      </c>
      <c r="J299" s="320">
        <v>0.20699999999999999</v>
      </c>
      <c r="K299" s="376" t="s">
        <v>1700</v>
      </c>
      <c r="L299" s="321">
        <v>134.69999999999999</v>
      </c>
      <c r="M299" s="321">
        <v>8.25</v>
      </c>
      <c r="N299" s="321">
        <v>10.75</v>
      </c>
      <c r="O299" s="376">
        <v>3</v>
      </c>
      <c r="P299" s="376" t="s">
        <v>1697</v>
      </c>
      <c r="Q299" s="376" t="s">
        <v>1705</v>
      </c>
      <c r="R299" s="376" t="s">
        <v>1709</v>
      </c>
      <c r="S299" s="468">
        <v>2</v>
      </c>
      <c r="T299" s="468" t="s">
        <v>1701</v>
      </c>
      <c r="U299" s="468" t="s">
        <v>1767</v>
      </c>
      <c r="V299" s="468">
        <v>2</v>
      </c>
      <c r="W299" s="468" t="s">
        <v>1698</v>
      </c>
      <c r="X299" s="468" t="s">
        <v>1698</v>
      </c>
      <c r="Y299" s="468">
        <v>0</v>
      </c>
      <c r="Z299" s="322"/>
      <c r="AA299" s="322"/>
      <c r="AB299" s="322"/>
      <c r="AC299" s="377" t="s">
        <v>2083</v>
      </c>
      <c r="AD299" s="377" t="s">
        <v>1701</v>
      </c>
      <c r="AE299" s="468">
        <v>0</v>
      </c>
      <c r="AF299" s="434"/>
      <c r="AG299" s="377">
        <v>7.4709000000000003</v>
      </c>
      <c r="AH299" s="336">
        <v>112.41288</v>
      </c>
    </row>
    <row r="300" spans="2:34" hidden="1">
      <c r="B300" s="748"/>
      <c r="C300" s="749"/>
      <c r="D300" s="750"/>
      <c r="E300" s="469"/>
      <c r="F300" s="324"/>
      <c r="G300" s="337"/>
      <c r="H300" s="326"/>
      <c r="I300" s="334"/>
      <c r="J300" s="324"/>
      <c r="K300" s="324"/>
      <c r="L300" s="328"/>
      <c r="M300" s="328"/>
      <c r="N300" s="328"/>
      <c r="O300" s="324"/>
      <c r="P300" s="324"/>
      <c r="Q300" s="324"/>
      <c r="R300" s="324"/>
      <c r="S300" s="324"/>
      <c r="T300" s="324"/>
      <c r="U300" s="324"/>
      <c r="V300" s="324"/>
      <c r="W300" s="324"/>
      <c r="X300" s="324"/>
      <c r="Y300" s="324"/>
      <c r="Z300" s="324"/>
      <c r="AA300" s="324"/>
      <c r="AB300" s="324"/>
      <c r="AC300" s="324"/>
      <c r="AD300" s="324"/>
      <c r="AE300" s="324"/>
      <c r="AF300" s="324"/>
      <c r="AG300" s="377"/>
      <c r="AH300" s="336"/>
    </row>
    <row r="301" spans="2:34" hidden="1">
      <c r="B301" s="692"/>
      <c r="C301" s="676"/>
      <c r="D301" s="751"/>
      <c r="E301" s="477"/>
      <c r="F301" s="480">
        <v>2</v>
      </c>
      <c r="G301" s="331" t="s">
        <v>2440</v>
      </c>
      <c r="H301" s="480" t="s">
        <v>2441</v>
      </c>
      <c r="I301" s="458" t="s">
        <v>2077</v>
      </c>
      <c r="J301" s="430">
        <v>0.57699999999999996</v>
      </c>
      <c r="K301" s="480" t="s">
        <v>1700</v>
      </c>
      <c r="L301" s="431">
        <v>17</v>
      </c>
      <c r="M301" s="431">
        <v>8.25</v>
      </c>
      <c r="N301" s="431">
        <v>10.75</v>
      </c>
      <c r="O301" s="480">
        <v>1</v>
      </c>
      <c r="P301" s="480" t="s">
        <v>1697</v>
      </c>
      <c r="Q301" s="480" t="s">
        <v>1705</v>
      </c>
      <c r="R301" s="480" t="s">
        <v>1709</v>
      </c>
      <c r="S301" s="370">
        <v>0</v>
      </c>
      <c r="T301" s="370" t="s">
        <v>1701</v>
      </c>
      <c r="U301" s="370" t="s">
        <v>1767</v>
      </c>
      <c r="V301" s="370">
        <v>0</v>
      </c>
      <c r="W301" s="370" t="s">
        <v>1698</v>
      </c>
      <c r="X301" s="370" t="s">
        <v>1698</v>
      </c>
      <c r="Y301" s="370">
        <v>1</v>
      </c>
      <c r="Z301" s="459"/>
      <c r="AA301" s="459"/>
      <c r="AB301" s="459"/>
      <c r="AC301" s="377" t="s">
        <v>1699</v>
      </c>
      <c r="AD301" s="370" t="s">
        <v>1701</v>
      </c>
      <c r="AE301" s="370">
        <v>2</v>
      </c>
      <c r="AF301" s="460"/>
      <c r="AG301" s="461">
        <v>7.4740200000000003</v>
      </c>
      <c r="AH301" s="368">
        <v>112.413</v>
      </c>
    </row>
    <row r="302" spans="2:34" hidden="1">
      <c r="B302" s="670"/>
      <c r="C302" s="653"/>
      <c r="D302" s="653"/>
      <c r="E302" s="653"/>
      <c r="F302" s="653"/>
      <c r="G302" s="653"/>
      <c r="H302" s="653"/>
      <c r="I302" s="653"/>
      <c r="J302" s="653"/>
      <c r="K302" s="653"/>
      <c r="L302" s="653"/>
      <c r="M302" s="653"/>
      <c r="N302" s="653"/>
      <c r="O302" s="653"/>
      <c r="P302" s="653"/>
      <c r="Q302" s="653"/>
      <c r="R302" s="653"/>
      <c r="S302" s="653"/>
      <c r="T302" s="653"/>
      <c r="U302" s="653"/>
      <c r="V302" s="653"/>
      <c r="W302" s="653"/>
      <c r="X302" s="653"/>
      <c r="Y302" s="653"/>
      <c r="Z302" s="653"/>
      <c r="AA302" s="653"/>
      <c r="AB302" s="653"/>
      <c r="AC302" s="653"/>
      <c r="AD302" s="653"/>
      <c r="AE302" s="653"/>
      <c r="AF302" s="653"/>
      <c r="AG302" s="653"/>
      <c r="AH302" s="653"/>
    </row>
    <row r="303" spans="2:34" ht="25.5" hidden="1">
      <c r="B303" s="472">
        <v>134</v>
      </c>
      <c r="C303" s="467">
        <v>0.95</v>
      </c>
      <c r="D303" s="376" t="s">
        <v>2449</v>
      </c>
      <c r="E303" s="376"/>
      <c r="F303" s="468"/>
      <c r="G303" s="317"/>
      <c r="H303" s="468"/>
      <c r="I303" s="360"/>
      <c r="J303" s="468"/>
      <c r="K303" s="376"/>
      <c r="L303" s="361"/>
      <c r="M303" s="361"/>
      <c r="N303" s="361"/>
      <c r="O303" s="468"/>
      <c r="P303" s="468"/>
      <c r="Q303" s="468"/>
      <c r="R303" s="468"/>
      <c r="S303" s="468"/>
      <c r="T303" s="468"/>
      <c r="U303" s="468"/>
      <c r="V303" s="468"/>
      <c r="W303" s="468"/>
      <c r="X303" s="468"/>
      <c r="Y303" s="468"/>
      <c r="Z303" s="322"/>
      <c r="AA303" s="322"/>
      <c r="AB303" s="322"/>
      <c r="AC303" s="468"/>
      <c r="AD303" s="468"/>
      <c r="AE303" s="468"/>
      <c r="AF303" s="468"/>
      <c r="AG303" s="468"/>
      <c r="AH303" s="362"/>
    </row>
    <row r="304" spans="2:34">
      <c r="B304" s="670"/>
      <c r="C304" s="653"/>
      <c r="D304" s="653"/>
      <c r="E304" s="653"/>
      <c r="F304" s="653"/>
      <c r="G304" s="653"/>
      <c r="H304" s="653"/>
      <c r="I304" s="653"/>
      <c r="J304" s="653"/>
      <c r="K304" s="653"/>
      <c r="L304" s="653"/>
      <c r="M304" s="653"/>
      <c r="N304" s="653"/>
      <c r="O304" s="653"/>
      <c r="P304" s="653"/>
      <c r="Q304" s="653"/>
      <c r="R304" s="653"/>
      <c r="S304" s="653"/>
      <c r="T304" s="653"/>
      <c r="U304" s="653"/>
      <c r="V304" s="653"/>
      <c r="W304" s="653"/>
      <c r="X304" s="653"/>
      <c r="Y304" s="653"/>
      <c r="Z304" s="653"/>
      <c r="AA304" s="653"/>
      <c r="AB304" s="653"/>
      <c r="AC304" s="653"/>
      <c r="AD304" s="653"/>
      <c r="AE304" s="653"/>
      <c r="AF304" s="653"/>
      <c r="AG304" s="653"/>
      <c r="AH304" s="653"/>
    </row>
    <row r="306" spans="2:30">
      <c r="B306" s="300" t="s">
        <v>984</v>
      </c>
      <c r="F306" s="302" t="s">
        <v>985</v>
      </c>
      <c r="I306" s="304" t="s">
        <v>986</v>
      </c>
      <c r="L306" s="300" t="s">
        <v>2041</v>
      </c>
      <c r="O306" s="412"/>
      <c r="P306" s="300" t="s">
        <v>2042</v>
      </c>
      <c r="U306" s="300" t="s">
        <v>2043</v>
      </c>
      <c r="V306" s="300"/>
      <c r="AC306" s="412"/>
      <c r="AD306" s="412"/>
    </row>
    <row r="307" spans="2:30">
      <c r="B307" s="305" t="s">
        <v>990</v>
      </c>
      <c r="C307" s="306" t="s">
        <v>991</v>
      </c>
      <c r="F307" s="307" t="s">
        <v>992</v>
      </c>
      <c r="G307" s="308" t="s">
        <v>993</v>
      </c>
      <c r="I307" s="309" t="s">
        <v>994</v>
      </c>
      <c r="J307" s="308" t="s">
        <v>995</v>
      </c>
      <c r="K307" s="300"/>
      <c r="L307" s="308" t="s">
        <v>996</v>
      </c>
      <c r="M307" s="308" t="s">
        <v>997</v>
      </c>
      <c r="N307" s="300"/>
      <c r="O307" s="412"/>
      <c r="P307" s="300"/>
      <c r="Q307" s="308"/>
      <c r="R307" s="300"/>
      <c r="S307" s="300"/>
      <c r="T307" s="300"/>
      <c r="U307" s="308" t="s">
        <v>998</v>
      </c>
      <c r="V307" s="308"/>
      <c r="W307" s="308" t="s">
        <v>999</v>
      </c>
      <c r="X307" s="300"/>
      <c r="Y307" s="300"/>
      <c r="Z307" s="300"/>
      <c r="AA307" s="300"/>
      <c r="AB307" s="300"/>
      <c r="AC307" s="412"/>
      <c r="AD307" s="412"/>
    </row>
    <row r="308" spans="2:30">
      <c r="B308" s="305" t="s">
        <v>1000</v>
      </c>
      <c r="C308" s="306" t="s">
        <v>1001</v>
      </c>
      <c r="F308" s="307" t="s">
        <v>1002</v>
      </c>
      <c r="G308" s="308" t="s">
        <v>1003</v>
      </c>
      <c r="I308" s="309" t="s">
        <v>1004</v>
      </c>
      <c r="J308" s="308" t="s">
        <v>1005</v>
      </c>
      <c r="K308" s="300"/>
      <c r="L308" s="308" t="s">
        <v>1006</v>
      </c>
      <c r="M308" s="308" t="s">
        <v>1007</v>
      </c>
      <c r="N308" s="300"/>
      <c r="O308" s="412"/>
      <c r="P308" s="308" t="s">
        <v>1008</v>
      </c>
      <c r="Q308" s="308"/>
      <c r="R308" s="300"/>
      <c r="S308" s="300"/>
      <c r="T308" s="300"/>
      <c r="U308" s="308" t="s">
        <v>1009</v>
      </c>
      <c r="V308" s="308"/>
      <c r="W308" s="308" t="s">
        <v>1010</v>
      </c>
      <c r="X308" s="300"/>
      <c r="Y308" s="300"/>
      <c r="Z308" s="300"/>
      <c r="AA308" s="300"/>
      <c r="AB308" s="300"/>
      <c r="AC308" s="412"/>
      <c r="AD308" s="412"/>
    </row>
    <row r="309" spans="2:30">
      <c r="B309" s="305" t="s">
        <v>1011</v>
      </c>
      <c r="C309" s="306" t="s">
        <v>1012</v>
      </c>
      <c r="F309" s="307" t="s">
        <v>1004</v>
      </c>
      <c r="G309" s="308" t="s">
        <v>2040</v>
      </c>
      <c r="I309" s="309" t="s">
        <v>1015</v>
      </c>
      <c r="J309" s="308" t="s">
        <v>1016</v>
      </c>
      <c r="K309" s="300"/>
      <c r="L309" s="308" t="s">
        <v>1017</v>
      </c>
      <c r="M309" s="308" t="s">
        <v>1018</v>
      </c>
      <c r="N309" s="300"/>
      <c r="O309" s="412"/>
      <c r="P309" s="308" t="s">
        <v>1019</v>
      </c>
      <c r="Q309" s="308" t="s">
        <v>1020</v>
      </c>
      <c r="R309" s="300"/>
      <c r="S309" s="300"/>
      <c r="T309" s="300"/>
      <c r="U309" s="308" t="s">
        <v>1021</v>
      </c>
      <c r="V309" s="308"/>
      <c r="W309" s="308" t="s">
        <v>1022</v>
      </c>
      <c r="X309" s="300"/>
      <c r="Y309" s="300"/>
      <c r="Z309" s="300"/>
      <c r="AA309" s="300"/>
      <c r="AB309" s="300"/>
      <c r="AC309" s="412"/>
      <c r="AD309" s="412"/>
    </row>
    <row r="310" spans="2:30">
      <c r="B310" s="305" t="s">
        <v>1023</v>
      </c>
      <c r="C310" s="306" t="s">
        <v>1024</v>
      </c>
      <c r="F310" s="307" t="s">
        <v>1013</v>
      </c>
      <c r="G310" s="308" t="s">
        <v>1014</v>
      </c>
      <c r="I310" s="309" t="s">
        <v>1027</v>
      </c>
      <c r="J310" s="308" t="s">
        <v>1028</v>
      </c>
      <c r="K310" s="300"/>
      <c r="L310" s="308" t="s">
        <v>1029</v>
      </c>
      <c r="M310" s="308" t="s">
        <v>1030</v>
      </c>
      <c r="N310" s="300"/>
      <c r="O310" s="412"/>
      <c r="P310" s="308" t="s">
        <v>1015</v>
      </c>
      <c r="Q310" s="308" t="s">
        <v>1031</v>
      </c>
      <c r="R310" s="300"/>
      <c r="S310" s="300"/>
      <c r="T310" s="300"/>
      <c r="U310" s="308" t="s">
        <v>1032</v>
      </c>
      <c r="V310" s="308"/>
      <c r="W310" s="308" t="s">
        <v>1033</v>
      </c>
      <c r="X310" s="300"/>
      <c r="Y310" s="300"/>
      <c r="Z310" s="300"/>
      <c r="AA310" s="300"/>
      <c r="AB310" s="300"/>
      <c r="AC310" s="412"/>
      <c r="AD310" s="412"/>
    </row>
    <row r="311" spans="2:30">
      <c r="C311" s="310"/>
      <c r="F311" s="307" t="s">
        <v>1025</v>
      </c>
      <c r="G311" s="308" t="s">
        <v>1026</v>
      </c>
      <c r="I311" s="309" t="s">
        <v>1036</v>
      </c>
      <c r="J311" s="308" t="s">
        <v>1037</v>
      </c>
      <c r="K311" s="300"/>
      <c r="L311" s="308" t="s">
        <v>1038</v>
      </c>
      <c r="M311" s="308" t="s">
        <v>1039</v>
      </c>
      <c r="N311" s="300"/>
      <c r="O311" s="412"/>
      <c r="P311" s="308" t="s">
        <v>998</v>
      </c>
      <c r="Q311" s="308" t="s">
        <v>2039</v>
      </c>
      <c r="R311" s="300"/>
      <c r="S311" s="300"/>
      <c r="T311" s="300"/>
      <c r="U311" s="308" t="s">
        <v>1040</v>
      </c>
      <c r="V311" s="308"/>
      <c r="W311" s="308" t="s">
        <v>1041</v>
      </c>
      <c r="X311" s="300"/>
      <c r="Y311" s="300"/>
      <c r="Z311" s="300"/>
      <c r="AA311" s="300"/>
      <c r="AB311" s="300"/>
      <c r="AC311" s="412"/>
      <c r="AD311" s="412"/>
    </row>
    <row r="312" spans="2:30">
      <c r="B312" s="308" t="s">
        <v>2044</v>
      </c>
      <c r="C312" s="310"/>
      <c r="F312" s="307" t="s">
        <v>1034</v>
      </c>
      <c r="G312" s="308" t="s">
        <v>1035</v>
      </c>
      <c r="I312" s="309" t="s">
        <v>1044</v>
      </c>
      <c r="J312" s="308" t="s">
        <v>1045</v>
      </c>
      <c r="K312" s="300"/>
      <c r="L312" s="308" t="s">
        <v>1046</v>
      </c>
      <c r="M312" s="308" t="s">
        <v>1047</v>
      </c>
      <c r="N312" s="300"/>
      <c r="O312" s="412"/>
      <c r="P312" s="412"/>
      <c r="Q312" s="412"/>
      <c r="R312" s="300"/>
      <c r="S312" s="300"/>
      <c r="T312" s="300"/>
      <c r="U312" s="308" t="s">
        <v>1027</v>
      </c>
      <c r="V312" s="308"/>
      <c r="W312" s="308" t="s">
        <v>1049</v>
      </c>
      <c r="X312" s="300"/>
      <c r="Y312" s="300"/>
      <c r="Z312" s="300"/>
      <c r="AA312" s="300"/>
      <c r="AB312" s="300"/>
      <c r="AC312" s="412"/>
      <c r="AD312" s="412"/>
    </row>
    <row r="313" spans="2:30">
      <c r="B313" s="305" t="s">
        <v>1050</v>
      </c>
      <c r="C313" s="311" t="s">
        <v>2027</v>
      </c>
      <c r="D313" s="300"/>
      <c r="E313" s="300"/>
      <c r="F313" s="307" t="s">
        <v>1021</v>
      </c>
      <c r="G313" s="308" t="s">
        <v>1043</v>
      </c>
      <c r="I313" s="309" t="s">
        <v>1054</v>
      </c>
      <c r="J313" s="308" t="s">
        <v>1055</v>
      </c>
      <c r="K313" s="300"/>
      <c r="L313" s="308" t="s">
        <v>1056</v>
      </c>
      <c r="M313" s="308" t="s">
        <v>1057</v>
      </c>
      <c r="N313" s="300"/>
      <c r="O313" s="412"/>
      <c r="P313" s="308" t="s">
        <v>1048</v>
      </c>
      <c r="Q313" s="308"/>
      <c r="R313" s="300"/>
      <c r="S313" s="300"/>
      <c r="T313" s="300"/>
      <c r="U313" s="308" t="s">
        <v>1060</v>
      </c>
      <c r="V313" s="308"/>
      <c r="W313" s="308" t="s">
        <v>1061</v>
      </c>
      <c r="X313" s="300"/>
      <c r="Y313" s="300"/>
      <c r="Z313" s="300"/>
      <c r="AA313" s="300"/>
      <c r="AB313" s="300"/>
      <c r="AC313" s="412"/>
      <c r="AD313" s="412"/>
    </row>
    <row r="314" spans="2:30">
      <c r="B314" s="413"/>
      <c r="C314" s="414" t="s">
        <v>2033</v>
      </c>
      <c r="D314" s="300"/>
      <c r="E314" s="300"/>
      <c r="F314" s="307" t="s">
        <v>1052</v>
      </c>
      <c r="G314" s="308" t="s">
        <v>1053</v>
      </c>
      <c r="I314" s="309"/>
      <c r="J314" s="308" t="s">
        <v>1066</v>
      </c>
      <c r="K314" s="300"/>
      <c r="L314" s="308" t="s">
        <v>1067</v>
      </c>
      <c r="M314" s="308" t="s">
        <v>1068</v>
      </c>
      <c r="N314" s="300"/>
      <c r="O314" s="412"/>
      <c r="P314" s="308" t="s">
        <v>1058</v>
      </c>
      <c r="Q314" s="308" t="s">
        <v>1059</v>
      </c>
      <c r="R314" s="300"/>
      <c r="S314" s="300"/>
      <c r="T314" s="300"/>
      <c r="U314" s="308" t="s">
        <v>1069</v>
      </c>
      <c r="V314" s="308"/>
      <c r="W314" s="308" t="s">
        <v>1070</v>
      </c>
      <c r="X314" s="300"/>
      <c r="Y314" s="300"/>
      <c r="Z314" s="300"/>
      <c r="AA314" s="300"/>
      <c r="AB314" s="300"/>
      <c r="AC314" s="412"/>
      <c r="AD314" s="412"/>
    </row>
    <row r="315" spans="2:30">
      <c r="B315" s="305" t="s">
        <v>1062</v>
      </c>
      <c r="C315" s="311" t="s">
        <v>2028</v>
      </c>
      <c r="D315" s="300"/>
      <c r="E315" s="300"/>
      <c r="F315" s="307" t="s">
        <v>1064</v>
      </c>
      <c r="G315" s="308" t="s">
        <v>1065</v>
      </c>
      <c r="I315" s="309" t="s">
        <v>1009</v>
      </c>
      <c r="J315" s="308" t="s">
        <v>1074</v>
      </c>
      <c r="K315" s="300"/>
      <c r="L315" s="300"/>
      <c r="M315" s="300"/>
      <c r="N315" s="300"/>
      <c r="O315" s="412"/>
      <c r="P315" s="308" t="s">
        <v>1069</v>
      </c>
      <c r="Q315" s="308" t="s">
        <v>1031</v>
      </c>
      <c r="R315" s="300"/>
      <c r="S315" s="300"/>
      <c r="T315" s="300"/>
      <c r="U315" s="308" t="s">
        <v>1015</v>
      </c>
      <c r="V315" s="308"/>
      <c r="W315" s="308" t="s">
        <v>1076</v>
      </c>
      <c r="X315" s="300"/>
      <c r="Y315" s="300"/>
      <c r="Z315" s="300"/>
      <c r="AA315" s="300"/>
      <c r="AB315" s="300"/>
      <c r="AC315" s="412"/>
      <c r="AD315" s="412"/>
    </row>
    <row r="316" spans="2:30">
      <c r="B316" s="413"/>
      <c r="C316" s="414" t="s">
        <v>2032</v>
      </c>
      <c r="D316" s="300"/>
      <c r="E316" s="300"/>
      <c r="F316" s="307" t="s">
        <v>1069</v>
      </c>
      <c r="G316" s="308" t="s">
        <v>1073</v>
      </c>
      <c r="I316" s="309" t="s">
        <v>1093</v>
      </c>
      <c r="J316" s="308" t="s">
        <v>1094</v>
      </c>
      <c r="K316" s="300"/>
      <c r="L316" s="308"/>
      <c r="M316" s="308"/>
      <c r="N316" s="300"/>
      <c r="O316" s="412"/>
      <c r="P316" s="308" t="s">
        <v>1009</v>
      </c>
      <c r="Q316" s="308" t="s">
        <v>1075</v>
      </c>
      <c r="R316" s="300"/>
      <c r="S316" s="300"/>
      <c r="T316" s="300"/>
      <c r="U316" s="308" t="s">
        <v>1054</v>
      </c>
      <c r="V316" s="308"/>
      <c r="W316" s="308" t="s">
        <v>1096</v>
      </c>
      <c r="X316" s="300"/>
      <c r="Y316" s="300"/>
      <c r="Z316" s="300"/>
      <c r="AA316" s="300"/>
      <c r="AB316" s="300"/>
      <c r="AC316" s="412"/>
      <c r="AD316" s="412"/>
    </row>
    <row r="317" spans="2:30">
      <c r="B317" s="305" t="s">
        <v>1071</v>
      </c>
      <c r="C317" s="311" t="s">
        <v>1775</v>
      </c>
      <c r="D317" s="300"/>
      <c r="E317" s="300"/>
      <c r="F317" s="307" t="s">
        <v>1091</v>
      </c>
      <c r="G317" s="308" t="s">
        <v>1092</v>
      </c>
      <c r="I317" s="309" t="s">
        <v>1069</v>
      </c>
      <c r="J317" s="308" t="s">
        <v>1005</v>
      </c>
      <c r="K317" s="300"/>
      <c r="L317" s="300"/>
      <c r="M317" s="300"/>
      <c r="N317" s="300"/>
      <c r="O317" s="412"/>
      <c r="P317" s="308" t="s">
        <v>1027</v>
      </c>
      <c r="Q317" s="308" t="s">
        <v>1095</v>
      </c>
      <c r="R317" s="300"/>
      <c r="S317" s="300"/>
      <c r="T317" s="300"/>
      <c r="U317" s="308" t="s">
        <v>1101</v>
      </c>
      <c r="V317" s="308"/>
      <c r="W317" s="308" t="s">
        <v>1102</v>
      </c>
      <c r="X317" s="300"/>
      <c r="Y317" s="300"/>
      <c r="Z317" s="300"/>
      <c r="AA317" s="300"/>
      <c r="AB317" s="300"/>
      <c r="AC317" s="412"/>
      <c r="AD317" s="412"/>
    </row>
    <row r="318" spans="2:30">
      <c r="B318" s="413"/>
      <c r="C318" s="414" t="s">
        <v>2034</v>
      </c>
      <c r="D318" s="300"/>
      <c r="E318" s="300"/>
      <c r="F318" s="307" t="s">
        <v>1009</v>
      </c>
      <c r="G318" s="308" t="s">
        <v>1099</v>
      </c>
      <c r="I318" s="309"/>
      <c r="J318" s="308" t="s">
        <v>1094</v>
      </c>
      <c r="K318" s="300"/>
      <c r="L318" s="308"/>
      <c r="M318" s="308"/>
      <c r="N318" s="300"/>
      <c r="O318" s="412"/>
      <c r="P318" s="308" t="s">
        <v>1060</v>
      </c>
      <c r="Q318" s="308" t="s">
        <v>1100</v>
      </c>
      <c r="R318" s="300"/>
      <c r="S318" s="300"/>
      <c r="T318" s="300"/>
      <c r="U318" s="308" t="s">
        <v>1044</v>
      </c>
      <c r="V318" s="308"/>
      <c r="W318" s="308" t="s">
        <v>1108</v>
      </c>
      <c r="X318" s="300"/>
      <c r="Y318" s="300"/>
      <c r="Z318" s="300"/>
      <c r="AA318" s="300"/>
      <c r="AB318" s="300"/>
      <c r="AC318" s="412"/>
      <c r="AD318" s="412"/>
    </row>
    <row r="319" spans="2:30">
      <c r="B319" s="413"/>
      <c r="C319" s="414" t="s">
        <v>2035</v>
      </c>
      <c r="D319" s="300"/>
      <c r="E319" s="300"/>
      <c r="F319" s="307" t="s">
        <v>1105</v>
      </c>
      <c r="G319" s="308" t="s">
        <v>1106</v>
      </c>
      <c r="I319" s="309" t="s">
        <v>1060</v>
      </c>
      <c r="J319" s="308" t="s">
        <v>1005</v>
      </c>
      <c r="K319" s="300"/>
      <c r="L319" s="300"/>
      <c r="M319" s="300"/>
      <c r="N319" s="300"/>
      <c r="O319" s="300"/>
      <c r="P319" s="308" t="s">
        <v>1052</v>
      </c>
      <c r="Q319" s="308" t="s">
        <v>1107</v>
      </c>
      <c r="R319" s="300"/>
      <c r="S319" s="300"/>
      <c r="T319" s="300"/>
      <c r="U319" s="308" t="s">
        <v>1064</v>
      </c>
      <c r="V319" s="308"/>
      <c r="W319" s="308" t="s">
        <v>1111</v>
      </c>
      <c r="X319" s="300"/>
      <c r="Y319" s="300"/>
      <c r="Z319" s="300"/>
      <c r="AA319" s="300"/>
      <c r="AB319" s="300"/>
      <c r="AC319" s="412"/>
      <c r="AD319" s="412"/>
    </row>
    <row r="320" spans="2:30">
      <c r="B320" s="305" t="s">
        <v>1077</v>
      </c>
      <c r="C320" s="311" t="s">
        <v>2029</v>
      </c>
      <c r="D320" s="300"/>
      <c r="E320" s="300"/>
      <c r="F320" s="307" t="s">
        <v>1109</v>
      </c>
      <c r="G320" s="308" t="s">
        <v>1110</v>
      </c>
      <c r="I320" s="309"/>
      <c r="J320" s="308" t="s">
        <v>1114</v>
      </c>
      <c r="K320" s="300"/>
      <c r="L320" s="308"/>
      <c r="M320" s="308"/>
      <c r="N320" s="300"/>
      <c r="O320" s="308"/>
      <c r="P320" s="308"/>
      <c r="Q320" s="308"/>
      <c r="R320" s="300"/>
      <c r="S320" s="300"/>
      <c r="T320" s="300"/>
      <c r="U320" s="308" t="s">
        <v>1115</v>
      </c>
      <c r="V320" s="308"/>
      <c r="W320" s="308" t="s">
        <v>1116</v>
      </c>
      <c r="X320" s="300"/>
      <c r="Y320" s="300"/>
      <c r="Z320" s="300"/>
      <c r="AA320" s="300"/>
      <c r="AB320" s="300"/>
      <c r="AC320" s="412"/>
      <c r="AD320" s="412"/>
    </row>
    <row r="321" spans="2:30">
      <c r="B321" s="413"/>
      <c r="C321" s="414" t="s">
        <v>2037</v>
      </c>
      <c r="F321" s="307" t="s">
        <v>1112</v>
      </c>
      <c r="G321" s="308" t="s">
        <v>1113</v>
      </c>
      <c r="I321" s="309" t="s">
        <v>1091</v>
      </c>
      <c r="J321" s="308" t="s">
        <v>1074</v>
      </c>
      <c r="K321" s="300"/>
      <c r="L321" s="300"/>
      <c r="M321" s="300"/>
      <c r="N321" s="300"/>
      <c r="O321" s="300"/>
      <c r="P321" s="300"/>
      <c r="Q321" s="300"/>
      <c r="R321" s="300"/>
      <c r="S321" s="300"/>
      <c r="T321" s="300"/>
      <c r="U321" s="308" t="s">
        <v>1117</v>
      </c>
      <c r="V321" s="308"/>
      <c r="W321" s="308" t="s">
        <v>1118</v>
      </c>
      <c r="X321" s="300"/>
      <c r="Y321" s="300"/>
      <c r="Z321" s="300"/>
      <c r="AA321" s="300"/>
      <c r="AB321" s="300"/>
      <c r="AC321" s="412"/>
      <c r="AD321" s="412"/>
    </row>
    <row r="322" spans="2:30">
      <c r="B322" s="413"/>
      <c r="C322" s="414" t="s">
        <v>2038</v>
      </c>
      <c r="F322" s="307" t="s">
        <v>1054</v>
      </c>
      <c r="G322" s="308" t="s">
        <v>1068</v>
      </c>
      <c r="I322" s="309"/>
      <c r="J322" s="308" t="s">
        <v>1119</v>
      </c>
      <c r="K322" s="300"/>
      <c r="L322" s="300"/>
      <c r="M322" s="300"/>
      <c r="N322" s="300"/>
      <c r="O322" s="308"/>
      <c r="P322" s="308"/>
      <c r="Q322" s="308"/>
      <c r="R322" s="300"/>
      <c r="S322" s="300"/>
      <c r="T322" s="300"/>
      <c r="U322" s="308" t="s">
        <v>1120</v>
      </c>
      <c r="V322" s="308"/>
      <c r="W322" s="308" t="s">
        <v>1121</v>
      </c>
      <c r="X322" s="300"/>
      <c r="Y322" s="300"/>
      <c r="Z322" s="300"/>
      <c r="AA322" s="300"/>
      <c r="AB322" s="300"/>
      <c r="AC322" s="412"/>
      <c r="AD322" s="412"/>
    </row>
    <row r="323" spans="2:30">
      <c r="B323" s="305" t="s">
        <v>1097</v>
      </c>
      <c r="C323" s="311" t="s">
        <v>2030</v>
      </c>
      <c r="F323" s="307"/>
      <c r="G323" s="308"/>
      <c r="I323" s="304"/>
      <c r="J323" s="300"/>
      <c r="K323" s="300"/>
      <c r="L323" s="300"/>
      <c r="M323" s="300"/>
      <c r="N323" s="300"/>
      <c r="O323" s="300"/>
      <c r="P323" s="300"/>
      <c r="Q323" s="300"/>
      <c r="R323" s="300"/>
      <c r="S323" s="300"/>
      <c r="T323" s="300"/>
      <c r="U323" s="308" t="s">
        <v>1122</v>
      </c>
      <c r="V323" s="308"/>
      <c r="W323" s="308" t="s">
        <v>1123</v>
      </c>
      <c r="X323" s="300"/>
      <c r="Y323" s="300"/>
      <c r="Z323" s="300"/>
      <c r="AA323" s="300"/>
      <c r="AB323" s="300"/>
      <c r="AC323" s="412"/>
      <c r="AD323" s="412"/>
    </row>
    <row r="324" spans="2:30">
      <c r="B324" s="305" t="s">
        <v>1103</v>
      </c>
      <c r="C324" s="311" t="s">
        <v>2031</v>
      </c>
      <c r="F324" s="303"/>
      <c r="I324" s="304"/>
      <c r="J324" s="300"/>
      <c r="K324" s="300"/>
      <c r="L324" s="300"/>
      <c r="M324" s="300"/>
      <c r="N324" s="300"/>
      <c r="O324" s="308"/>
      <c r="P324" s="308"/>
      <c r="Q324" s="308"/>
      <c r="R324" s="300"/>
      <c r="S324" s="300"/>
      <c r="T324" s="300"/>
      <c r="U324" s="308" t="s">
        <v>1004</v>
      </c>
      <c r="V324" s="308"/>
      <c r="W324" s="308" t="s">
        <v>1124</v>
      </c>
      <c r="X324" s="300"/>
      <c r="Y324" s="300"/>
      <c r="Z324" s="300"/>
      <c r="AA324" s="300"/>
      <c r="AB324" s="300"/>
      <c r="AC324" s="412"/>
      <c r="AD324" s="412"/>
    </row>
    <row r="325" spans="2:30">
      <c r="C325" s="415" t="s">
        <v>2036</v>
      </c>
      <c r="F325" s="303"/>
      <c r="I325" s="304"/>
      <c r="J325" s="300"/>
      <c r="K325" s="300"/>
      <c r="L325" s="300"/>
      <c r="M325" s="300"/>
      <c r="N325" s="300"/>
      <c r="O325" s="300"/>
      <c r="P325" s="300"/>
      <c r="Q325" s="300"/>
      <c r="R325" s="300"/>
      <c r="S325" s="300"/>
      <c r="T325" s="300"/>
      <c r="U325" s="308" t="s">
        <v>1091</v>
      </c>
      <c r="V325" s="308"/>
      <c r="W325" s="308" t="s">
        <v>1125</v>
      </c>
      <c r="X325" s="300"/>
      <c r="Y325" s="300"/>
      <c r="Z325" s="300"/>
      <c r="AA325" s="300"/>
      <c r="AB325" s="300"/>
      <c r="AC325" s="412"/>
      <c r="AD325" s="412"/>
    </row>
    <row r="326" spans="2:30">
      <c r="C326" s="310"/>
      <c r="F326" s="303"/>
      <c r="I326" s="304"/>
      <c r="J326" s="300"/>
      <c r="K326" s="300"/>
      <c r="L326" s="300"/>
      <c r="M326" s="300"/>
      <c r="N326" s="300"/>
      <c r="O326" s="308"/>
      <c r="P326" s="308"/>
      <c r="Q326" s="308"/>
      <c r="R326" s="300"/>
      <c r="S326" s="300"/>
      <c r="T326" s="300"/>
      <c r="U326" s="308" t="s">
        <v>994</v>
      </c>
      <c r="V326" s="308"/>
      <c r="W326" s="308" t="s">
        <v>1126</v>
      </c>
      <c r="X326" s="300"/>
      <c r="Y326" s="300"/>
      <c r="Z326" s="300"/>
      <c r="AA326" s="300"/>
      <c r="AB326" s="300"/>
      <c r="AC326" s="412"/>
      <c r="AD326" s="412"/>
    </row>
    <row r="327" spans="2:30">
      <c r="C327" s="310"/>
      <c r="F327" s="303"/>
      <c r="I327" s="304"/>
      <c r="J327" s="300"/>
      <c r="K327" s="300"/>
      <c r="L327" s="300"/>
      <c r="M327" s="300"/>
      <c r="N327" s="300"/>
      <c r="O327" s="300"/>
      <c r="P327" s="300"/>
      <c r="Q327" s="300"/>
      <c r="R327" s="300"/>
      <c r="S327" s="300"/>
      <c r="T327" s="300"/>
      <c r="U327" s="308" t="s">
        <v>1052</v>
      </c>
      <c r="V327" s="308"/>
      <c r="W327" s="308" t="s">
        <v>1068</v>
      </c>
      <c r="X327" s="300"/>
      <c r="Y327" s="300"/>
      <c r="Z327" s="300"/>
      <c r="AA327" s="300"/>
      <c r="AB327" s="300"/>
      <c r="AC327" s="412"/>
      <c r="AD327" s="412"/>
    </row>
    <row r="331" spans="2:30">
      <c r="F331" s="301">
        <v>61</v>
      </c>
      <c r="G331" s="301" t="s">
        <v>2130</v>
      </c>
    </row>
  </sheetData>
  <mergeCells count="181">
    <mergeCell ref="I3:I5"/>
    <mergeCell ref="J3:J5"/>
    <mergeCell ref="K3:K5"/>
    <mergeCell ref="L3:O3"/>
    <mergeCell ref="P3:AH3"/>
    <mergeCell ref="L4:L5"/>
    <mergeCell ref="M4:N4"/>
    <mergeCell ref="O4:O5"/>
    <mergeCell ref="P4:S4"/>
    <mergeCell ref="B3:B6"/>
    <mergeCell ref="C3:C6"/>
    <mergeCell ref="D3:D6"/>
    <mergeCell ref="E3:E5"/>
    <mergeCell ref="B28:AH28"/>
    <mergeCell ref="B30:AH30"/>
    <mergeCell ref="F3:F5"/>
    <mergeCell ref="G3:G5"/>
    <mergeCell ref="B7:B9"/>
    <mergeCell ref="C7:C9"/>
    <mergeCell ref="D7:D9"/>
    <mergeCell ref="B10:AH10"/>
    <mergeCell ref="B12:AH12"/>
    <mergeCell ref="B14:AH14"/>
    <mergeCell ref="T4:V4"/>
    <mergeCell ref="W4:Y4"/>
    <mergeCell ref="Z4:AB4"/>
    <mergeCell ref="AC4:AE4"/>
    <mergeCell ref="AG4:AH4"/>
    <mergeCell ref="T5:U5"/>
    <mergeCell ref="W5:X5"/>
    <mergeCell ref="AG5:AG6"/>
    <mergeCell ref="AH5:AH6"/>
    <mergeCell ref="H3:H5"/>
    <mergeCell ref="B32:AH32"/>
    <mergeCell ref="B34:AH34"/>
    <mergeCell ref="B38:AH38"/>
    <mergeCell ref="B40:AH40"/>
    <mergeCell ref="B16:AH16"/>
    <mergeCell ref="B17:B23"/>
    <mergeCell ref="C17:C23"/>
    <mergeCell ref="D17:D23"/>
    <mergeCell ref="B24:AH24"/>
    <mergeCell ref="B25:B27"/>
    <mergeCell ref="C25:C27"/>
    <mergeCell ref="D25:D27"/>
    <mergeCell ref="B56:AH56"/>
    <mergeCell ref="B58:AH58"/>
    <mergeCell ref="B60:AH60"/>
    <mergeCell ref="B62:AH62"/>
    <mergeCell ref="B64:AH64"/>
    <mergeCell ref="B66:AH66"/>
    <mergeCell ref="B42:AH42"/>
    <mergeCell ref="B44:AH44"/>
    <mergeCell ref="B46:AH46"/>
    <mergeCell ref="B50:AH50"/>
    <mergeCell ref="B52:AH52"/>
    <mergeCell ref="B54:AH54"/>
    <mergeCell ref="B79:B85"/>
    <mergeCell ref="C79:C85"/>
    <mergeCell ref="D79:D85"/>
    <mergeCell ref="B86:AH86"/>
    <mergeCell ref="B88:AH88"/>
    <mergeCell ref="B90:AH90"/>
    <mergeCell ref="B68:AH68"/>
    <mergeCell ref="B70:AH70"/>
    <mergeCell ref="B72:AH72"/>
    <mergeCell ref="B74:AH74"/>
    <mergeCell ref="B76:AH76"/>
    <mergeCell ref="B78:AH78"/>
    <mergeCell ref="B100:AH100"/>
    <mergeCell ref="B102:AH102"/>
    <mergeCell ref="B106:AH106"/>
    <mergeCell ref="B109:B111"/>
    <mergeCell ref="C109:C111"/>
    <mergeCell ref="D109:D111"/>
    <mergeCell ref="B92:AH92"/>
    <mergeCell ref="B93:B95"/>
    <mergeCell ref="C93:C95"/>
    <mergeCell ref="D93:D95"/>
    <mergeCell ref="B96:AH96"/>
    <mergeCell ref="B98:AH98"/>
    <mergeCell ref="B124:AH124"/>
    <mergeCell ref="B126:AH126"/>
    <mergeCell ref="B128:AH128"/>
    <mergeCell ref="B130:AH130"/>
    <mergeCell ref="B132:AH132"/>
    <mergeCell ref="B134:AH134"/>
    <mergeCell ref="B112:AH112"/>
    <mergeCell ref="B114:AH114"/>
    <mergeCell ref="B116:AH116"/>
    <mergeCell ref="B118:AH118"/>
    <mergeCell ref="B120:AH120"/>
    <mergeCell ref="B122:AH122"/>
    <mergeCell ref="B152:AH152"/>
    <mergeCell ref="B154:AH154"/>
    <mergeCell ref="B156:AH156"/>
    <mergeCell ref="B160:AH160"/>
    <mergeCell ref="B162:AH162"/>
    <mergeCell ref="B164:AH164"/>
    <mergeCell ref="B136:AH136"/>
    <mergeCell ref="B140:AH140"/>
    <mergeCell ref="B144:AH144"/>
    <mergeCell ref="B146:AH146"/>
    <mergeCell ref="B148:AH148"/>
    <mergeCell ref="B150:AH150"/>
    <mergeCell ref="B178:AH178"/>
    <mergeCell ref="B180:AH180"/>
    <mergeCell ref="B182:AH182"/>
    <mergeCell ref="B184:AH184"/>
    <mergeCell ref="B186:AH186"/>
    <mergeCell ref="B188:AH188"/>
    <mergeCell ref="B166:AH166"/>
    <mergeCell ref="B168:AH168"/>
    <mergeCell ref="B170:AH170"/>
    <mergeCell ref="B173:B177"/>
    <mergeCell ref="C173:C177"/>
    <mergeCell ref="D173:D177"/>
    <mergeCell ref="B202:AH202"/>
    <mergeCell ref="B204:AH204"/>
    <mergeCell ref="B206:AH206"/>
    <mergeCell ref="B208:AH208"/>
    <mergeCell ref="B210:AH210"/>
    <mergeCell ref="B212:AH212"/>
    <mergeCell ref="B190:AH190"/>
    <mergeCell ref="B192:AH192"/>
    <mergeCell ref="B194:AH194"/>
    <mergeCell ref="B196:AH196"/>
    <mergeCell ref="B198:AH198"/>
    <mergeCell ref="B200:AH200"/>
    <mergeCell ref="B228:AH228"/>
    <mergeCell ref="B230:AH230"/>
    <mergeCell ref="B232:AH232"/>
    <mergeCell ref="B234:AH234"/>
    <mergeCell ref="B236:AH236"/>
    <mergeCell ref="B238:AH238"/>
    <mergeCell ref="B214:AH214"/>
    <mergeCell ref="B216:AH216"/>
    <mergeCell ref="B218:AH218"/>
    <mergeCell ref="B220:AH220"/>
    <mergeCell ref="B224:AH224"/>
    <mergeCell ref="B226:AH226"/>
    <mergeCell ref="B252:AH252"/>
    <mergeCell ref="B254:AH254"/>
    <mergeCell ref="B256:AH256"/>
    <mergeCell ref="B258:AH258"/>
    <mergeCell ref="B260:AH260"/>
    <mergeCell ref="B262:AH262"/>
    <mergeCell ref="B240:AH240"/>
    <mergeCell ref="B242:AH242"/>
    <mergeCell ref="B244:AH244"/>
    <mergeCell ref="B246:AH246"/>
    <mergeCell ref="B248:AH248"/>
    <mergeCell ref="B250:AH250"/>
    <mergeCell ref="B276:AH276"/>
    <mergeCell ref="B278:AH278"/>
    <mergeCell ref="B280:AH280"/>
    <mergeCell ref="B282:AH282"/>
    <mergeCell ref="B284:AH284"/>
    <mergeCell ref="B286:AH286"/>
    <mergeCell ref="B264:AH264"/>
    <mergeCell ref="B266:AH266"/>
    <mergeCell ref="B268:AH268"/>
    <mergeCell ref="B270:AH270"/>
    <mergeCell ref="B272:AH272"/>
    <mergeCell ref="B273:B275"/>
    <mergeCell ref="C273:C275"/>
    <mergeCell ref="D273:D275"/>
    <mergeCell ref="E273:E275"/>
    <mergeCell ref="B304:AH304"/>
    <mergeCell ref="B296:AH296"/>
    <mergeCell ref="B298:AH298"/>
    <mergeCell ref="B299:B301"/>
    <mergeCell ref="C299:C301"/>
    <mergeCell ref="D299:D301"/>
    <mergeCell ref="B302:AH302"/>
    <mergeCell ref="B288:AH288"/>
    <mergeCell ref="B290:AH290"/>
    <mergeCell ref="B292:AH292"/>
    <mergeCell ref="B293:B295"/>
    <mergeCell ref="C293:C295"/>
    <mergeCell ref="D293:D295"/>
  </mergeCells>
  <printOptions horizontalCentered="1" verticalCentered="1"/>
  <pageMargins left="0.19685039370078741" right="3.937007874015748E-2" top="0.19685039370078741" bottom="3.937007874015748E-2" header="0.31496062992125984" footer="0.31496062992125984"/>
  <pageSetup paperSize="8" scale="21" orientation="landscape" horizontalDpi="4294967292" r:id="rId1"/>
  <rowBreaks count="1" manualBreakCount="1">
    <brk id="303" min="1" max="33" man="1"/>
  </row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rgb="FFFFFF00"/>
  </sheetPr>
  <dimension ref="B1:AH123"/>
  <sheetViews>
    <sheetView view="pageBreakPreview" zoomScale="80" zoomScaleNormal="80" zoomScaleSheetLayoutView="80" workbookViewId="0">
      <selection activeCell="D29" sqref="D29"/>
    </sheetView>
  </sheetViews>
  <sheetFormatPr defaultRowHeight="12.75"/>
  <cols>
    <col min="1" max="1" width="9.140625" style="301"/>
    <col min="2" max="2" width="6.85546875" style="301" customWidth="1"/>
    <col min="3" max="3" width="10.28515625" style="301" customWidth="1"/>
    <col min="4" max="4" width="24.140625" style="301" customWidth="1"/>
    <col min="5" max="5" width="7" style="301" customWidth="1"/>
    <col min="6" max="6" width="13.42578125" style="301" customWidth="1"/>
    <col min="7" max="7" width="28.7109375" style="303" customWidth="1"/>
    <col min="8" max="8" width="29.28515625" style="312" hidden="1" customWidth="1"/>
    <col min="9" max="9" width="8" style="301" hidden="1" customWidth="1"/>
    <col min="10" max="30" width="9.140625" style="301" hidden="1" customWidth="1"/>
    <col min="31" max="31" width="12.5703125" style="301" hidden="1" customWidth="1"/>
    <col min="32" max="32" width="10.42578125" style="301" hidden="1" customWidth="1"/>
    <col min="33" max="33" width="12.140625" style="301" hidden="1" customWidth="1"/>
    <col min="34" max="34" width="0" style="301" hidden="1" customWidth="1"/>
    <col min="35" max="16384" width="9.140625" style="301"/>
  </cols>
  <sheetData>
    <row r="1" spans="2:33" s="416" customFormat="1">
      <c r="D1" s="416">
        <f>B1*C1</f>
        <v>0</v>
      </c>
      <c r="G1" s="417"/>
      <c r="H1" s="418"/>
    </row>
    <row r="2" spans="2:33" ht="13.5" thickBot="1"/>
    <row r="3" spans="2:33">
      <c r="B3" s="665" t="s">
        <v>1693</v>
      </c>
      <c r="C3" s="667" t="s">
        <v>106</v>
      </c>
      <c r="D3" s="663" t="s">
        <v>1689</v>
      </c>
      <c r="E3" s="663" t="s">
        <v>2457</v>
      </c>
      <c r="F3" s="663" t="s">
        <v>1725</v>
      </c>
      <c r="G3" s="663" t="s">
        <v>1668</v>
      </c>
      <c r="H3" s="774" t="s">
        <v>2129</v>
      </c>
      <c r="I3" s="775" t="s">
        <v>1669</v>
      </c>
      <c r="J3" s="774" t="s">
        <v>87</v>
      </c>
      <c r="K3" s="774" t="s">
        <v>1671</v>
      </c>
      <c r="L3" s="774"/>
      <c r="M3" s="774"/>
      <c r="N3" s="774"/>
      <c r="O3" s="777" t="s">
        <v>1677</v>
      </c>
      <c r="P3" s="778"/>
      <c r="Q3" s="778"/>
      <c r="R3" s="778"/>
      <c r="S3" s="778"/>
      <c r="T3" s="778"/>
      <c r="U3" s="778"/>
      <c r="V3" s="778"/>
      <c r="W3" s="778"/>
      <c r="X3" s="778"/>
      <c r="Y3" s="778"/>
      <c r="Z3" s="778"/>
      <c r="AA3" s="778"/>
      <c r="AB3" s="778"/>
      <c r="AC3" s="778"/>
      <c r="AD3" s="778"/>
      <c r="AE3" s="778"/>
      <c r="AF3" s="778"/>
      <c r="AG3" s="779"/>
    </row>
    <row r="4" spans="2:33">
      <c r="B4" s="666"/>
      <c r="C4" s="659"/>
      <c r="D4" s="658"/>
      <c r="E4" s="658"/>
      <c r="F4" s="658"/>
      <c r="G4" s="658"/>
      <c r="H4" s="769"/>
      <c r="I4" s="776"/>
      <c r="J4" s="769"/>
      <c r="K4" s="769" t="s">
        <v>1672</v>
      </c>
      <c r="L4" s="769" t="s">
        <v>1673</v>
      </c>
      <c r="M4" s="769"/>
      <c r="N4" s="769" t="s">
        <v>1676</v>
      </c>
      <c r="O4" s="769" t="s">
        <v>1678</v>
      </c>
      <c r="P4" s="769"/>
      <c r="Q4" s="769"/>
      <c r="R4" s="769"/>
      <c r="S4" s="769" t="s">
        <v>1684</v>
      </c>
      <c r="T4" s="769"/>
      <c r="U4" s="769"/>
      <c r="V4" s="769" t="s">
        <v>1685</v>
      </c>
      <c r="W4" s="769"/>
      <c r="X4" s="769"/>
      <c r="Y4" s="769" t="s">
        <v>1686</v>
      </c>
      <c r="Z4" s="769"/>
      <c r="AA4" s="769"/>
      <c r="AB4" s="769" t="s">
        <v>1687</v>
      </c>
      <c r="AC4" s="769"/>
      <c r="AD4" s="769"/>
      <c r="AE4" s="471" t="s">
        <v>2084</v>
      </c>
      <c r="AF4" s="766" t="s">
        <v>2045</v>
      </c>
      <c r="AG4" s="767"/>
    </row>
    <row r="5" spans="2:33">
      <c r="B5" s="666"/>
      <c r="C5" s="659"/>
      <c r="D5" s="658"/>
      <c r="E5" s="658"/>
      <c r="F5" s="658"/>
      <c r="G5" s="658"/>
      <c r="H5" s="769"/>
      <c r="I5" s="776"/>
      <c r="J5" s="769"/>
      <c r="K5" s="769"/>
      <c r="L5" s="470" t="s">
        <v>1674</v>
      </c>
      <c r="M5" s="470" t="s">
        <v>1675</v>
      </c>
      <c r="N5" s="769"/>
      <c r="O5" s="470" t="s">
        <v>1679</v>
      </c>
      <c r="P5" s="470" t="s">
        <v>1680</v>
      </c>
      <c r="Q5" s="470" t="s">
        <v>1681</v>
      </c>
      <c r="R5" s="470" t="s">
        <v>1682</v>
      </c>
      <c r="S5" s="768" t="s">
        <v>1680</v>
      </c>
      <c r="T5" s="768"/>
      <c r="U5" s="470" t="s">
        <v>1682</v>
      </c>
      <c r="V5" s="769" t="s">
        <v>1680</v>
      </c>
      <c r="W5" s="769"/>
      <c r="X5" s="470" t="s">
        <v>1682</v>
      </c>
      <c r="Y5" s="470" t="s">
        <v>1679</v>
      </c>
      <c r="Z5" s="470" t="s">
        <v>1680</v>
      </c>
      <c r="AA5" s="470" t="s">
        <v>1682</v>
      </c>
      <c r="AB5" s="470" t="s">
        <v>1679</v>
      </c>
      <c r="AC5" s="470" t="s">
        <v>1680</v>
      </c>
      <c r="AD5" s="470" t="s">
        <v>1682</v>
      </c>
      <c r="AE5" s="313"/>
      <c r="AF5" s="770" t="s">
        <v>1700</v>
      </c>
      <c r="AG5" s="772" t="s">
        <v>1706</v>
      </c>
    </row>
    <row r="6" spans="2:33" hidden="1">
      <c r="B6" s="666"/>
      <c r="C6" s="659"/>
      <c r="D6" s="658"/>
      <c r="E6" s="465"/>
      <c r="F6" s="465">
        <v>1</v>
      </c>
      <c r="G6" s="465">
        <v>2</v>
      </c>
      <c r="H6" s="314"/>
      <c r="I6" s="315">
        <v>3</v>
      </c>
      <c r="J6" s="470">
        <v>4</v>
      </c>
      <c r="K6" s="470">
        <v>5</v>
      </c>
      <c r="L6" s="470">
        <v>6.1</v>
      </c>
      <c r="M6" s="470">
        <v>6.2</v>
      </c>
      <c r="N6" s="470">
        <v>7</v>
      </c>
      <c r="O6" s="470">
        <v>8</v>
      </c>
      <c r="P6" s="470">
        <v>9</v>
      </c>
      <c r="Q6" s="470">
        <v>10</v>
      </c>
      <c r="R6" s="470">
        <v>11</v>
      </c>
      <c r="S6" s="470">
        <v>12</v>
      </c>
      <c r="T6" s="470">
        <v>13</v>
      </c>
      <c r="U6" s="470">
        <v>14</v>
      </c>
      <c r="V6" s="470">
        <v>15</v>
      </c>
      <c r="W6" s="470">
        <v>16</v>
      </c>
      <c r="X6" s="470">
        <v>17</v>
      </c>
      <c r="Y6" s="470">
        <v>18</v>
      </c>
      <c r="Z6" s="470">
        <v>19</v>
      </c>
      <c r="AA6" s="470">
        <v>20</v>
      </c>
      <c r="AB6" s="470">
        <v>21</v>
      </c>
      <c r="AC6" s="470">
        <v>22</v>
      </c>
      <c r="AD6" s="470">
        <v>23</v>
      </c>
      <c r="AE6" s="471"/>
      <c r="AF6" s="771"/>
      <c r="AG6" s="773"/>
    </row>
    <row r="7" spans="2:33">
      <c r="B7" s="758" t="s">
        <v>2132</v>
      </c>
      <c r="C7" s="749">
        <v>2.6549999999999998</v>
      </c>
      <c r="D7" s="760" t="s">
        <v>2134</v>
      </c>
      <c r="E7" s="376">
        <v>1</v>
      </c>
      <c r="F7" s="317" t="s">
        <v>2133</v>
      </c>
      <c r="G7" s="318" t="s">
        <v>2135</v>
      </c>
      <c r="H7" s="319" t="s">
        <v>2073</v>
      </c>
      <c r="I7" s="320">
        <v>0.14299999999999999</v>
      </c>
      <c r="J7" s="376" t="s">
        <v>1700</v>
      </c>
      <c r="K7" s="321">
        <v>4.7</v>
      </c>
      <c r="L7" s="321">
        <v>12.5</v>
      </c>
      <c r="M7" s="321">
        <v>17.600000000000001</v>
      </c>
      <c r="N7" s="376">
        <v>1</v>
      </c>
      <c r="O7" s="376" t="s">
        <v>1705</v>
      </c>
      <c r="P7" s="376" t="s">
        <v>1701</v>
      </c>
      <c r="Q7" s="376" t="s">
        <v>1709</v>
      </c>
      <c r="R7" s="468">
        <v>0</v>
      </c>
      <c r="S7" s="468" t="s">
        <v>1701</v>
      </c>
      <c r="T7" s="468" t="s">
        <v>1767</v>
      </c>
      <c r="U7" s="468">
        <v>0</v>
      </c>
      <c r="V7" s="468" t="s">
        <v>1701</v>
      </c>
      <c r="W7" s="468" t="s">
        <v>1707</v>
      </c>
      <c r="X7" s="468">
        <v>0</v>
      </c>
      <c r="Y7" s="322"/>
      <c r="Z7" s="322"/>
      <c r="AA7" s="322"/>
      <c r="AB7" s="468" t="s">
        <v>1699</v>
      </c>
      <c r="AC7" s="468" t="s">
        <v>1703</v>
      </c>
      <c r="AD7" s="468">
        <v>0</v>
      </c>
      <c r="AE7" s="323"/>
      <c r="AF7" s="324">
        <v>7.4623799999999996</v>
      </c>
      <c r="AG7" s="325">
        <v>112.43206000000001</v>
      </c>
    </row>
    <row r="8" spans="2:33" hidden="1">
      <c r="B8" s="758"/>
      <c r="C8" s="749"/>
      <c r="D8" s="760"/>
      <c r="E8" s="324"/>
      <c r="F8" s="376"/>
      <c r="G8" s="326"/>
      <c r="H8" s="327"/>
      <c r="I8" s="324"/>
      <c r="J8" s="324"/>
      <c r="K8" s="328"/>
      <c r="L8" s="328"/>
      <c r="M8" s="328"/>
      <c r="N8" s="324"/>
      <c r="O8" s="324"/>
      <c r="P8" s="324"/>
      <c r="Q8" s="324"/>
      <c r="R8" s="377"/>
      <c r="S8" s="377"/>
      <c r="T8" s="377"/>
      <c r="U8" s="377"/>
      <c r="V8" s="377"/>
      <c r="W8" s="377"/>
      <c r="X8" s="377"/>
      <c r="Y8" s="377"/>
      <c r="Z8" s="377"/>
      <c r="AA8" s="377"/>
      <c r="AB8" s="377"/>
      <c r="AC8" s="377"/>
      <c r="AD8" s="377"/>
      <c r="AE8" s="324"/>
      <c r="AF8" s="324"/>
      <c r="AG8" s="329"/>
    </row>
    <row r="9" spans="2:33">
      <c r="B9" s="758"/>
      <c r="C9" s="749"/>
      <c r="D9" s="760"/>
      <c r="E9" s="376">
        <v>2</v>
      </c>
      <c r="F9" s="331" t="s">
        <v>2136</v>
      </c>
      <c r="G9" s="318" t="s">
        <v>2137</v>
      </c>
      <c r="H9" s="332" t="s">
        <v>2097</v>
      </c>
      <c r="I9" s="320">
        <v>1.6970000000000001</v>
      </c>
      <c r="J9" s="376" t="s">
        <v>1700</v>
      </c>
      <c r="K9" s="321">
        <v>4.3</v>
      </c>
      <c r="L9" s="321">
        <v>14.8</v>
      </c>
      <c r="M9" s="321">
        <v>17.8</v>
      </c>
      <c r="N9" s="376">
        <v>1</v>
      </c>
      <c r="O9" s="376" t="s">
        <v>1705</v>
      </c>
      <c r="P9" s="376" t="s">
        <v>1701</v>
      </c>
      <c r="Q9" s="376" t="s">
        <v>1709</v>
      </c>
      <c r="R9" s="376">
        <v>0</v>
      </c>
      <c r="S9" s="468" t="s">
        <v>1701</v>
      </c>
      <c r="T9" s="468" t="s">
        <v>1767</v>
      </c>
      <c r="U9" s="468">
        <v>0</v>
      </c>
      <c r="V9" s="468" t="s">
        <v>1703</v>
      </c>
      <c r="W9" s="468" t="s">
        <v>1698</v>
      </c>
      <c r="X9" s="468">
        <v>0</v>
      </c>
      <c r="Y9" s="322"/>
      <c r="Z9" s="322"/>
      <c r="AA9" s="322"/>
      <c r="AB9" s="468" t="s">
        <v>1699</v>
      </c>
      <c r="AC9" s="468" t="s">
        <v>1703</v>
      </c>
      <c r="AD9" s="468">
        <v>0</v>
      </c>
      <c r="AE9" s="323"/>
      <c r="AF9" s="324">
        <v>7.4780100000000003</v>
      </c>
      <c r="AG9" s="325">
        <v>112.43209</v>
      </c>
    </row>
    <row r="10" spans="2:33" hidden="1">
      <c r="B10" s="670"/>
      <c r="C10" s="653"/>
      <c r="D10" s="653"/>
      <c r="E10" s="653"/>
      <c r="F10" s="653"/>
      <c r="G10" s="653"/>
      <c r="H10" s="653"/>
      <c r="I10" s="653"/>
      <c r="J10" s="653"/>
      <c r="K10" s="653"/>
      <c r="L10" s="653"/>
      <c r="M10" s="653"/>
      <c r="N10" s="653"/>
      <c r="O10" s="653"/>
      <c r="P10" s="653"/>
      <c r="Q10" s="653"/>
      <c r="R10" s="653"/>
      <c r="S10" s="653"/>
      <c r="T10" s="653"/>
      <c r="U10" s="653"/>
      <c r="V10" s="653"/>
      <c r="W10" s="653"/>
      <c r="X10" s="653"/>
      <c r="Y10" s="653"/>
      <c r="Z10" s="653"/>
      <c r="AA10" s="653"/>
      <c r="AB10" s="653"/>
      <c r="AC10" s="653"/>
      <c r="AD10" s="653"/>
      <c r="AE10" s="653"/>
      <c r="AF10" s="653"/>
      <c r="AG10" s="653"/>
    </row>
    <row r="11" spans="2:33" hidden="1">
      <c r="B11" s="472" t="s">
        <v>2079</v>
      </c>
      <c r="C11" s="467">
        <v>0.3</v>
      </c>
      <c r="D11" s="376" t="s">
        <v>2138</v>
      </c>
      <c r="E11" s="376"/>
      <c r="F11" s="333"/>
      <c r="G11" s="377"/>
      <c r="H11" s="334"/>
      <c r="I11" s="320"/>
      <c r="J11" s="376"/>
      <c r="K11" s="321"/>
      <c r="L11" s="321"/>
      <c r="M11" s="321"/>
      <c r="N11" s="376"/>
      <c r="O11" s="335"/>
      <c r="P11" s="335"/>
      <c r="Q11" s="335"/>
      <c r="R11" s="376"/>
      <c r="S11" s="376"/>
      <c r="T11" s="376"/>
      <c r="U11" s="376"/>
      <c r="V11" s="376"/>
      <c r="W11" s="376"/>
      <c r="X11" s="376"/>
      <c r="Y11" s="322"/>
      <c r="Z11" s="322"/>
      <c r="AA11" s="322"/>
      <c r="AB11" s="377"/>
      <c r="AC11" s="377"/>
      <c r="AD11" s="377"/>
      <c r="AE11" s="377"/>
      <c r="AF11" s="377"/>
      <c r="AG11" s="336"/>
    </row>
    <row r="12" spans="2:33">
      <c r="B12" s="670"/>
      <c r="C12" s="653"/>
      <c r="D12" s="653"/>
      <c r="E12" s="653"/>
      <c r="F12" s="653"/>
      <c r="G12" s="653"/>
      <c r="H12" s="653"/>
      <c r="I12" s="653"/>
      <c r="J12" s="653"/>
      <c r="K12" s="653"/>
      <c r="L12" s="653"/>
      <c r="M12" s="653"/>
      <c r="N12" s="653"/>
      <c r="O12" s="653"/>
      <c r="P12" s="653"/>
      <c r="Q12" s="653"/>
      <c r="R12" s="653"/>
      <c r="S12" s="653"/>
      <c r="T12" s="653"/>
      <c r="U12" s="653"/>
      <c r="V12" s="653"/>
      <c r="W12" s="653"/>
      <c r="X12" s="653"/>
      <c r="Y12" s="653"/>
      <c r="Z12" s="653"/>
      <c r="AA12" s="653"/>
      <c r="AB12" s="653"/>
      <c r="AC12" s="653"/>
      <c r="AD12" s="653"/>
      <c r="AE12" s="653"/>
      <c r="AF12" s="653"/>
      <c r="AG12" s="653"/>
    </row>
    <row r="13" spans="2:33">
      <c r="B13" s="472" t="s">
        <v>2156</v>
      </c>
      <c r="C13" s="467">
        <v>0.88600000000000001</v>
      </c>
      <c r="D13" s="376" t="s">
        <v>2157</v>
      </c>
      <c r="E13" s="337">
        <v>3</v>
      </c>
      <c r="F13" s="377" t="s">
        <v>2158</v>
      </c>
      <c r="G13" s="376" t="s">
        <v>2159</v>
      </c>
      <c r="H13" s="338" t="s">
        <v>2099</v>
      </c>
      <c r="I13" s="320">
        <v>0.41299999999999998</v>
      </c>
      <c r="J13" s="376" t="s">
        <v>1700</v>
      </c>
      <c r="K13" s="321">
        <v>11.8</v>
      </c>
      <c r="L13" s="321">
        <v>11.4</v>
      </c>
      <c r="M13" s="321">
        <v>14</v>
      </c>
      <c r="N13" s="376">
        <v>1</v>
      </c>
      <c r="O13" s="376" t="s">
        <v>1697</v>
      </c>
      <c r="P13" s="376" t="s">
        <v>1701</v>
      </c>
      <c r="Q13" s="376" t="s">
        <v>1709</v>
      </c>
      <c r="R13" s="376">
        <v>0</v>
      </c>
      <c r="S13" s="377" t="s">
        <v>1701</v>
      </c>
      <c r="T13" s="377" t="s">
        <v>1767</v>
      </c>
      <c r="U13" s="377">
        <v>0</v>
      </c>
      <c r="V13" s="377" t="s">
        <v>1701</v>
      </c>
      <c r="W13" s="377" t="s">
        <v>1707</v>
      </c>
      <c r="X13" s="377">
        <v>0</v>
      </c>
      <c r="Y13" s="322"/>
      <c r="Z13" s="322"/>
      <c r="AA13" s="322"/>
      <c r="AB13" s="377" t="s">
        <v>1699</v>
      </c>
      <c r="AC13" s="377" t="s">
        <v>1703</v>
      </c>
      <c r="AD13" s="377">
        <v>0</v>
      </c>
      <c r="AE13" s="323"/>
      <c r="AF13" s="377">
        <v>7.4813900000000002</v>
      </c>
      <c r="AG13" s="336">
        <v>112.43555000000001</v>
      </c>
    </row>
    <row r="14" spans="2:33">
      <c r="B14" s="670"/>
      <c r="C14" s="653"/>
      <c r="D14" s="653"/>
      <c r="E14" s="653"/>
      <c r="F14" s="653"/>
      <c r="G14" s="653"/>
      <c r="H14" s="653"/>
      <c r="I14" s="653"/>
      <c r="J14" s="653"/>
      <c r="K14" s="653"/>
      <c r="L14" s="653"/>
      <c r="M14" s="653"/>
      <c r="N14" s="653"/>
      <c r="O14" s="653"/>
      <c r="P14" s="653"/>
      <c r="Q14" s="653"/>
      <c r="R14" s="653"/>
      <c r="S14" s="653"/>
      <c r="T14" s="653"/>
      <c r="U14" s="653"/>
      <c r="V14" s="653"/>
      <c r="W14" s="653"/>
      <c r="X14" s="653"/>
      <c r="Y14" s="653"/>
      <c r="Z14" s="653"/>
      <c r="AA14" s="653"/>
      <c r="AB14" s="653"/>
      <c r="AC14" s="653"/>
      <c r="AD14" s="653"/>
      <c r="AE14" s="653"/>
      <c r="AF14" s="653"/>
      <c r="AG14" s="653"/>
    </row>
    <row r="15" spans="2:33">
      <c r="B15" s="479" t="s">
        <v>2091</v>
      </c>
      <c r="C15" s="475">
        <v>2.1509999999999998</v>
      </c>
      <c r="D15" s="480" t="s">
        <v>2160</v>
      </c>
      <c r="E15" s="376">
        <v>4</v>
      </c>
      <c r="F15" s="330" t="s">
        <v>2161</v>
      </c>
      <c r="G15" s="318" t="s">
        <v>2162</v>
      </c>
      <c r="H15" s="332" t="s">
        <v>2100</v>
      </c>
      <c r="I15" s="320">
        <v>0.13600000000000001</v>
      </c>
      <c r="J15" s="376" t="s">
        <v>1700</v>
      </c>
      <c r="K15" s="321">
        <v>9.9</v>
      </c>
      <c r="L15" s="321">
        <v>5.9</v>
      </c>
      <c r="M15" s="321">
        <v>6.46</v>
      </c>
      <c r="N15" s="376">
        <v>1</v>
      </c>
      <c r="O15" s="376" t="s">
        <v>1697</v>
      </c>
      <c r="P15" s="376" t="s">
        <v>1701</v>
      </c>
      <c r="Q15" s="376" t="s">
        <v>1709</v>
      </c>
      <c r="R15" s="376">
        <v>0</v>
      </c>
      <c r="S15" s="376" t="s">
        <v>1701</v>
      </c>
      <c r="T15" s="376" t="s">
        <v>1767</v>
      </c>
      <c r="U15" s="376">
        <v>0</v>
      </c>
      <c r="V15" s="376" t="s">
        <v>1701</v>
      </c>
      <c r="W15" s="376" t="s">
        <v>1707</v>
      </c>
      <c r="X15" s="376">
        <v>0</v>
      </c>
      <c r="Y15" s="322"/>
      <c r="Z15" s="322"/>
      <c r="AA15" s="322"/>
      <c r="AB15" s="376" t="s">
        <v>1699</v>
      </c>
      <c r="AC15" s="376" t="s">
        <v>1703</v>
      </c>
      <c r="AD15" s="376">
        <v>0</v>
      </c>
      <c r="AE15" s="339"/>
      <c r="AF15" s="340">
        <v>7.4799300000000004</v>
      </c>
      <c r="AG15" s="341">
        <v>112.42861000000001</v>
      </c>
    </row>
    <row r="16" spans="2:33" hidden="1">
      <c r="B16" s="670"/>
      <c r="C16" s="653"/>
      <c r="D16" s="653"/>
      <c r="E16" s="653"/>
      <c r="F16" s="653"/>
      <c r="G16" s="653"/>
      <c r="H16" s="653"/>
      <c r="I16" s="653"/>
      <c r="J16" s="653"/>
      <c r="K16" s="653"/>
      <c r="L16" s="653"/>
      <c r="M16" s="653"/>
      <c r="N16" s="653"/>
      <c r="O16" s="653"/>
      <c r="P16" s="653"/>
      <c r="Q16" s="653"/>
      <c r="R16" s="653"/>
      <c r="S16" s="653"/>
      <c r="T16" s="653"/>
      <c r="U16" s="653"/>
      <c r="V16" s="653"/>
      <c r="W16" s="653"/>
      <c r="X16" s="653"/>
      <c r="Y16" s="653"/>
      <c r="Z16" s="653"/>
      <c r="AA16" s="653"/>
      <c r="AB16" s="653"/>
      <c r="AC16" s="653"/>
      <c r="AD16" s="653"/>
      <c r="AE16" s="653"/>
      <c r="AF16" s="653"/>
      <c r="AG16" s="653"/>
    </row>
    <row r="17" spans="2:33" hidden="1">
      <c r="B17" s="482" t="s">
        <v>2128</v>
      </c>
      <c r="C17" s="475">
        <v>0.36</v>
      </c>
      <c r="D17" s="480" t="s">
        <v>2163</v>
      </c>
      <c r="E17" s="376"/>
      <c r="F17" s="377"/>
      <c r="G17" s="376"/>
      <c r="H17" s="338"/>
      <c r="I17" s="320"/>
      <c r="J17" s="376"/>
      <c r="K17" s="321"/>
      <c r="L17" s="321"/>
      <c r="M17" s="321"/>
      <c r="N17" s="376"/>
      <c r="O17" s="376"/>
      <c r="P17" s="376"/>
      <c r="Q17" s="376"/>
      <c r="R17" s="376"/>
      <c r="S17" s="376"/>
      <c r="T17" s="376"/>
      <c r="U17" s="376"/>
      <c r="V17" s="376"/>
      <c r="W17" s="376"/>
      <c r="X17" s="376"/>
      <c r="Y17" s="322"/>
      <c r="Z17" s="322"/>
      <c r="AA17" s="322"/>
      <c r="AB17" s="317"/>
      <c r="AC17" s="317"/>
      <c r="AD17" s="317"/>
      <c r="AE17" s="317"/>
      <c r="AF17" s="377"/>
      <c r="AG17" s="336"/>
    </row>
    <row r="18" spans="2:33" hidden="1">
      <c r="B18" s="670"/>
      <c r="C18" s="653"/>
      <c r="D18" s="653"/>
      <c r="E18" s="653"/>
      <c r="F18" s="653"/>
      <c r="G18" s="653"/>
      <c r="H18" s="653"/>
      <c r="I18" s="653"/>
      <c r="J18" s="653"/>
      <c r="K18" s="653"/>
      <c r="L18" s="653"/>
      <c r="M18" s="653"/>
      <c r="N18" s="653"/>
      <c r="O18" s="653"/>
      <c r="P18" s="653"/>
      <c r="Q18" s="653"/>
      <c r="R18" s="653"/>
      <c r="S18" s="653"/>
      <c r="T18" s="653"/>
      <c r="U18" s="653"/>
      <c r="V18" s="653"/>
      <c r="W18" s="653"/>
      <c r="X18" s="653"/>
      <c r="Y18" s="653"/>
      <c r="Z18" s="653"/>
      <c r="AA18" s="653"/>
      <c r="AB18" s="653"/>
      <c r="AC18" s="653"/>
      <c r="AD18" s="653"/>
      <c r="AE18" s="653"/>
      <c r="AF18" s="653"/>
      <c r="AG18" s="653"/>
    </row>
    <row r="19" spans="2:33" hidden="1">
      <c r="B19" s="472" t="s">
        <v>2059</v>
      </c>
      <c r="C19" s="467">
        <v>0.46</v>
      </c>
      <c r="D19" s="376" t="s">
        <v>2164</v>
      </c>
      <c r="E19" s="376"/>
      <c r="F19" s="333"/>
      <c r="G19" s="318"/>
      <c r="H19" s="332"/>
      <c r="I19" s="320"/>
      <c r="J19" s="376"/>
      <c r="K19" s="321"/>
      <c r="L19" s="321"/>
      <c r="M19" s="321"/>
      <c r="N19" s="376"/>
      <c r="O19" s="468"/>
      <c r="P19" s="468"/>
      <c r="Q19" s="468"/>
      <c r="R19" s="377"/>
      <c r="S19" s="468"/>
      <c r="T19" s="468"/>
      <c r="U19" s="468"/>
      <c r="V19" s="468"/>
      <c r="W19" s="468"/>
      <c r="X19" s="468"/>
      <c r="Y19" s="322"/>
      <c r="Z19" s="322"/>
      <c r="AA19" s="322"/>
      <c r="AB19" s="468"/>
      <c r="AC19" s="468"/>
      <c r="AD19" s="468"/>
      <c r="AE19" s="323"/>
      <c r="AF19" s="377"/>
      <c r="AG19" s="336"/>
    </row>
    <row r="20" spans="2:33">
      <c r="B20" s="342"/>
      <c r="C20" s="343"/>
      <c r="D20" s="343"/>
      <c r="E20" s="343"/>
      <c r="F20" s="343"/>
      <c r="G20" s="473"/>
      <c r="H20" s="343"/>
      <c r="I20" s="343"/>
      <c r="J20" s="343"/>
      <c r="K20" s="343"/>
      <c r="L20" s="343"/>
      <c r="M20" s="343"/>
      <c r="N20" s="343"/>
      <c r="O20" s="343"/>
      <c r="P20" s="343"/>
      <c r="Q20" s="343"/>
      <c r="R20" s="343"/>
      <c r="S20" s="343"/>
      <c r="T20" s="343"/>
      <c r="U20" s="343"/>
      <c r="V20" s="343"/>
      <c r="W20" s="343"/>
      <c r="X20" s="343"/>
      <c r="Y20" s="343"/>
      <c r="Z20" s="343"/>
      <c r="AA20" s="343"/>
      <c r="AB20" s="343"/>
      <c r="AC20" s="343"/>
      <c r="AD20" s="343"/>
      <c r="AE20" s="343"/>
      <c r="AF20" s="343"/>
      <c r="AG20" s="344"/>
    </row>
    <row r="21" spans="2:33">
      <c r="B21" s="479" t="s">
        <v>2080</v>
      </c>
      <c r="C21" s="475">
        <v>0.27800000000000002</v>
      </c>
      <c r="D21" s="480" t="s">
        <v>2171</v>
      </c>
      <c r="E21" s="376">
        <v>5</v>
      </c>
      <c r="F21" s="330" t="s">
        <v>2172</v>
      </c>
      <c r="G21" s="318" t="s">
        <v>2173</v>
      </c>
      <c r="H21" s="332" t="s">
        <v>2100</v>
      </c>
      <c r="I21" s="320">
        <v>2.1999999999999999E-2</v>
      </c>
      <c r="J21" s="376" t="s">
        <v>1700</v>
      </c>
      <c r="K21" s="321">
        <v>4.8</v>
      </c>
      <c r="L21" s="321">
        <v>5.6</v>
      </c>
      <c r="M21" s="321">
        <v>5.97</v>
      </c>
      <c r="N21" s="376">
        <v>1</v>
      </c>
      <c r="O21" s="376" t="s">
        <v>1705</v>
      </c>
      <c r="P21" s="376" t="s">
        <v>1701</v>
      </c>
      <c r="Q21" s="376" t="s">
        <v>1709</v>
      </c>
      <c r="R21" s="376">
        <v>0</v>
      </c>
      <c r="S21" s="376" t="s">
        <v>1701</v>
      </c>
      <c r="T21" s="376" t="s">
        <v>1767</v>
      </c>
      <c r="U21" s="376">
        <v>0</v>
      </c>
      <c r="V21" s="376" t="s">
        <v>1701</v>
      </c>
      <c r="W21" s="376" t="s">
        <v>1707</v>
      </c>
      <c r="X21" s="376">
        <v>0</v>
      </c>
      <c r="Y21" s="322"/>
      <c r="Z21" s="322"/>
      <c r="AA21" s="322"/>
      <c r="AB21" s="376" t="s">
        <v>1699</v>
      </c>
      <c r="AC21" s="376" t="s">
        <v>1703</v>
      </c>
      <c r="AD21" s="376">
        <v>0</v>
      </c>
      <c r="AE21" s="339"/>
      <c r="AF21" s="340">
        <v>7.4656000000000002</v>
      </c>
      <c r="AG21" s="341">
        <v>112.42961</v>
      </c>
    </row>
    <row r="22" spans="2:33" hidden="1">
      <c r="B22" s="670"/>
      <c r="C22" s="653"/>
      <c r="D22" s="653"/>
      <c r="E22" s="653"/>
      <c r="F22" s="653"/>
      <c r="G22" s="653"/>
      <c r="H22" s="653"/>
      <c r="I22" s="653"/>
      <c r="J22" s="653"/>
      <c r="K22" s="653"/>
      <c r="L22" s="653"/>
      <c r="M22" s="653"/>
      <c r="N22" s="653"/>
      <c r="O22" s="653"/>
      <c r="P22" s="653"/>
      <c r="Q22" s="653"/>
      <c r="R22" s="653"/>
      <c r="S22" s="653"/>
      <c r="T22" s="653"/>
      <c r="U22" s="653"/>
      <c r="V22" s="653"/>
      <c r="W22" s="653"/>
      <c r="X22" s="653"/>
      <c r="Y22" s="653"/>
      <c r="Z22" s="653"/>
      <c r="AA22" s="653"/>
      <c r="AB22" s="653"/>
      <c r="AC22" s="653"/>
      <c r="AD22" s="653"/>
      <c r="AE22" s="653"/>
      <c r="AF22" s="653"/>
      <c r="AG22" s="653"/>
    </row>
    <row r="23" spans="2:33" hidden="1">
      <c r="B23" s="482" t="s">
        <v>2174</v>
      </c>
      <c r="C23" s="475">
        <v>0.37</v>
      </c>
      <c r="D23" s="477" t="s">
        <v>2175</v>
      </c>
      <c r="E23" s="468"/>
      <c r="F23" s="468"/>
      <c r="G23" s="345"/>
      <c r="H23" s="346"/>
      <c r="I23" s="347"/>
      <c r="J23" s="345"/>
      <c r="K23" s="348"/>
      <c r="L23" s="348"/>
      <c r="M23" s="348"/>
      <c r="N23" s="345"/>
      <c r="O23" s="345"/>
      <c r="P23" s="345"/>
      <c r="Q23" s="345"/>
      <c r="R23" s="345"/>
      <c r="S23" s="376"/>
      <c r="T23" s="376"/>
      <c r="U23" s="376"/>
      <c r="V23" s="376"/>
      <c r="W23" s="376"/>
      <c r="X23" s="376"/>
      <c r="Y23" s="322"/>
      <c r="Z23" s="322"/>
      <c r="AA23" s="322"/>
      <c r="AB23" s="317"/>
      <c r="AC23" s="317"/>
      <c r="AD23" s="317"/>
      <c r="AE23" s="317"/>
      <c r="AF23" s="345"/>
      <c r="AG23" s="349"/>
    </row>
    <row r="24" spans="2:33" hidden="1">
      <c r="B24" s="342"/>
      <c r="C24" s="343"/>
      <c r="D24" s="343"/>
      <c r="E24" s="343"/>
      <c r="F24" s="343"/>
      <c r="G24" s="473"/>
      <c r="H24" s="343"/>
      <c r="I24" s="343"/>
      <c r="J24" s="343"/>
      <c r="K24" s="343"/>
      <c r="L24" s="343"/>
      <c r="M24" s="343"/>
      <c r="N24" s="343"/>
      <c r="O24" s="343"/>
      <c r="P24" s="343"/>
      <c r="Q24" s="343"/>
      <c r="R24" s="343"/>
      <c r="S24" s="343"/>
      <c r="T24" s="343"/>
      <c r="U24" s="343"/>
      <c r="V24" s="343"/>
      <c r="W24" s="343"/>
      <c r="X24" s="343"/>
      <c r="Y24" s="343"/>
      <c r="Z24" s="343"/>
      <c r="AA24" s="343"/>
      <c r="AB24" s="343"/>
      <c r="AC24" s="343"/>
      <c r="AD24" s="343"/>
      <c r="AE24" s="343"/>
      <c r="AF24" s="343"/>
      <c r="AG24" s="344"/>
    </row>
    <row r="25" spans="2:33" hidden="1">
      <c r="B25" s="482" t="s">
        <v>2176</v>
      </c>
      <c r="C25" s="350">
        <v>0.45</v>
      </c>
      <c r="D25" s="480" t="s">
        <v>2177</v>
      </c>
      <c r="E25" s="345"/>
      <c r="F25" s="317"/>
      <c r="G25" s="345"/>
      <c r="H25" s="346"/>
      <c r="I25" s="345"/>
      <c r="J25" s="345"/>
      <c r="K25" s="348"/>
      <c r="L25" s="348"/>
      <c r="M25" s="348"/>
      <c r="N25" s="345"/>
      <c r="O25" s="345"/>
      <c r="P25" s="345"/>
      <c r="Q25" s="345"/>
      <c r="R25" s="345"/>
      <c r="S25" s="376"/>
      <c r="T25" s="376"/>
      <c r="U25" s="376"/>
      <c r="V25" s="376"/>
      <c r="W25" s="376"/>
      <c r="X25" s="376"/>
      <c r="Y25" s="322"/>
      <c r="Z25" s="322"/>
      <c r="AA25" s="322"/>
      <c r="AB25" s="317"/>
      <c r="AC25" s="317"/>
      <c r="AD25" s="317"/>
      <c r="AE25" s="317"/>
      <c r="AF25" s="345"/>
      <c r="AG25" s="351"/>
    </row>
    <row r="26" spans="2:33">
      <c r="B26" s="670"/>
      <c r="C26" s="653"/>
      <c r="D26" s="653"/>
      <c r="E26" s="653"/>
      <c r="F26" s="653"/>
      <c r="G26" s="653"/>
      <c r="H26" s="653"/>
      <c r="I26" s="653"/>
      <c r="J26" s="653"/>
      <c r="K26" s="653"/>
      <c r="L26" s="653"/>
      <c r="M26" s="653"/>
      <c r="N26" s="653"/>
      <c r="O26" s="653"/>
      <c r="P26" s="653"/>
      <c r="Q26" s="653"/>
      <c r="R26" s="653"/>
      <c r="S26" s="653"/>
      <c r="T26" s="653"/>
      <c r="U26" s="653"/>
      <c r="V26" s="653"/>
      <c r="W26" s="653"/>
      <c r="X26" s="653"/>
      <c r="Y26" s="653"/>
      <c r="Z26" s="653"/>
      <c r="AA26" s="653"/>
      <c r="AB26" s="653"/>
      <c r="AC26" s="653"/>
      <c r="AD26" s="653"/>
      <c r="AE26" s="653"/>
      <c r="AF26" s="653"/>
      <c r="AG26" s="653"/>
    </row>
    <row r="27" spans="2:33">
      <c r="B27" s="472" t="s">
        <v>2180</v>
      </c>
      <c r="C27" s="467">
        <v>0.26</v>
      </c>
      <c r="D27" s="376" t="s">
        <v>2181</v>
      </c>
      <c r="E27" s="376">
        <v>6</v>
      </c>
      <c r="F27" s="377" t="s">
        <v>2182</v>
      </c>
      <c r="G27" s="376" t="s">
        <v>2183</v>
      </c>
      <c r="H27" s="338" t="s">
        <v>2055</v>
      </c>
      <c r="I27" s="320">
        <v>0.23</v>
      </c>
      <c r="J27" s="376" t="s">
        <v>1700</v>
      </c>
      <c r="K27" s="321">
        <v>6.65</v>
      </c>
      <c r="L27" s="321">
        <v>6.7</v>
      </c>
      <c r="M27" s="321">
        <v>7.06</v>
      </c>
      <c r="N27" s="376">
        <v>1</v>
      </c>
      <c r="O27" s="376" t="s">
        <v>1697</v>
      </c>
      <c r="P27" s="376" t="s">
        <v>1701</v>
      </c>
      <c r="Q27" s="376" t="s">
        <v>1709</v>
      </c>
      <c r="R27" s="376">
        <v>0</v>
      </c>
      <c r="S27" s="376" t="s">
        <v>1701</v>
      </c>
      <c r="T27" s="376" t="s">
        <v>1767</v>
      </c>
      <c r="U27" s="376">
        <v>0</v>
      </c>
      <c r="V27" s="376" t="s">
        <v>1701</v>
      </c>
      <c r="W27" s="376" t="s">
        <v>1707</v>
      </c>
      <c r="X27" s="376">
        <v>0</v>
      </c>
      <c r="Y27" s="322"/>
      <c r="Z27" s="322"/>
      <c r="AA27" s="322"/>
      <c r="AB27" s="376" t="s">
        <v>1699</v>
      </c>
      <c r="AC27" s="376" t="s">
        <v>1703</v>
      </c>
      <c r="AD27" s="376">
        <v>0</v>
      </c>
      <c r="AE27" s="323"/>
      <c r="AF27" s="323">
        <v>7.4656000000000002</v>
      </c>
      <c r="AG27" s="325">
        <v>112.42961</v>
      </c>
    </row>
    <row r="28" spans="2:33" hidden="1">
      <c r="B28" s="670"/>
      <c r="C28" s="653"/>
      <c r="D28" s="653"/>
      <c r="E28" s="653"/>
      <c r="F28" s="653"/>
      <c r="G28" s="653"/>
      <c r="H28" s="653"/>
      <c r="I28" s="653"/>
      <c r="J28" s="653"/>
      <c r="K28" s="653"/>
      <c r="L28" s="653"/>
      <c r="M28" s="653"/>
      <c r="N28" s="653"/>
      <c r="O28" s="653"/>
      <c r="P28" s="653"/>
      <c r="Q28" s="653"/>
      <c r="R28" s="653"/>
      <c r="S28" s="653"/>
      <c r="T28" s="653"/>
      <c r="U28" s="653"/>
      <c r="V28" s="653"/>
      <c r="W28" s="653"/>
      <c r="X28" s="653"/>
      <c r="Y28" s="653"/>
      <c r="Z28" s="653"/>
      <c r="AA28" s="653"/>
      <c r="AB28" s="653"/>
      <c r="AC28" s="653"/>
      <c r="AD28" s="653"/>
      <c r="AE28" s="653"/>
      <c r="AF28" s="653"/>
      <c r="AG28" s="653"/>
    </row>
    <row r="29" spans="2:33" hidden="1">
      <c r="B29" s="472" t="s">
        <v>2184</v>
      </c>
      <c r="C29" s="467">
        <v>0.37</v>
      </c>
      <c r="D29" s="376" t="s">
        <v>2185</v>
      </c>
      <c r="E29" s="376"/>
      <c r="F29" s="377"/>
      <c r="G29" s="376"/>
      <c r="H29" s="338"/>
      <c r="I29" s="320"/>
      <c r="J29" s="376"/>
      <c r="K29" s="321"/>
      <c r="L29" s="321"/>
      <c r="M29" s="321"/>
      <c r="N29" s="376"/>
      <c r="O29" s="376"/>
      <c r="P29" s="376"/>
      <c r="Q29" s="376"/>
      <c r="R29" s="376"/>
      <c r="S29" s="376"/>
      <c r="T29" s="376"/>
      <c r="U29" s="376"/>
      <c r="V29" s="376"/>
      <c r="W29" s="376"/>
      <c r="X29" s="376"/>
      <c r="Y29" s="322"/>
      <c r="Z29" s="322"/>
      <c r="AA29" s="322"/>
      <c r="AB29" s="376"/>
      <c r="AC29" s="376"/>
      <c r="AD29" s="376"/>
      <c r="AE29" s="323"/>
      <c r="AF29" s="323"/>
      <c r="AG29" s="325"/>
    </row>
    <row r="30" spans="2:33" hidden="1">
      <c r="B30" s="670"/>
      <c r="C30" s="653"/>
      <c r="D30" s="653"/>
      <c r="E30" s="653"/>
      <c r="F30" s="653"/>
      <c r="G30" s="653"/>
      <c r="H30" s="653"/>
      <c r="I30" s="653"/>
      <c r="J30" s="653"/>
      <c r="K30" s="653"/>
      <c r="L30" s="653"/>
      <c r="M30" s="653"/>
      <c r="N30" s="653"/>
      <c r="O30" s="653"/>
      <c r="P30" s="653"/>
      <c r="Q30" s="653"/>
      <c r="R30" s="653"/>
      <c r="S30" s="653"/>
      <c r="T30" s="653"/>
      <c r="U30" s="653"/>
      <c r="V30" s="653"/>
      <c r="W30" s="653"/>
      <c r="X30" s="653"/>
      <c r="Y30" s="653"/>
      <c r="Z30" s="653"/>
      <c r="AA30" s="653"/>
      <c r="AB30" s="653"/>
      <c r="AC30" s="653"/>
      <c r="AD30" s="653"/>
      <c r="AE30" s="653"/>
      <c r="AF30" s="653"/>
      <c r="AG30" s="653"/>
    </row>
    <row r="31" spans="2:33" hidden="1">
      <c r="B31" s="488" t="s">
        <v>2186</v>
      </c>
      <c r="C31" s="467">
        <v>0.45400000000000001</v>
      </c>
      <c r="D31" s="477" t="s">
        <v>2187</v>
      </c>
      <c r="E31" s="469"/>
      <c r="F31" s="377"/>
      <c r="G31" s="469"/>
      <c r="H31" s="352"/>
      <c r="I31" s="353"/>
      <c r="J31" s="478"/>
      <c r="K31" s="354"/>
      <c r="L31" s="354"/>
      <c r="M31" s="354"/>
      <c r="N31" s="478"/>
      <c r="O31" s="478"/>
      <c r="P31" s="478"/>
      <c r="Q31" s="478"/>
      <c r="R31" s="478"/>
      <c r="S31" s="478"/>
      <c r="T31" s="478"/>
      <c r="U31" s="478"/>
      <c r="V31" s="478"/>
      <c r="W31" s="478"/>
      <c r="X31" s="478"/>
      <c r="Y31" s="322"/>
      <c r="Z31" s="322"/>
      <c r="AA31" s="322"/>
      <c r="AB31" s="478"/>
      <c r="AC31" s="478"/>
      <c r="AD31" s="478"/>
      <c r="AE31" s="355"/>
      <c r="AF31" s="356"/>
      <c r="AG31" s="357"/>
    </row>
    <row r="32" spans="2:33" hidden="1">
      <c r="B32" s="670"/>
      <c r="C32" s="653"/>
      <c r="D32" s="653"/>
      <c r="E32" s="653"/>
      <c r="F32" s="653"/>
      <c r="G32" s="653"/>
      <c r="H32" s="653"/>
      <c r="I32" s="653"/>
      <c r="J32" s="653"/>
      <c r="K32" s="653"/>
      <c r="L32" s="653"/>
      <c r="M32" s="653"/>
      <c r="N32" s="653"/>
      <c r="O32" s="653"/>
      <c r="P32" s="653"/>
      <c r="Q32" s="653"/>
      <c r="R32" s="653"/>
      <c r="S32" s="653"/>
      <c r="T32" s="653"/>
      <c r="U32" s="653"/>
      <c r="V32" s="653"/>
      <c r="W32" s="653"/>
      <c r="X32" s="653"/>
      <c r="Y32" s="653"/>
      <c r="Z32" s="653"/>
      <c r="AA32" s="653"/>
      <c r="AB32" s="653"/>
      <c r="AC32" s="653"/>
      <c r="AD32" s="653"/>
      <c r="AE32" s="653"/>
      <c r="AF32" s="653"/>
      <c r="AG32" s="653"/>
    </row>
    <row r="33" spans="2:33" hidden="1">
      <c r="B33" s="482" t="s">
        <v>2046</v>
      </c>
      <c r="C33" s="475">
        <v>0.33500000000000002</v>
      </c>
      <c r="D33" s="480" t="s">
        <v>2195</v>
      </c>
      <c r="E33" s="337"/>
      <c r="F33" s="377"/>
      <c r="G33" s="358"/>
      <c r="H33" s="338"/>
      <c r="I33" s="320"/>
      <c r="J33" s="376"/>
      <c r="K33" s="321"/>
      <c r="L33" s="321"/>
      <c r="M33" s="321"/>
      <c r="N33" s="376"/>
      <c r="O33" s="376"/>
      <c r="P33" s="376"/>
      <c r="Q33" s="376"/>
      <c r="R33" s="376"/>
      <c r="S33" s="376"/>
      <c r="T33" s="376"/>
      <c r="U33" s="376"/>
      <c r="V33" s="376"/>
      <c r="W33" s="376"/>
      <c r="X33" s="376"/>
      <c r="Y33" s="322"/>
      <c r="Z33" s="322"/>
      <c r="AA33" s="322"/>
      <c r="AB33" s="376"/>
      <c r="AC33" s="376"/>
      <c r="AD33" s="376"/>
      <c r="AE33" s="323"/>
      <c r="AF33" s="359"/>
      <c r="AG33" s="336"/>
    </row>
    <row r="34" spans="2:33" hidden="1">
      <c r="B34" s="670" t="s">
        <v>2445</v>
      </c>
      <c r="C34" s="653"/>
      <c r="D34" s="653"/>
      <c r="E34" s="653"/>
      <c r="F34" s="653"/>
      <c r="G34" s="653"/>
      <c r="H34" s="653"/>
      <c r="I34" s="653"/>
      <c r="J34" s="653"/>
      <c r="K34" s="653"/>
      <c r="L34" s="653"/>
      <c r="M34" s="653"/>
      <c r="N34" s="653"/>
      <c r="O34" s="653"/>
      <c r="P34" s="653"/>
      <c r="Q34" s="653"/>
      <c r="R34" s="653"/>
      <c r="S34" s="653"/>
      <c r="T34" s="653"/>
      <c r="U34" s="653"/>
      <c r="V34" s="653"/>
      <c r="W34" s="653"/>
      <c r="X34" s="653"/>
      <c r="Y34" s="653"/>
      <c r="Z34" s="653"/>
      <c r="AA34" s="653"/>
      <c r="AB34" s="653"/>
      <c r="AC34" s="653"/>
      <c r="AD34" s="653"/>
      <c r="AE34" s="653"/>
      <c r="AF34" s="653"/>
      <c r="AG34" s="653"/>
    </row>
    <row r="35" spans="2:33" hidden="1">
      <c r="B35" s="472" t="s">
        <v>2196</v>
      </c>
      <c r="C35" s="484">
        <v>0.313</v>
      </c>
      <c r="D35" s="480" t="s">
        <v>2197</v>
      </c>
      <c r="E35" s="468"/>
      <c r="F35" s="377"/>
      <c r="G35" s="468"/>
      <c r="H35" s="360"/>
      <c r="I35" s="468"/>
      <c r="J35" s="468"/>
      <c r="K35" s="468"/>
      <c r="L35" s="361"/>
      <c r="M35" s="361"/>
      <c r="N35" s="468"/>
      <c r="O35" s="478"/>
      <c r="P35" s="478"/>
      <c r="Q35" s="478"/>
      <c r="R35" s="478"/>
      <c r="S35" s="478"/>
      <c r="T35" s="478"/>
      <c r="U35" s="478"/>
      <c r="V35" s="478"/>
      <c r="W35" s="478"/>
      <c r="X35" s="478"/>
      <c r="Y35" s="322"/>
      <c r="Z35" s="322"/>
      <c r="AA35" s="322"/>
      <c r="AB35" s="478"/>
      <c r="AC35" s="478"/>
      <c r="AD35" s="478"/>
      <c r="AE35" s="468"/>
      <c r="AF35" s="468"/>
      <c r="AG35" s="362"/>
    </row>
    <row r="36" spans="2:33" hidden="1">
      <c r="B36" s="670"/>
      <c r="C36" s="653"/>
      <c r="D36" s="653"/>
      <c r="E36" s="653"/>
      <c r="F36" s="653"/>
      <c r="G36" s="653"/>
      <c r="H36" s="653"/>
      <c r="I36" s="653"/>
      <c r="J36" s="653"/>
      <c r="K36" s="653"/>
      <c r="L36" s="653"/>
      <c r="M36" s="653"/>
      <c r="N36" s="653"/>
      <c r="O36" s="653"/>
      <c r="P36" s="653"/>
      <c r="Q36" s="653"/>
      <c r="R36" s="653"/>
      <c r="S36" s="653"/>
      <c r="T36" s="653"/>
      <c r="U36" s="653"/>
      <c r="V36" s="653"/>
      <c r="W36" s="653"/>
      <c r="X36" s="653"/>
      <c r="Y36" s="653"/>
      <c r="Z36" s="653"/>
      <c r="AA36" s="653"/>
      <c r="AB36" s="653"/>
      <c r="AC36" s="653"/>
      <c r="AD36" s="653"/>
      <c r="AE36" s="653"/>
      <c r="AF36" s="653"/>
      <c r="AG36" s="653"/>
    </row>
    <row r="37" spans="2:33" hidden="1">
      <c r="B37" s="474" t="s">
        <v>2198</v>
      </c>
      <c r="C37" s="467">
        <v>0.215</v>
      </c>
      <c r="D37" s="469" t="s">
        <v>2199</v>
      </c>
      <c r="E37" s="469"/>
      <c r="F37" s="377"/>
      <c r="G37" s="363"/>
      <c r="H37" s="364"/>
      <c r="I37" s="353"/>
      <c r="J37" s="376"/>
      <c r="K37" s="354"/>
      <c r="L37" s="354"/>
      <c r="M37" s="354"/>
      <c r="N37" s="478"/>
      <c r="O37" s="377"/>
      <c r="P37" s="377"/>
      <c r="Q37" s="377"/>
      <c r="R37" s="377"/>
      <c r="S37" s="377"/>
      <c r="T37" s="377"/>
      <c r="U37" s="377"/>
      <c r="V37" s="377"/>
      <c r="W37" s="377"/>
      <c r="X37" s="377"/>
      <c r="Y37" s="322"/>
      <c r="Z37" s="322"/>
      <c r="AA37" s="322"/>
      <c r="AB37" s="377"/>
      <c r="AC37" s="377"/>
      <c r="AD37" s="377"/>
      <c r="AE37" s="355"/>
      <c r="AF37" s="345"/>
      <c r="AG37" s="349"/>
    </row>
    <row r="38" spans="2:33" hidden="1">
      <c r="B38" s="670"/>
      <c r="C38" s="653"/>
      <c r="D38" s="653"/>
      <c r="E38" s="653"/>
      <c r="F38" s="653"/>
      <c r="G38" s="653"/>
      <c r="H38" s="653"/>
      <c r="I38" s="653"/>
      <c r="J38" s="653"/>
      <c r="K38" s="653"/>
      <c r="L38" s="653"/>
      <c r="M38" s="653"/>
      <c r="N38" s="653"/>
      <c r="O38" s="653"/>
      <c r="P38" s="653"/>
      <c r="Q38" s="653"/>
      <c r="R38" s="653"/>
      <c r="S38" s="653"/>
      <c r="T38" s="653"/>
      <c r="U38" s="653"/>
      <c r="V38" s="653"/>
      <c r="W38" s="653"/>
      <c r="X38" s="653"/>
      <c r="Y38" s="653"/>
      <c r="Z38" s="653"/>
      <c r="AA38" s="653"/>
      <c r="AB38" s="653"/>
      <c r="AC38" s="653"/>
      <c r="AD38" s="653"/>
      <c r="AE38" s="653"/>
      <c r="AF38" s="653"/>
      <c r="AG38" s="653"/>
    </row>
    <row r="39" spans="2:33" hidden="1">
      <c r="B39" s="482" t="s">
        <v>2047</v>
      </c>
      <c r="C39" s="475">
        <v>0.32100000000000001</v>
      </c>
      <c r="D39" s="480" t="s">
        <v>2200</v>
      </c>
      <c r="E39" s="331"/>
      <c r="F39" s="331"/>
      <c r="G39" s="365"/>
      <c r="H39" s="334"/>
      <c r="I39" s="484"/>
      <c r="J39" s="377"/>
      <c r="K39" s="366"/>
      <c r="L39" s="366"/>
      <c r="M39" s="366"/>
      <c r="N39" s="377"/>
      <c r="O39" s="376"/>
      <c r="P39" s="376"/>
      <c r="Q39" s="376"/>
      <c r="R39" s="377"/>
      <c r="S39" s="376"/>
      <c r="T39" s="376"/>
      <c r="U39" s="376"/>
      <c r="V39" s="376"/>
      <c r="W39" s="376"/>
      <c r="X39" s="376"/>
      <c r="Y39" s="322"/>
      <c r="Z39" s="322"/>
      <c r="AA39" s="322"/>
      <c r="AB39" s="376"/>
      <c r="AC39" s="376"/>
      <c r="AD39" s="376"/>
      <c r="AE39" s="376"/>
      <c r="AF39" s="367"/>
      <c r="AG39" s="368"/>
    </row>
    <row r="40" spans="2:33" hidden="1">
      <c r="B40" s="670"/>
      <c r="C40" s="653"/>
      <c r="D40" s="653"/>
      <c r="E40" s="653"/>
      <c r="F40" s="653"/>
      <c r="G40" s="653"/>
      <c r="H40" s="653"/>
      <c r="I40" s="653"/>
      <c r="J40" s="653"/>
      <c r="K40" s="653"/>
      <c r="L40" s="653"/>
      <c r="M40" s="653"/>
      <c r="N40" s="653"/>
      <c r="O40" s="653"/>
      <c r="P40" s="653"/>
      <c r="Q40" s="653"/>
      <c r="R40" s="653"/>
      <c r="S40" s="653"/>
      <c r="T40" s="653"/>
      <c r="U40" s="653"/>
      <c r="V40" s="653"/>
      <c r="W40" s="653"/>
      <c r="X40" s="653"/>
      <c r="Y40" s="653"/>
      <c r="Z40" s="653"/>
      <c r="AA40" s="653"/>
      <c r="AB40" s="653"/>
      <c r="AC40" s="653"/>
      <c r="AD40" s="653"/>
      <c r="AE40" s="653"/>
      <c r="AF40" s="653"/>
      <c r="AG40" s="653"/>
    </row>
    <row r="41" spans="2:33" hidden="1">
      <c r="B41" s="472" t="s">
        <v>2049</v>
      </c>
      <c r="C41" s="467">
        <v>0.49399999999999999</v>
      </c>
      <c r="D41" s="376" t="s">
        <v>2201</v>
      </c>
      <c r="E41" s="377"/>
      <c r="F41" s="317"/>
      <c r="G41" s="377"/>
      <c r="H41" s="334"/>
      <c r="I41" s="484"/>
      <c r="J41" s="377"/>
      <c r="K41" s="366"/>
      <c r="L41" s="366"/>
      <c r="M41" s="366"/>
      <c r="N41" s="377"/>
      <c r="O41" s="377"/>
      <c r="P41" s="377"/>
      <c r="Q41" s="377"/>
      <c r="R41" s="377"/>
      <c r="S41" s="468"/>
      <c r="T41" s="468"/>
      <c r="U41" s="468"/>
      <c r="V41" s="468"/>
      <c r="W41" s="468"/>
      <c r="X41" s="468"/>
      <c r="Y41" s="322"/>
      <c r="Z41" s="322"/>
      <c r="AA41" s="322"/>
      <c r="AB41" s="468"/>
      <c r="AC41" s="468"/>
      <c r="AD41" s="468"/>
      <c r="AE41" s="323"/>
      <c r="AF41" s="369"/>
      <c r="AG41" s="336"/>
    </row>
    <row r="42" spans="2:33" hidden="1">
      <c r="B42" s="670"/>
      <c r="C42" s="653"/>
      <c r="D42" s="653"/>
      <c r="E42" s="653"/>
      <c r="F42" s="653"/>
      <c r="G42" s="653"/>
      <c r="H42" s="653"/>
      <c r="I42" s="653"/>
      <c r="J42" s="653"/>
      <c r="K42" s="653"/>
      <c r="L42" s="653"/>
      <c r="M42" s="653"/>
      <c r="N42" s="653"/>
      <c r="O42" s="653"/>
      <c r="P42" s="653"/>
      <c r="Q42" s="653"/>
      <c r="R42" s="653"/>
      <c r="S42" s="653"/>
      <c r="T42" s="653"/>
      <c r="U42" s="653"/>
      <c r="V42" s="653"/>
      <c r="W42" s="653"/>
      <c r="X42" s="653"/>
      <c r="Y42" s="653"/>
      <c r="Z42" s="653"/>
      <c r="AA42" s="653"/>
      <c r="AB42" s="653"/>
      <c r="AC42" s="653"/>
      <c r="AD42" s="653"/>
      <c r="AE42" s="653"/>
      <c r="AF42" s="653"/>
      <c r="AG42" s="653"/>
    </row>
    <row r="43" spans="2:33" hidden="1">
      <c r="B43" s="482" t="s">
        <v>2451</v>
      </c>
      <c r="C43" s="370">
        <v>0.16800000000000001</v>
      </c>
      <c r="D43" s="370" t="s">
        <v>2450</v>
      </c>
      <c r="E43" s="468"/>
      <c r="F43" s="371"/>
      <c r="G43" s="468"/>
      <c r="H43" s="468"/>
      <c r="I43" s="468"/>
      <c r="J43" s="468"/>
      <c r="K43" s="468"/>
      <c r="L43" s="468"/>
      <c r="M43" s="468"/>
      <c r="N43" s="468"/>
      <c r="O43" s="468"/>
      <c r="P43" s="468"/>
      <c r="Q43" s="468"/>
      <c r="R43" s="468"/>
      <c r="S43" s="468"/>
      <c r="T43" s="468"/>
      <c r="U43" s="468"/>
      <c r="V43" s="468"/>
      <c r="W43" s="468"/>
      <c r="X43" s="468"/>
      <c r="Y43" s="372"/>
      <c r="Z43" s="372"/>
      <c r="AA43" s="372"/>
      <c r="AB43" s="468"/>
      <c r="AC43" s="468"/>
      <c r="AD43" s="468"/>
      <c r="AE43" s="468"/>
      <c r="AF43" s="468"/>
      <c r="AG43" s="373"/>
    </row>
    <row r="44" spans="2:33" hidden="1">
      <c r="B44" s="671"/>
      <c r="C44" s="672"/>
      <c r="D44" s="672"/>
      <c r="E44" s="672"/>
      <c r="F44" s="672"/>
      <c r="G44" s="672"/>
      <c r="H44" s="672"/>
      <c r="I44" s="672"/>
      <c r="J44" s="672"/>
      <c r="K44" s="672"/>
      <c r="L44" s="672"/>
      <c r="M44" s="672"/>
      <c r="N44" s="672"/>
      <c r="O44" s="672"/>
      <c r="P44" s="672"/>
      <c r="Q44" s="672"/>
      <c r="R44" s="672"/>
      <c r="S44" s="672"/>
      <c r="T44" s="672"/>
      <c r="U44" s="672"/>
      <c r="V44" s="672"/>
      <c r="W44" s="672"/>
      <c r="X44" s="672"/>
      <c r="Y44" s="672"/>
      <c r="Z44" s="672"/>
      <c r="AA44" s="672"/>
      <c r="AB44" s="672"/>
      <c r="AC44" s="672"/>
      <c r="AD44" s="672"/>
      <c r="AE44" s="672"/>
      <c r="AF44" s="672"/>
      <c r="AG44" s="672"/>
    </row>
    <row r="45" spans="2:33" hidden="1">
      <c r="B45" s="374" t="s">
        <v>2205</v>
      </c>
      <c r="C45" s="467">
        <v>0.83099999999999996</v>
      </c>
      <c r="D45" s="375" t="s">
        <v>2206</v>
      </c>
      <c r="E45" s="375"/>
      <c r="F45" s="377"/>
      <c r="G45" s="376"/>
      <c r="H45" s="338"/>
      <c r="I45" s="375"/>
      <c r="J45" s="376"/>
      <c r="K45" s="321"/>
      <c r="L45" s="376"/>
      <c r="M45" s="321"/>
      <c r="N45" s="375"/>
      <c r="O45" s="376"/>
      <c r="P45" s="376"/>
      <c r="Q45" s="376"/>
      <c r="R45" s="375"/>
      <c r="S45" s="376"/>
      <c r="T45" s="376"/>
      <c r="U45" s="376"/>
      <c r="V45" s="376"/>
      <c r="W45" s="376"/>
      <c r="X45" s="376"/>
      <c r="Y45" s="322"/>
      <c r="Z45" s="322"/>
      <c r="AA45" s="322"/>
      <c r="AB45" s="375"/>
      <c r="AC45" s="375"/>
      <c r="AD45" s="375"/>
      <c r="AE45" s="375"/>
      <c r="AF45" s="377"/>
      <c r="AG45" s="378"/>
    </row>
    <row r="46" spans="2:33">
      <c r="B46" s="670"/>
      <c r="C46" s="653"/>
      <c r="D46" s="653"/>
      <c r="E46" s="653"/>
      <c r="F46" s="653"/>
      <c r="G46" s="653"/>
      <c r="H46" s="653"/>
      <c r="I46" s="653"/>
      <c r="J46" s="653"/>
      <c r="K46" s="653"/>
      <c r="L46" s="653"/>
      <c r="M46" s="653"/>
      <c r="N46" s="653"/>
      <c r="O46" s="653"/>
      <c r="P46" s="653"/>
      <c r="Q46" s="653"/>
      <c r="R46" s="653"/>
      <c r="S46" s="653"/>
      <c r="T46" s="653"/>
      <c r="U46" s="653"/>
      <c r="V46" s="653"/>
      <c r="W46" s="653"/>
      <c r="X46" s="653"/>
      <c r="Y46" s="653"/>
      <c r="Z46" s="653"/>
      <c r="AA46" s="653"/>
      <c r="AB46" s="653"/>
      <c r="AC46" s="653"/>
      <c r="AD46" s="653"/>
      <c r="AE46" s="653"/>
      <c r="AF46" s="653"/>
      <c r="AG46" s="653"/>
    </row>
    <row r="47" spans="2:33">
      <c r="B47" s="482" t="s">
        <v>2217</v>
      </c>
      <c r="C47" s="475">
        <v>1.3109999999999999</v>
      </c>
      <c r="D47" s="480" t="s">
        <v>2218</v>
      </c>
      <c r="E47" s="481">
        <v>7</v>
      </c>
      <c r="F47" s="317" t="s">
        <v>2233</v>
      </c>
      <c r="G47" s="481" t="s">
        <v>2219</v>
      </c>
      <c r="H47" s="379" t="s">
        <v>2104</v>
      </c>
      <c r="I47" s="380">
        <v>4.5999999999999999E-2</v>
      </c>
      <c r="J47" s="481" t="s">
        <v>1700</v>
      </c>
      <c r="K47" s="381">
        <v>27.2</v>
      </c>
      <c r="L47" s="381">
        <v>4.95</v>
      </c>
      <c r="M47" s="381">
        <v>5.68</v>
      </c>
      <c r="N47" s="481">
        <v>3</v>
      </c>
      <c r="O47" s="481" t="s">
        <v>1697</v>
      </c>
      <c r="P47" s="481" t="s">
        <v>1701</v>
      </c>
      <c r="Q47" s="481" t="s">
        <v>1709</v>
      </c>
      <c r="R47" s="481">
        <v>0</v>
      </c>
      <c r="S47" s="376" t="s">
        <v>1701</v>
      </c>
      <c r="T47" s="376" t="s">
        <v>1767</v>
      </c>
      <c r="U47" s="376">
        <v>0</v>
      </c>
      <c r="V47" s="376" t="s">
        <v>1701</v>
      </c>
      <c r="W47" s="376" t="s">
        <v>1707</v>
      </c>
      <c r="X47" s="376">
        <v>0</v>
      </c>
      <c r="Y47" s="322"/>
      <c r="Z47" s="322"/>
      <c r="AA47" s="322"/>
      <c r="AB47" s="317" t="s">
        <v>2064</v>
      </c>
      <c r="AC47" s="317" t="s">
        <v>1701</v>
      </c>
      <c r="AD47" s="376">
        <v>0</v>
      </c>
      <c r="AE47" s="381"/>
      <c r="AF47" s="317">
        <v>7.4743899999999996</v>
      </c>
      <c r="AG47" s="382">
        <v>112.44703</v>
      </c>
    </row>
    <row r="48" spans="2:33" hidden="1">
      <c r="B48" s="671"/>
      <c r="C48" s="672"/>
      <c r="D48" s="672"/>
      <c r="E48" s="672"/>
      <c r="F48" s="672"/>
      <c r="G48" s="672"/>
      <c r="H48" s="672"/>
      <c r="I48" s="672"/>
      <c r="J48" s="672"/>
      <c r="K48" s="672"/>
      <c r="L48" s="672"/>
      <c r="M48" s="672"/>
      <c r="N48" s="672"/>
      <c r="O48" s="672"/>
      <c r="P48" s="672"/>
      <c r="Q48" s="672"/>
      <c r="R48" s="672"/>
      <c r="S48" s="672"/>
      <c r="T48" s="672"/>
      <c r="U48" s="672"/>
      <c r="V48" s="672"/>
      <c r="W48" s="672"/>
      <c r="X48" s="672"/>
      <c r="Y48" s="672"/>
      <c r="Z48" s="672"/>
      <c r="AA48" s="672"/>
      <c r="AB48" s="672"/>
      <c r="AC48" s="672"/>
      <c r="AD48" s="672"/>
      <c r="AE48" s="672"/>
      <c r="AF48" s="672"/>
      <c r="AG48" s="673"/>
    </row>
    <row r="49" spans="2:33" hidden="1">
      <c r="B49" s="474" t="s">
        <v>2057</v>
      </c>
      <c r="C49" s="475">
        <v>1.355</v>
      </c>
      <c r="D49" s="480" t="s">
        <v>2220</v>
      </c>
      <c r="E49" s="468"/>
      <c r="F49" s="317"/>
      <c r="G49" s="468"/>
      <c r="H49" s="360"/>
      <c r="I49" s="468"/>
      <c r="J49" s="376"/>
      <c r="K49" s="361"/>
      <c r="L49" s="361"/>
      <c r="M49" s="361"/>
      <c r="N49" s="468"/>
      <c r="O49" s="468"/>
      <c r="P49" s="468"/>
      <c r="Q49" s="468"/>
      <c r="R49" s="376"/>
      <c r="S49" s="376"/>
      <c r="T49" s="376"/>
      <c r="U49" s="376"/>
      <c r="V49" s="376"/>
      <c r="W49" s="376"/>
      <c r="X49" s="376"/>
      <c r="Y49" s="322"/>
      <c r="Z49" s="322"/>
      <c r="AA49" s="322"/>
      <c r="AB49" s="376"/>
      <c r="AC49" s="376"/>
      <c r="AD49" s="376"/>
      <c r="AE49" s="468"/>
      <c r="AF49" s="468"/>
      <c r="AG49" s="362"/>
    </row>
    <row r="50" spans="2:33">
      <c r="B50" s="670"/>
      <c r="C50" s="653"/>
      <c r="D50" s="653"/>
      <c r="E50" s="653"/>
      <c r="F50" s="653"/>
      <c r="G50" s="653"/>
      <c r="H50" s="653"/>
      <c r="I50" s="653"/>
      <c r="J50" s="653"/>
      <c r="K50" s="653"/>
      <c r="L50" s="653"/>
      <c r="M50" s="653"/>
      <c r="N50" s="653"/>
      <c r="O50" s="653"/>
      <c r="P50" s="653"/>
      <c r="Q50" s="653"/>
      <c r="R50" s="653"/>
      <c r="S50" s="653"/>
      <c r="T50" s="653"/>
      <c r="U50" s="653"/>
      <c r="V50" s="653"/>
      <c r="W50" s="653"/>
      <c r="X50" s="653"/>
      <c r="Y50" s="653"/>
      <c r="Z50" s="653"/>
      <c r="AA50" s="653"/>
      <c r="AB50" s="653"/>
      <c r="AC50" s="653"/>
      <c r="AD50" s="653"/>
      <c r="AE50" s="653"/>
      <c r="AF50" s="653"/>
      <c r="AG50" s="653"/>
    </row>
    <row r="51" spans="2:33">
      <c r="B51" s="472" t="s">
        <v>2227</v>
      </c>
      <c r="C51" s="467">
        <v>0.39600000000000002</v>
      </c>
      <c r="D51" s="376" t="s">
        <v>2228</v>
      </c>
      <c r="E51" s="376">
        <v>8</v>
      </c>
      <c r="F51" s="377" t="s">
        <v>2229</v>
      </c>
      <c r="G51" s="377" t="s">
        <v>2234</v>
      </c>
      <c r="H51" s="360" t="s">
        <v>2109</v>
      </c>
      <c r="I51" s="320">
        <v>0.23699999999999999</v>
      </c>
      <c r="J51" s="376" t="s">
        <v>1700</v>
      </c>
      <c r="K51" s="321">
        <v>5.05</v>
      </c>
      <c r="L51" s="321">
        <v>5.5</v>
      </c>
      <c r="M51" s="321">
        <v>6.03</v>
      </c>
      <c r="N51" s="376">
        <v>1</v>
      </c>
      <c r="O51" s="468" t="s">
        <v>1705</v>
      </c>
      <c r="P51" s="335" t="s">
        <v>1701</v>
      </c>
      <c r="Q51" s="335" t="s">
        <v>1709</v>
      </c>
      <c r="R51" s="376">
        <v>0</v>
      </c>
      <c r="S51" s="383" t="s">
        <v>1701</v>
      </c>
      <c r="T51" s="383" t="s">
        <v>1767</v>
      </c>
      <c r="U51" s="383">
        <v>0</v>
      </c>
      <c r="V51" s="383" t="s">
        <v>1701</v>
      </c>
      <c r="W51" s="383" t="s">
        <v>1707</v>
      </c>
      <c r="X51" s="383">
        <v>0</v>
      </c>
      <c r="Y51" s="322"/>
      <c r="Z51" s="322"/>
      <c r="AA51" s="322"/>
      <c r="AB51" s="317" t="s">
        <v>1699</v>
      </c>
      <c r="AC51" s="317" t="s">
        <v>1703</v>
      </c>
      <c r="AD51" s="317">
        <v>0</v>
      </c>
      <c r="AE51" s="317"/>
      <c r="AF51" s="317">
        <v>7.4624899999999998</v>
      </c>
      <c r="AG51" s="382">
        <v>112.43124</v>
      </c>
    </row>
    <row r="52" spans="2:33">
      <c r="B52" s="670"/>
      <c r="C52" s="653"/>
      <c r="D52" s="653"/>
      <c r="E52" s="653"/>
      <c r="F52" s="653"/>
      <c r="G52" s="653"/>
      <c r="H52" s="653"/>
      <c r="I52" s="653"/>
      <c r="J52" s="653"/>
      <c r="K52" s="653"/>
      <c r="L52" s="653"/>
      <c r="M52" s="653"/>
      <c r="N52" s="653"/>
      <c r="O52" s="653"/>
      <c r="P52" s="653"/>
      <c r="Q52" s="653"/>
      <c r="R52" s="653"/>
      <c r="S52" s="653"/>
      <c r="T52" s="653"/>
      <c r="U52" s="653"/>
      <c r="V52" s="653"/>
      <c r="W52" s="653"/>
      <c r="X52" s="653"/>
      <c r="Y52" s="653"/>
      <c r="Z52" s="653"/>
      <c r="AA52" s="653"/>
      <c r="AB52" s="653"/>
      <c r="AC52" s="653"/>
      <c r="AD52" s="653"/>
      <c r="AE52" s="653"/>
      <c r="AF52" s="653"/>
      <c r="AG52" s="653"/>
    </row>
    <row r="53" spans="2:33">
      <c r="B53" s="472" t="s">
        <v>2051</v>
      </c>
      <c r="C53" s="467">
        <v>0.69499999999999995</v>
      </c>
      <c r="D53" s="376" t="s">
        <v>2235</v>
      </c>
      <c r="E53" s="468">
        <v>9</v>
      </c>
      <c r="F53" s="317" t="s">
        <v>2236</v>
      </c>
      <c r="G53" s="468" t="s">
        <v>2237</v>
      </c>
      <c r="H53" s="360" t="s">
        <v>2076</v>
      </c>
      <c r="I53" s="384">
        <v>0.52</v>
      </c>
      <c r="J53" s="468" t="s">
        <v>1700</v>
      </c>
      <c r="K53" s="361">
        <v>5.9</v>
      </c>
      <c r="L53" s="361">
        <v>7</v>
      </c>
      <c r="M53" s="361">
        <v>10.18</v>
      </c>
      <c r="N53" s="468">
        <v>1</v>
      </c>
      <c r="O53" s="468" t="s">
        <v>1697</v>
      </c>
      <c r="P53" s="468" t="s">
        <v>1701</v>
      </c>
      <c r="Q53" s="468" t="s">
        <v>1709</v>
      </c>
      <c r="R53" s="468">
        <v>0</v>
      </c>
      <c r="S53" s="468" t="s">
        <v>1701</v>
      </c>
      <c r="T53" s="468" t="s">
        <v>1767</v>
      </c>
      <c r="U53" s="468">
        <v>0</v>
      </c>
      <c r="V53" s="468" t="s">
        <v>1701</v>
      </c>
      <c r="W53" s="468" t="s">
        <v>1707</v>
      </c>
      <c r="X53" s="468">
        <v>0</v>
      </c>
      <c r="Y53" s="322"/>
      <c r="Z53" s="322"/>
      <c r="AA53" s="322"/>
      <c r="AB53" s="468" t="s">
        <v>1699</v>
      </c>
      <c r="AC53" s="468" t="s">
        <v>1703</v>
      </c>
      <c r="AD53" s="468">
        <v>0</v>
      </c>
      <c r="AE53" s="468"/>
      <c r="AF53" s="468">
        <v>7.4617000000000004</v>
      </c>
      <c r="AG53" s="362">
        <v>112.43523999999999</v>
      </c>
    </row>
    <row r="54" spans="2:33" hidden="1">
      <c r="B54" s="670"/>
      <c r="C54" s="653"/>
      <c r="D54" s="653"/>
      <c r="E54" s="653"/>
      <c r="F54" s="653"/>
      <c r="G54" s="653"/>
      <c r="H54" s="653"/>
      <c r="I54" s="653"/>
      <c r="J54" s="653"/>
      <c r="K54" s="653"/>
      <c r="L54" s="653"/>
      <c r="M54" s="653"/>
      <c r="N54" s="653"/>
      <c r="O54" s="653"/>
      <c r="P54" s="653"/>
      <c r="Q54" s="653"/>
      <c r="R54" s="653"/>
      <c r="S54" s="653"/>
      <c r="T54" s="653"/>
      <c r="U54" s="653"/>
      <c r="V54" s="653"/>
      <c r="W54" s="653"/>
      <c r="X54" s="653"/>
      <c r="Y54" s="653"/>
      <c r="Z54" s="653"/>
      <c r="AA54" s="653"/>
      <c r="AB54" s="653"/>
      <c r="AC54" s="653"/>
      <c r="AD54" s="653"/>
      <c r="AE54" s="653"/>
      <c r="AF54" s="653"/>
      <c r="AG54" s="653"/>
    </row>
    <row r="55" spans="2:33" hidden="1">
      <c r="B55" s="488" t="s">
        <v>2238</v>
      </c>
      <c r="C55" s="467">
        <v>0.6</v>
      </c>
      <c r="D55" s="469" t="s">
        <v>2239</v>
      </c>
      <c r="E55" s="468"/>
      <c r="F55" s="377"/>
      <c r="G55" s="468"/>
      <c r="H55" s="360"/>
      <c r="I55" s="384"/>
      <c r="J55" s="468"/>
      <c r="K55" s="468"/>
      <c r="L55" s="361"/>
      <c r="M55" s="361"/>
      <c r="N55" s="468"/>
      <c r="O55" s="468"/>
      <c r="P55" s="468"/>
      <c r="Q55" s="468"/>
      <c r="R55" s="468"/>
      <c r="S55" s="376"/>
      <c r="T55" s="376"/>
      <c r="U55" s="376"/>
      <c r="V55" s="376"/>
      <c r="W55" s="376"/>
      <c r="X55" s="376"/>
      <c r="Y55" s="322"/>
      <c r="Z55" s="322"/>
      <c r="AA55" s="322"/>
      <c r="AB55" s="376"/>
      <c r="AC55" s="376"/>
      <c r="AD55" s="376"/>
      <c r="AE55" s="385"/>
      <c r="AF55" s="377"/>
      <c r="AG55" s="336"/>
    </row>
    <row r="56" spans="2:33" hidden="1">
      <c r="B56" s="342"/>
      <c r="C56" s="343"/>
      <c r="D56" s="343"/>
      <c r="E56" s="343"/>
      <c r="F56" s="343"/>
      <c r="G56" s="473"/>
      <c r="H56" s="343"/>
      <c r="I56" s="343"/>
      <c r="J56" s="343"/>
      <c r="K56" s="343"/>
      <c r="L56" s="343"/>
      <c r="M56" s="343"/>
      <c r="N56" s="343"/>
      <c r="O56" s="343"/>
      <c r="P56" s="343"/>
      <c r="Q56" s="343"/>
      <c r="R56" s="343"/>
      <c r="S56" s="343"/>
      <c r="T56" s="343"/>
      <c r="U56" s="343"/>
      <c r="V56" s="343"/>
      <c r="W56" s="343"/>
      <c r="X56" s="343"/>
      <c r="Y56" s="343"/>
      <c r="Z56" s="343"/>
      <c r="AA56" s="343"/>
      <c r="AB56" s="343"/>
      <c r="AC56" s="343"/>
      <c r="AD56" s="343"/>
      <c r="AE56" s="343"/>
      <c r="AF56" s="343"/>
      <c r="AG56" s="344"/>
    </row>
    <row r="57" spans="2:33" hidden="1">
      <c r="B57" s="488" t="s">
        <v>2240</v>
      </c>
      <c r="C57" s="467">
        <v>0.104</v>
      </c>
      <c r="D57" s="469" t="s">
        <v>2241</v>
      </c>
      <c r="E57" s="468"/>
      <c r="F57" s="377"/>
      <c r="G57" s="468"/>
      <c r="H57" s="360"/>
      <c r="I57" s="384"/>
      <c r="J57" s="468"/>
      <c r="K57" s="361"/>
      <c r="L57" s="361"/>
      <c r="M57" s="361"/>
      <c r="N57" s="386"/>
      <c r="O57" s="468"/>
      <c r="P57" s="468"/>
      <c r="Q57" s="468"/>
      <c r="R57" s="468"/>
      <c r="S57" s="376"/>
      <c r="T57" s="376"/>
      <c r="U57" s="376"/>
      <c r="V57" s="376"/>
      <c r="W57" s="376"/>
      <c r="X57" s="376"/>
      <c r="Y57" s="322"/>
      <c r="Z57" s="322"/>
      <c r="AA57" s="322"/>
      <c r="AB57" s="376"/>
      <c r="AC57" s="376"/>
      <c r="AD57" s="376"/>
      <c r="AE57" s="385"/>
      <c r="AF57" s="468"/>
      <c r="AG57" s="387"/>
    </row>
    <row r="58" spans="2:33" hidden="1">
      <c r="B58" s="670"/>
      <c r="C58" s="653"/>
      <c r="D58" s="653"/>
      <c r="E58" s="653"/>
      <c r="F58" s="653"/>
      <c r="G58" s="653"/>
      <c r="H58" s="653"/>
      <c r="I58" s="653"/>
      <c r="J58" s="653"/>
      <c r="K58" s="653"/>
      <c r="L58" s="653"/>
      <c r="M58" s="653"/>
      <c r="N58" s="653"/>
      <c r="O58" s="653"/>
      <c r="P58" s="653"/>
      <c r="Q58" s="653"/>
      <c r="R58" s="653"/>
      <c r="S58" s="653"/>
      <c r="T58" s="653"/>
      <c r="U58" s="653"/>
      <c r="V58" s="653"/>
      <c r="W58" s="653"/>
      <c r="X58" s="653"/>
      <c r="Y58" s="653"/>
      <c r="Z58" s="653"/>
      <c r="AA58" s="653"/>
      <c r="AB58" s="653"/>
      <c r="AC58" s="653"/>
      <c r="AD58" s="653"/>
      <c r="AE58" s="653"/>
      <c r="AF58" s="653"/>
      <c r="AG58" s="653"/>
    </row>
    <row r="59" spans="2:33" hidden="1">
      <c r="B59" s="488" t="s">
        <v>2242</v>
      </c>
      <c r="C59" s="467">
        <v>0.61499999999999999</v>
      </c>
      <c r="D59" s="469" t="s">
        <v>2243</v>
      </c>
      <c r="E59" s="388"/>
      <c r="F59" s="377"/>
      <c r="G59" s="388"/>
      <c r="H59" s="389"/>
      <c r="I59" s="468"/>
      <c r="J59" s="376"/>
      <c r="K59" s="361"/>
      <c r="L59" s="361"/>
      <c r="M59" s="361"/>
      <c r="N59" s="468"/>
      <c r="O59" s="377"/>
      <c r="P59" s="377"/>
      <c r="Q59" s="377"/>
      <c r="R59" s="377"/>
      <c r="S59" s="377"/>
      <c r="T59" s="377"/>
      <c r="U59" s="377"/>
      <c r="V59" s="377"/>
      <c r="W59" s="377"/>
      <c r="X59" s="377"/>
      <c r="Y59" s="322"/>
      <c r="Z59" s="322"/>
      <c r="AA59" s="322"/>
      <c r="AB59" s="377"/>
      <c r="AC59" s="377"/>
      <c r="AD59" s="377"/>
      <c r="AE59" s="468"/>
      <c r="AF59" s="468"/>
      <c r="AG59" s="362"/>
    </row>
    <row r="60" spans="2:33">
      <c r="B60" s="342"/>
      <c r="C60" s="343"/>
      <c r="D60" s="343"/>
      <c r="E60" s="343"/>
      <c r="F60" s="343"/>
      <c r="G60" s="473"/>
      <c r="H60" s="343"/>
      <c r="I60" s="343"/>
      <c r="J60" s="343"/>
      <c r="K60" s="343"/>
      <c r="L60" s="343"/>
      <c r="M60" s="343"/>
      <c r="N60" s="343"/>
      <c r="O60" s="343"/>
      <c r="P60" s="343"/>
      <c r="Q60" s="343"/>
      <c r="R60" s="343"/>
      <c r="S60" s="343"/>
      <c r="T60" s="343"/>
      <c r="U60" s="343"/>
      <c r="V60" s="343"/>
      <c r="W60" s="343"/>
      <c r="X60" s="343"/>
      <c r="Y60" s="343"/>
      <c r="Z60" s="343"/>
      <c r="AA60" s="343"/>
      <c r="AB60" s="343"/>
      <c r="AC60" s="343"/>
      <c r="AD60" s="343"/>
      <c r="AE60" s="343"/>
      <c r="AF60" s="343"/>
      <c r="AG60" s="344"/>
    </row>
    <row r="61" spans="2:33">
      <c r="B61" s="482" t="s">
        <v>2250</v>
      </c>
      <c r="C61" s="475">
        <v>0.76400000000000001</v>
      </c>
      <c r="D61" s="480" t="s">
        <v>2251</v>
      </c>
      <c r="E61" s="376">
        <v>10</v>
      </c>
      <c r="F61" s="377" t="s">
        <v>2252</v>
      </c>
      <c r="G61" s="376" t="s">
        <v>2452</v>
      </c>
      <c r="H61" s="338" t="s">
        <v>2112</v>
      </c>
      <c r="I61" s="320">
        <v>0.38600000000000001</v>
      </c>
      <c r="J61" s="376" t="s">
        <v>1700</v>
      </c>
      <c r="K61" s="321">
        <v>3.2</v>
      </c>
      <c r="L61" s="321">
        <v>4.3</v>
      </c>
      <c r="M61" s="321">
        <v>4.5999999999999996</v>
      </c>
      <c r="N61" s="376">
        <v>1</v>
      </c>
      <c r="O61" s="335" t="s">
        <v>1705</v>
      </c>
      <c r="P61" s="335" t="s">
        <v>1701</v>
      </c>
      <c r="Q61" s="335" t="s">
        <v>1709</v>
      </c>
      <c r="R61" s="335">
        <v>0</v>
      </c>
      <c r="S61" s="383" t="s">
        <v>1701</v>
      </c>
      <c r="T61" s="383" t="s">
        <v>1767</v>
      </c>
      <c r="U61" s="383">
        <v>0</v>
      </c>
      <c r="V61" s="383" t="s">
        <v>1701</v>
      </c>
      <c r="W61" s="383" t="s">
        <v>1707</v>
      </c>
      <c r="X61" s="383">
        <v>0</v>
      </c>
      <c r="Y61" s="322"/>
      <c r="Z61" s="322"/>
      <c r="AA61" s="322"/>
      <c r="AB61" s="317" t="s">
        <v>1699</v>
      </c>
      <c r="AC61" s="317" t="s">
        <v>1703</v>
      </c>
      <c r="AD61" s="317">
        <v>0</v>
      </c>
      <c r="AE61" s="317"/>
      <c r="AF61" s="377">
        <v>7.4827700000000004</v>
      </c>
      <c r="AG61" s="336">
        <v>112.44721</v>
      </c>
    </row>
    <row r="62" spans="2:33">
      <c r="B62" s="671"/>
      <c r="C62" s="672"/>
      <c r="D62" s="672"/>
      <c r="E62" s="672"/>
      <c r="F62" s="672"/>
      <c r="G62" s="672"/>
      <c r="H62" s="672"/>
      <c r="I62" s="672"/>
      <c r="J62" s="672"/>
      <c r="K62" s="672"/>
      <c r="L62" s="672"/>
      <c r="M62" s="672"/>
      <c r="N62" s="672"/>
      <c r="O62" s="672"/>
      <c r="P62" s="672"/>
      <c r="Q62" s="672"/>
      <c r="R62" s="672"/>
      <c r="S62" s="672"/>
      <c r="T62" s="672"/>
      <c r="U62" s="672"/>
      <c r="V62" s="672"/>
      <c r="W62" s="672"/>
      <c r="X62" s="672"/>
      <c r="Y62" s="672"/>
      <c r="Z62" s="672"/>
      <c r="AA62" s="672"/>
      <c r="AB62" s="672"/>
      <c r="AC62" s="672"/>
      <c r="AD62" s="672"/>
      <c r="AE62" s="672"/>
      <c r="AF62" s="672"/>
      <c r="AG62" s="673"/>
    </row>
    <row r="63" spans="2:33">
      <c r="B63" s="472" t="s">
        <v>2058</v>
      </c>
      <c r="C63" s="467">
        <v>0.57499999999999996</v>
      </c>
      <c r="D63" s="376" t="s">
        <v>2264</v>
      </c>
      <c r="E63" s="377">
        <v>11</v>
      </c>
      <c r="F63" s="333" t="s">
        <v>2265</v>
      </c>
      <c r="G63" s="377" t="s">
        <v>2266</v>
      </c>
      <c r="H63" s="334" t="s">
        <v>2074</v>
      </c>
      <c r="I63" s="377">
        <v>0.20200000000000001</v>
      </c>
      <c r="J63" s="376" t="s">
        <v>1700</v>
      </c>
      <c r="K63" s="366">
        <v>8.9</v>
      </c>
      <c r="L63" s="366">
        <v>6.5</v>
      </c>
      <c r="M63" s="366">
        <f>8.6</f>
        <v>8.6</v>
      </c>
      <c r="N63" s="377">
        <v>1</v>
      </c>
      <c r="O63" s="468" t="s">
        <v>1697</v>
      </c>
      <c r="P63" s="468" t="s">
        <v>1701</v>
      </c>
      <c r="Q63" s="468" t="s">
        <v>1709</v>
      </c>
      <c r="R63" s="377">
        <v>0</v>
      </c>
      <c r="S63" s="376" t="s">
        <v>1701</v>
      </c>
      <c r="T63" s="376" t="s">
        <v>1767</v>
      </c>
      <c r="U63" s="376">
        <v>0</v>
      </c>
      <c r="V63" s="376" t="s">
        <v>1701</v>
      </c>
      <c r="W63" s="376" t="s">
        <v>1707</v>
      </c>
      <c r="X63" s="376">
        <v>0</v>
      </c>
      <c r="Y63" s="322"/>
      <c r="Z63" s="322"/>
      <c r="AA63" s="322"/>
      <c r="AB63" s="376" t="s">
        <v>1699</v>
      </c>
      <c r="AC63" s="376" t="s">
        <v>1703</v>
      </c>
      <c r="AD63" s="376">
        <v>0</v>
      </c>
      <c r="AE63" s="377"/>
      <c r="AF63" s="377">
        <v>7.4831899999999996</v>
      </c>
      <c r="AG63" s="378">
        <v>112.43468</v>
      </c>
    </row>
    <row r="64" spans="2:33" hidden="1">
      <c r="B64" s="670"/>
      <c r="C64" s="653"/>
      <c r="D64" s="653"/>
      <c r="E64" s="653"/>
      <c r="F64" s="653"/>
      <c r="G64" s="653"/>
      <c r="H64" s="653"/>
      <c r="I64" s="653"/>
      <c r="J64" s="653"/>
      <c r="K64" s="653"/>
      <c r="L64" s="653"/>
      <c r="M64" s="653"/>
      <c r="N64" s="653"/>
      <c r="O64" s="653"/>
      <c r="P64" s="653"/>
      <c r="Q64" s="653"/>
      <c r="R64" s="653"/>
      <c r="S64" s="653"/>
      <c r="T64" s="653"/>
      <c r="U64" s="653"/>
      <c r="V64" s="653"/>
      <c r="W64" s="653"/>
      <c r="X64" s="653"/>
      <c r="Y64" s="653"/>
      <c r="Z64" s="653"/>
      <c r="AA64" s="653"/>
      <c r="AB64" s="653"/>
      <c r="AC64" s="653"/>
      <c r="AD64" s="653"/>
      <c r="AE64" s="653"/>
      <c r="AF64" s="653"/>
      <c r="AG64" s="653"/>
    </row>
    <row r="65" spans="2:34" hidden="1">
      <c r="B65" s="472" t="s">
        <v>2267</v>
      </c>
      <c r="C65" s="377">
        <v>0.27700000000000002</v>
      </c>
      <c r="D65" s="377" t="s">
        <v>2268</v>
      </c>
      <c r="E65" s="377"/>
      <c r="F65" s="333"/>
      <c r="G65" s="377"/>
      <c r="H65" s="334"/>
      <c r="I65" s="484"/>
      <c r="J65" s="376"/>
      <c r="K65" s="366"/>
      <c r="L65" s="366"/>
      <c r="M65" s="366"/>
      <c r="N65" s="377"/>
      <c r="O65" s="468"/>
      <c r="P65" s="335"/>
      <c r="Q65" s="335"/>
      <c r="R65" s="377"/>
      <c r="S65" s="383"/>
      <c r="T65" s="383"/>
      <c r="U65" s="383"/>
      <c r="V65" s="383"/>
      <c r="W65" s="383"/>
      <c r="X65" s="383"/>
      <c r="Y65" s="322"/>
      <c r="Z65" s="322"/>
      <c r="AA65" s="322"/>
      <c r="AB65" s="317"/>
      <c r="AC65" s="317"/>
      <c r="AD65" s="317"/>
      <c r="AE65" s="317"/>
      <c r="AF65" s="377"/>
      <c r="AG65" s="390"/>
    </row>
    <row r="66" spans="2:34">
      <c r="B66" s="670"/>
      <c r="C66" s="653"/>
      <c r="D66" s="653"/>
      <c r="E66" s="653"/>
      <c r="F66" s="653"/>
      <c r="G66" s="653"/>
      <c r="H66" s="653"/>
      <c r="I66" s="653"/>
      <c r="J66" s="653"/>
      <c r="K66" s="653"/>
      <c r="L66" s="653"/>
      <c r="M66" s="653"/>
      <c r="N66" s="653"/>
      <c r="O66" s="653"/>
      <c r="P66" s="653"/>
      <c r="Q66" s="653"/>
      <c r="R66" s="653"/>
      <c r="S66" s="653"/>
      <c r="T66" s="653"/>
      <c r="U66" s="653"/>
      <c r="V66" s="653"/>
      <c r="W66" s="653"/>
      <c r="X66" s="653"/>
      <c r="Y66" s="653"/>
      <c r="Z66" s="653"/>
      <c r="AA66" s="653"/>
      <c r="AB66" s="653"/>
      <c r="AC66" s="653"/>
      <c r="AD66" s="653"/>
      <c r="AE66" s="653"/>
      <c r="AF66" s="653"/>
      <c r="AG66" s="653"/>
    </row>
    <row r="67" spans="2:34" ht="15" customHeight="1">
      <c r="B67" s="482" t="s">
        <v>2273</v>
      </c>
      <c r="C67" s="475">
        <v>0.88900000000000001</v>
      </c>
      <c r="D67" s="480" t="s">
        <v>2274</v>
      </c>
      <c r="E67" s="335">
        <v>12</v>
      </c>
      <c r="F67" s="333" t="s">
        <v>2275</v>
      </c>
      <c r="G67" s="377" t="s">
        <v>2448</v>
      </c>
      <c r="H67" s="334" t="s">
        <v>2114</v>
      </c>
      <c r="I67" s="391">
        <v>0</v>
      </c>
      <c r="J67" s="376" t="s">
        <v>1700</v>
      </c>
      <c r="K67" s="392">
        <v>3.7</v>
      </c>
      <c r="L67" s="392">
        <v>7.1</v>
      </c>
      <c r="M67" s="392">
        <v>7.52</v>
      </c>
      <c r="N67" s="335">
        <v>1</v>
      </c>
      <c r="O67" s="335" t="s">
        <v>1705</v>
      </c>
      <c r="P67" s="335" t="s">
        <v>1701</v>
      </c>
      <c r="Q67" s="335" t="s">
        <v>1709</v>
      </c>
      <c r="R67" s="335">
        <v>0</v>
      </c>
      <c r="S67" s="383" t="s">
        <v>1701</v>
      </c>
      <c r="T67" s="383" t="s">
        <v>1767</v>
      </c>
      <c r="U67" s="383">
        <v>0</v>
      </c>
      <c r="V67" s="383" t="s">
        <v>1701</v>
      </c>
      <c r="W67" s="383" t="s">
        <v>1707</v>
      </c>
      <c r="X67" s="383">
        <v>0</v>
      </c>
      <c r="Y67" s="322"/>
      <c r="Z67" s="322"/>
      <c r="AA67" s="322"/>
      <c r="AB67" s="317" t="s">
        <v>1699</v>
      </c>
      <c r="AC67" s="317" t="s">
        <v>1703</v>
      </c>
      <c r="AD67" s="317">
        <v>0</v>
      </c>
      <c r="AE67" s="317"/>
      <c r="AF67" s="393">
        <v>7.4827599999999999</v>
      </c>
      <c r="AG67" s="394">
        <v>112.44638</v>
      </c>
    </row>
    <row r="68" spans="2:34" hidden="1">
      <c r="B68" s="670"/>
      <c r="C68" s="653"/>
      <c r="D68" s="653"/>
      <c r="E68" s="653"/>
      <c r="F68" s="653"/>
      <c r="G68" s="653"/>
      <c r="H68" s="653"/>
      <c r="I68" s="653"/>
      <c r="J68" s="653"/>
      <c r="K68" s="653"/>
      <c r="L68" s="653"/>
      <c r="M68" s="653"/>
      <c r="N68" s="653"/>
      <c r="O68" s="653"/>
      <c r="P68" s="653"/>
      <c r="Q68" s="653"/>
      <c r="R68" s="653"/>
      <c r="S68" s="653"/>
      <c r="T68" s="653"/>
      <c r="U68" s="653"/>
      <c r="V68" s="653"/>
      <c r="W68" s="653"/>
      <c r="X68" s="653"/>
      <c r="Y68" s="653"/>
      <c r="Z68" s="653"/>
      <c r="AA68" s="653"/>
      <c r="AB68" s="653"/>
      <c r="AC68" s="653"/>
      <c r="AD68" s="653"/>
      <c r="AE68" s="653"/>
      <c r="AF68" s="653"/>
      <c r="AG68" s="653"/>
    </row>
    <row r="69" spans="2:34" hidden="1">
      <c r="B69" s="472" t="s">
        <v>2087</v>
      </c>
      <c r="C69" s="485">
        <v>0.10100000000000001</v>
      </c>
      <c r="D69" s="376" t="s">
        <v>2285</v>
      </c>
      <c r="E69" s="468"/>
      <c r="F69" s="333"/>
      <c r="G69" s="377"/>
      <c r="H69" s="334"/>
      <c r="I69" s="468"/>
      <c r="J69" s="376"/>
      <c r="K69" s="361"/>
      <c r="L69" s="361"/>
      <c r="M69" s="361"/>
      <c r="N69" s="468"/>
      <c r="O69" s="335"/>
      <c r="P69" s="335"/>
      <c r="Q69" s="335"/>
      <c r="R69" s="468"/>
      <c r="S69" s="376"/>
      <c r="T69" s="376"/>
      <c r="U69" s="376"/>
      <c r="V69" s="376"/>
      <c r="W69" s="376"/>
      <c r="X69" s="376"/>
      <c r="Y69" s="322"/>
      <c r="Z69" s="322"/>
      <c r="AA69" s="322"/>
      <c r="AB69" s="377"/>
      <c r="AC69" s="377"/>
      <c r="AD69" s="377"/>
      <c r="AE69" s="377"/>
      <c r="AF69" s="468"/>
      <c r="AG69" s="362"/>
    </row>
    <row r="70" spans="2:34" hidden="1">
      <c r="B70" s="670"/>
      <c r="C70" s="653"/>
      <c r="D70" s="653"/>
      <c r="E70" s="653"/>
      <c r="F70" s="653"/>
      <c r="G70" s="653"/>
      <c r="H70" s="653"/>
      <c r="I70" s="653"/>
      <c r="J70" s="653"/>
      <c r="K70" s="653"/>
      <c r="L70" s="653"/>
      <c r="M70" s="653"/>
      <c r="N70" s="653"/>
      <c r="O70" s="653"/>
      <c r="P70" s="653"/>
      <c r="Q70" s="653"/>
      <c r="R70" s="653"/>
      <c r="S70" s="653"/>
      <c r="T70" s="653"/>
      <c r="U70" s="653"/>
      <c r="V70" s="653"/>
      <c r="W70" s="653"/>
      <c r="X70" s="653"/>
      <c r="Y70" s="653"/>
      <c r="Z70" s="653"/>
      <c r="AA70" s="653"/>
      <c r="AB70" s="653"/>
      <c r="AC70" s="653"/>
      <c r="AD70" s="653"/>
      <c r="AE70" s="653"/>
      <c r="AF70" s="653"/>
      <c r="AG70" s="653"/>
    </row>
    <row r="71" spans="2:34" hidden="1">
      <c r="B71" s="472" t="s">
        <v>2293</v>
      </c>
      <c r="C71" s="467">
        <v>0.64300000000000002</v>
      </c>
      <c r="D71" s="376" t="s">
        <v>2292</v>
      </c>
      <c r="E71" s="335"/>
      <c r="F71" s="333"/>
      <c r="G71" s="377"/>
      <c r="H71" s="334"/>
      <c r="I71" s="391"/>
      <c r="J71" s="376"/>
      <c r="K71" s="392"/>
      <c r="L71" s="392"/>
      <c r="M71" s="392"/>
      <c r="N71" s="335"/>
      <c r="O71" s="335"/>
      <c r="P71" s="335"/>
      <c r="Q71" s="335"/>
      <c r="R71" s="335"/>
      <c r="S71" s="383"/>
      <c r="T71" s="383"/>
      <c r="U71" s="383"/>
      <c r="V71" s="383"/>
      <c r="W71" s="383"/>
      <c r="X71" s="383"/>
      <c r="Y71" s="322"/>
      <c r="Z71" s="322"/>
      <c r="AA71" s="322"/>
      <c r="AB71" s="317"/>
      <c r="AC71" s="317"/>
      <c r="AD71" s="383"/>
      <c r="AE71" s="383"/>
      <c r="AF71" s="395"/>
      <c r="AG71" s="396"/>
    </row>
    <row r="72" spans="2:34" hidden="1">
      <c r="B72" s="670"/>
      <c r="C72" s="653"/>
      <c r="D72" s="653"/>
      <c r="E72" s="653"/>
      <c r="F72" s="653"/>
      <c r="G72" s="653"/>
      <c r="H72" s="653"/>
      <c r="I72" s="653"/>
      <c r="J72" s="653"/>
      <c r="K72" s="653"/>
      <c r="L72" s="653"/>
      <c r="M72" s="653"/>
      <c r="N72" s="653"/>
      <c r="O72" s="653"/>
      <c r="P72" s="653"/>
      <c r="Q72" s="653"/>
      <c r="R72" s="653"/>
      <c r="S72" s="653"/>
      <c r="T72" s="653"/>
      <c r="U72" s="653"/>
      <c r="V72" s="653"/>
      <c r="W72" s="653"/>
      <c r="X72" s="653"/>
      <c r="Y72" s="653"/>
      <c r="Z72" s="653"/>
      <c r="AA72" s="653"/>
      <c r="AB72" s="653"/>
      <c r="AC72" s="653"/>
      <c r="AD72" s="653"/>
      <c r="AE72" s="653"/>
      <c r="AF72" s="653"/>
      <c r="AG72" s="653"/>
    </row>
    <row r="73" spans="2:34" hidden="1">
      <c r="B73" s="472" t="s">
        <v>2305</v>
      </c>
      <c r="C73" s="467">
        <v>1.355</v>
      </c>
      <c r="D73" s="376" t="s">
        <v>2220</v>
      </c>
      <c r="E73" s="376"/>
      <c r="F73" s="377"/>
      <c r="G73" s="376"/>
      <c r="H73" s="338"/>
      <c r="I73" s="320"/>
      <c r="J73" s="376"/>
      <c r="K73" s="321"/>
      <c r="L73" s="321"/>
      <c r="M73" s="321"/>
      <c r="N73" s="376"/>
      <c r="O73" s="376"/>
      <c r="P73" s="376"/>
      <c r="Q73" s="376"/>
      <c r="R73" s="376"/>
      <c r="S73" s="376"/>
      <c r="T73" s="376"/>
      <c r="U73" s="376"/>
      <c r="V73" s="376"/>
      <c r="W73" s="376"/>
      <c r="X73" s="376"/>
      <c r="Y73" s="322"/>
      <c r="Z73" s="322"/>
      <c r="AA73" s="322"/>
      <c r="AB73" s="376"/>
      <c r="AC73" s="376"/>
      <c r="AD73" s="376"/>
      <c r="AE73" s="321"/>
      <c r="AF73" s="377"/>
      <c r="AG73" s="336"/>
    </row>
    <row r="74" spans="2:34">
      <c r="B74" s="342"/>
      <c r="C74" s="343"/>
      <c r="D74" s="343"/>
      <c r="E74" s="343"/>
      <c r="F74" s="343"/>
      <c r="G74" s="473"/>
      <c r="H74" s="397"/>
      <c r="I74" s="343"/>
      <c r="J74" s="343"/>
      <c r="K74" s="343"/>
      <c r="L74" s="343"/>
      <c r="M74" s="343"/>
      <c r="N74" s="343"/>
      <c r="O74" s="343"/>
      <c r="P74" s="343"/>
      <c r="Q74" s="343"/>
      <c r="R74" s="343"/>
      <c r="S74" s="343"/>
      <c r="T74" s="343"/>
      <c r="U74" s="343"/>
      <c r="V74" s="343"/>
      <c r="W74" s="343"/>
      <c r="X74" s="343"/>
      <c r="Y74" s="343"/>
      <c r="Z74" s="343"/>
      <c r="AA74" s="343"/>
      <c r="AB74" s="343"/>
      <c r="AC74" s="343"/>
      <c r="AD74" s="343"/>
      <c r="AE74" s="343"/>
      <c r="AF74" s="343"/>
      <c r="AG74" s="398"/>
    </row>
    <row r="75" spans="2:34">
      <c r="B75" s="482" t="s">
        <v>2310</v>
      </c>
      <c r="C75" s="486">
        <v>0.16800000000000001</v>
      </c>
      <c r="D75" s="480" t="s">
        <v>2311</v>
      </c>
      <c r="E75" s="345">
        <v>13</v>
      </c>
      <c r="F75" s="377" t="s">
        <v>2312</v>
      </c>
      <c r="G75" s="345" t="s">
        <v>2313</v>
      </c>
      <c r="H75" s="346" t="s">
        <v>2081</v>
      </c>
      <c r="I75" s="345">
        <v>0.13200000000000001</v>
      </c>
      <c r="J75" s="345" t="s">
        <v>1700</v>
      </c>
      <c r="K75" s="348">
        <v>22.8</v>
      </c>
      <c r="L75" s="348">
        <v>8.15</v>
      </c>
      <c r="M75" s="348">
        <v>10.050000000000001</v>
      </c>
      <c r="N75" s="345">
        <v>1</v>
      </c>
      <c r="O75" s="468" t="s">
        <v>1697</v>
      </c>
      <c r="P75" s="376" t="s">
        <v>1705</v>
      </c>
      <c r="Q75" s="376" t="s">
        <v>1709</v>
      </c>
      <c r="R75" s="376">
        <v>0</v>
      </c>
      <c r="S75" s="376" t="s">
        <v>1701</v>
      </c>
      <c r="T75" s="376" t="s">
        <v>1767</v>
      </c>
      <c r="U75" s="376">
        <v>0</v>
      </c>
      <c r="V75" s="376" t="s">
        <v>1701</v>
      </c>
      <c r="W75" s="376" t="s">
        <v>1707</v>
      </c>
      <c r="X75" s="376">
        <v>0</v>
      </c>
      <c r="Y75" s="322"/>
      <c r="Z75" s="322"/>
      <c r="AA75" s="322"/>
      <c r="AB75" s="376" t="s">
        <v>1699</v>
      </c>
      <c r="AC75" s="376" t="s">
        <v>1701</v>
      </c>
      <c r="AD75" s="376">
        <v>0</v>
      </c>
      <c r="AF75" s="399">
        <v>7.4790099999999997</v>
      </c>
      <c r="AG75" s="351">
        <v>112.42735</v>
      </c>
    </row>
    <row r="76" spans="2:34" hidden="1">
      <c r="B76" s="670"/>
      <c r="C76" s="653"/>
      <c r="D76" s="653"/>
      <c r="E76" s="653"/>
      <c r="F76" s="653"/>
      <c r="G76" s="653"/>
      <c r="H76" s="653"/>
      <c r="I76" s="653"/>
      <c r="J76" s="653"/>
      <c r="K76" s="653"/>
      <c r="L76" s="653"/>
      <c r="M76" s="653"/>
      <c r="N76" s="653"/>
      <c r="O76" s="653"/>
      <c r="P76" s="653"/>
      <c r="Q76" s="653"/>
      <c r="R76" s="653"/>
      <c r="S76" s="653"/>
      <c r="T76" s="653"/>
      <c r="U76" s="653"/>
      <c r="V76" s="653"/>
      <c r="W76" s="653"/>
      <c r="X76" s="653"/>
      <c r="Y76" s="653"/>
      <c r="Z76" s="653"/>
      <c r="AA76" s="653"/>
      <c r="AB76" s="653"/>
      <c r="AC76" s="653"/>
      <c r="AD76" s="653"/>
      <c r="AE76" s="653"/>
      <c r="AF76" s="653"/>
      <c r="AG76" s="653"/>
    </row>
    <row r="77" spans="2:34" hidden="1">
      <c r="B77" s="482" t="s">
        <v>2384</v>
      </c>
      <c r="C77" s="475">
        <v>3.9</v>
      </c>
      <c r="D77" s="480" t="s">
        <v>2385</v>
      </c>
      <c r="E77" s="335"/>
      <c r="F77" s="377"/>
      <c r="G77" s="376"/>
      <c r="H77" s="400"/>
      <c r="I77" s="391"/>
      <c r="J77" s="335"/>
      <c r="K77" s="392"/>
      <c r="L77" s="392"/>
      <c r="M77" s="392"/>
      <c r="N77" s="335"/>
      <c r="O77" s="335"/>
      <c r="P77" s="335"/>
      <c r="Q77" s="335"/>
      <c r="R77" s="335"/>
      <c r="S77" s="335"/>
      <c r="T77" s="335"/>
      <c r="U77" s="335"/>
      <c r="V77" s="335"/>
      <c r="W77" s="335"/>
      <c r="X77" s="335"/>
      <c r="Y77" s="322"/>
      <c r="Z77" s="322"/>
      <c r="AA77" s="322"/>
      <c r="AB77" s="335"/>
      <c r="AC77" s="335"/>
      <c r="AD77" s="335"/>
      <c r="AE77" s="401"/>
      <c r="AF77" s="402"/>
      <c r="AG77" s="403"/>
    </row>
    <row r="78" spans="2:34" hidden="1">
      <c r="B78" s="670"/>
      <c r="C78" s="653"/>
      <c r="D78" s="653"/>
      <c r="E78" s="653"/>
      <c r="F78" s="653"/>
      <c r="G78" s="653"/>
      <c r="H78" s="653"/>
      <c r="I78" s="653"/>
      <c r="J78" s="653"/>
      <c r="K78" s="653"/>
      <c r="L78" s="653"/>
      <c r="M78" s="653"/>
      <c r="N78" s="653"/>
      <c r="O78" s="653"/>
      <c r="P78" s="653"/>
      <c r="Q78" s="653"/>
      <c r="R78" s="653"/>
      <c r="S78" s="653"/>
      <c r="T78" s="653"/>
      <c r="U78" s="653"/>
      <c r="V78" s="653"/>
      <c r="W78" s="653"/>
      <c r="X78" s="653"/>
      <c r="Y78" s="653"/>
      <c r="Z78" s="653"/>
      <c r="AA78" s="653"/>
      <c r="AB78" s="653"/>
      <c r="AC78" s="653"/>
      <c r="AD78" s="653"/>
      <c r="AE78" s="653"/>
      <c r="AF78" s="653"/>
      <c r="AG78" s="653"/>
    </row>
    <row r="79" spans="2:34" hidden="1">
      <c r="B79" s="472">
        <v>104</v>
      </c>
      <c r="C79" s="467">
        <v>0.59799999999999998</v>
      </c>
      <c r="D79" s="376" t="s">
        <v>2460</v>
      </c>
      <c r="E79" s="376"/>
      <c r="F79" s="330"/>
      <c r="G79" s="377"/>
      <c r="H79" s="376"/>
      <c r="I79" s="442"/>
      <c r="J79" s="320"/>
      <c r="K79" s="376"/>
      <c r="L79" s="321"/>
      <c r="M79" s="321"/>
      <c r="N79" s="321"/>
      <c r="O79" s="376"/>
      <c r="P79" s="376"/>
      <c r="Q79" s="376"/>
      <c r="R79" s="376"/>
      <c r="S79" s="376"/>
      <c r="T79" s="376"/>
      <c r="U79" s="376"/>
      <c r="V79" s="376"/>
      <c r="W79" s="376"/>
      <c r="X79" s="376"/>
      <c r="Y79" s="376"/>
      <c r="Z79" s="322"/>
      <c r="AA79" s="322"/>
      <c r="AB79" s="322"/>
      <c r="AC79" s="376"/>
      <c r="AD79" s="376"/>
      <c r="AE79" s="376"/>
      <c r="AF79" s="434"/>
      <c r="AG79" s="325"/>
      <c r="AH79" s="489"/>
    </row>
    <row r="80" spans="2:34" hidden="1">
      <c r="B80" s="671"/>
      <c r="C80" s="672"/>
      <c r="D80" s="672"/>
      <c r="E80" s="672"/>
      <c r="F80" s="672"/>
      <c r="G80" s="672"/>
      <c r="H80" s="672"/>
      <c r="I80" s="672"/>
      <c r="J80" s="672"/>
      <c r="K80" s="672"/>
      <c r="L80" s="672"/>
      <c r="M80" s="672"/>
      <c r="N80" s="672"/>
      <c r="O80" s="672"/>
      <c r="P80" s="672"/>
      <c r="Q80" s="672"/>
      <c r="R80" s="672"/>
      <c r="S80" s="672"/>
      <c r="T80" s="672"/>
      <c r="U80" s="672"/>
      <c r="V80" s="672"/>
      <c r="W80" s="672"/>
      <c r="X80" s="672"/>
      <c r="Y80" s="672"/>
      <c r="Z80" s="672"/>
      <c r="AA80" s="672"/>
      <c r="AB80" s="672"/>
      <c r="AC80" s="672"/>
      <c r="AD80" s="672"/>
      <c r="AE80" s="672"/>
      <c r="AF80" s="672"/>
      <c r="AG80" s="673"/>
      <c r="AH80" s="655"/>
    </row>
    <row r="81" spans="2:34" hidden="1">
      <c r="B81" s="472">
        <v>117</v>
      </c>
      <c r="C81" s="467">
        <v>0.315</v>
      </c>
      <c r="D81" s="376" t="s">
        <v>2418</v>
      </c>
      <c r="E81" s="376"/>
      <c r="F81" s="376"/>
      <c r="G81" s="333"/>
      <c r="H81" s="377"/>
      <c r="I81" s="334"/>
      <c r="J81" s="320"/>
      <c r="K81" s="376"/>
      <c r="L81" s="321"/>
      <c r="M81" s="321"/>
      <c r="N81" s="321"/>
      <c r="O81" s="376"/>
      <c r="P81" s="468"/>
      <c r="Q81" s="335"/>
      <c r="R81" s="335"/>
      <c r="S81" s="469"/>
      <c r="T81" s="376"/>
      <c r="U81" s="376"/>
      <c r="V81" s="376"/>
      <c r="W81" s="376"/>
      <c r="X81" s="376"/>
      <c r="Y81" s="376"/>
      <c r="Z81" s="322"/>
      <c r="AA81" s="322"/>
      <c r="AB81" s="322"/>
      <c r="AC81" s="377"/>
      <c r="AD81" s="377"/>
      <c r="AE81" s="377"/>
      <c r="AF81" s="377"/>
      <c r="AG81" s="377"/>
      <c r="AH81" s="336"/>
    </row>
    <row r="82" spans="2:34" hidden="1">
      <c r="B82" s="670"/>
      <c r="C82" s="653"/>
      <c r="D82" s="653"/>
      <c r="E82" s="653"/>
      <c r="F82" s="653"/>
      <c r="G82" s="653"/>
      <c r="H82" s="653"/>
      <c r="I82" s="653"/>
      <c r="J82" s="653"/>
      <c r="K82" s="653"/>
      <c r="L82" s="653"/>
      <c r="M82" s="653"/>
      <c r="N82" s="653"/>
      <c r="O82" s="653"/>
      <c r="P82" s="653"/>
      <c r="Q82" s="653"/>
      <c r="R82" s="653"/>
      <c r="S82" s="653"/>
      <c r="T82" s="653"/>
      <c r="U82" s="653"/>
      <c r="V82" s="653"/>
      <c r="W82" s="653"/>
      <c r="X82" s="653"/>
      <c r="Y82" s="653"/>
      <c r="Z82" s="653"/>
      <c r="AA82" s="653"/>
      <c r="AB82" s="653"/>
      <c r="AC82" s="653"/>
      <c r="AD82" s="653"/>
      <c r="AE82" s="653"/>
      <c r="AF82" s="653"/>
      <c r="AG82" s="653"/>
      <c r="AH82" s="653"/>
    </row>
    <row r="83" spans="2:34" hidden="1">
      <c r="B83" s="472">
        <v>119</v>
      </c>
      <c r="C83" s="467">
        <v>0.35299999999999998</v>
      </c>
      <c r="D83" s="376" t="s">
        <v>2417</v>
      </c>
      <c r="E83" s="376"/>
      <c r="F83" s="333"/>
      <c r="G83" s="377"/>
      <c r="H83" s="334"/>
      <c r="I83" s="320"/>
      <c r="J83" s="376"/>
      <c r="K83" s="321"/>
      <c r="L83" s="321"/>
      <c r="M83" s="321"/>
      <c r="N83" s="376"/>
      <c r="O83" s="468"/>
      <c r="P83" s="335"/>
      <c r="Q83" s="335"/>
      <c r="R83" s="335"/>
      <c r="S83" s="376"/>
      <c r="T83" s="376"/>
      <c r="U83" s="376"/>
      <c r="V83" s="376"/>
      <c r="W83" s="376"/>
      <c r="X83" s="376"/>
      <c r="Y83" s="322"/>
      <c r="Z83" s="322"/>
      <c r="AA83" s="322"/>
      <c r="AB83" s="377"/>
      <c r="AC83" s="377"/>
      <c r="AD83" s="377"/>
      <c r="AE83" s="377"/>
      <c r="AF83" s="377"/>
      <c r="AG83" s="336"/>
    </row>
    <row r="84" spans="2:34" hidden="1">
      <c r="B84" s="670"/>
      <c r="C84" s="653"/>
      <c r="D84" s="653"/>
      <c r="E84" s="653"/>
      <c r="F84" s="653"/>
      <c r="G84" s="653"/>
      <c r="H84" s="653"/>
      <c r="I84" s="653"/>
      <c r="J84" s="653"/>
      <c r="K84" s="653"/>
      <c r="L84" s="653"/>
      <c r="M84" s="653"/>
      <c r="N84" s="653"/>
      <c r="O84" s="653"/>
      <c r="P84" s="653"/>
      <c r="Q84" s="653"/>
      <c r="R84" s="653"/>
      <c r="S84" s="653"/>
      <c r="T84" s="653"/>
      <c r="U84" s="653"/>
      <c r="V84" s="653"/>
      <c r="W84" s="653"/>
      <c r="X84" s="653"/>
      <c r="Y84" s="653"/>
      <c r="Z84" s="653"/>
      <c r="AA84" s="653"/>
      <c r="AB84" s="653"/>
      <c r="AC84" s="653"/>
      <c r="AD84" s="653"/>
      <c r="AE84" s="653"/>
      <c r="AF84" s="653"/>
      <c r="AG84" s="653"/>
    </row>
    <row r="85" spans="2:34" hidden="1">
      <c r="B85" s="472">
        <v>120</v>
      </c>
      <c r="C85" s="467">
        <v>0.23</v>
      </c>
      <c r="D85" s="376" t="s">
        <v>2419</v>
      </c>
      <c r="E85" s="335"/>
      <c r="F85" s="333"/>
      <c r="G85" s="377"/>
      <c r="H85" s="334"/>
      <c r="I85" s="391"/>
      <c r="J85" s="376"/>
      <c r="K85" s="392"/>
      <c r="L85" s="392"/>
      <c r="M85" s="392"/>
      <c r="N85" s="335"/>
      <c r="O85" s="468"/>
      <c r="P85" s="335"/>
      <c r="Q85" s="335"/>
      <c r="R85" s="335"/>
      <c r="S85" s="376"/>
      <c r="T85" s="376"/>
      <c r="U85" s="376"/>
      <c r="V85" s="376"/>
      <c r="W85" s="376"/>
      <c r="X85" s="376"/>
      <c r="Y85" s="322"/>
      <c r="Z85" s="322"/>
      <c r="AA85" s="322"/>
      <c r="AB85" s="377"/>
      <c r="AC85" s="377"/>
      <c r="AD85" s="377"/>
      <c r="AE85" s="377"/>
      <c r="AF85" s="395"/>
      <c r="AG85" s="404"/>
    </row>
    <row r="86" spans="2:34">
      <c r="B86" s="670"/>
      <c r="C86" s="653"/>
      <c r="D86" s="653"/>
      <c r="E86" s="653"/>
      <c r="F86" s="653"/>
      <c r="G86" s="653"/>
      <c r="H86" s="653"/>
      <c r="I86" s="653"/>
      <c r="J86" s="653"/>
      <c r="K86" s="653"/>
      <c r="L86" s="653"/>
      <c r="M86" s="653"/>
      <c r="N86" s="653"/>
      <c r="O86" s="653"/>
      <c r="P86" s="653"/>
      <c r="Q86" s="653"/>
      <c r="R86" s="653"/>
      <c r="S86" s="653"/>
      <c r="T86" s="653"/>
      <c r="U86" s="653"/>
      <c r="V86" s="653"/>
      <c r="W86" s="653"/>
      <c r="X86" s="653"/>
      <c r="Y86" s="653"/>
      <c r="Z86" s="653"/>
      <c r="AA86" s="653"/>
      <c r="AB86" s="653"/>
      <c r="AC86" s="653"/>
      <c r="AD86" s="653"/>
      <c r="AE86" s="653"/>
      <c r="AF86" s="653"/>
      <c r="AG86" s="653"/>
    </row>
    <row r="87" spans="2:34">
      <c r="B87" s="472">
        <v>121</v>
      </c>
      <c r="C87" s="467">
        <v>0.41599999999999998</v>
      </c>
      <c r="D87" s="376" t="s">
        <v>2420</v>
      </c>
      <c r="E87" s="335">
        <v>14</v>
      </c>
      <c r="F87" s="333" t="s">
        <v>2421</v>
      </c>
      <c r="G87" s="377" t="s">
        <v>2422</v>
      </c>
      <c r="H87" s="334" t="s">
        <v>2127</v>
      </c>
      <c r="I87" s="391">
        <v>0.41199999999999998</v>
      </c>
      <c r="J87" s="376" t="s">
        <v>1700</v>
      </c>
      <c r="K87" s="392">
        <v>4</v>
      </c>
      <c r="L87" s="392">
        <v>6.7</v>
      </c>
      <c r="M87" s="392">
        <v>7.96</v>
      </c>
      <c r="N87" s="335">
        <v>1</v>
      </c>
      <c r="O87" s="468" t="s">
        <v>1705</v>
      </c>
      <c r="P87" s="335" t="s">
        <v>1701</v>
      </c>
      <c r="Q87" s="335" t="s">
        <v>1709</v>
      </c>
      <c r="R87" s="335">
        <v>0</v>
      </c>
      <c r="S87" s="376" t="s">
        <v>1701</v>
      </c>
      <c r="T87" s="376" t="s">
        <v>1767</v>
      </c>
      <c r="U87" s="376">
        <v>0</v>
      </c>
      <c r="V87" s="376" t="s">
        <v>1701</v>
      </c>
      <c r="W87" s="376" t="s">
        <v>1707</v>
      </c>
      <c r="X87" s="376">
        <v>0</v>
      </c>
      <c r="Y87" s="322"/>
      <c r="Z87" s="322"/>
      <c r="AA87" s="322"/>
      <c r="AB87" s="377" t="s">
        <v>1699</v>
      </c>
      <c r="AC87" s="377" t="s">
        <v>1703</v>
      </c>
      <c r="AD87" s="377">
        <v>0</v>
      </c>
      <c r="AE87" s="377"/>
      <c r="AF87" s="335">
        <v>7.48447</v>
      </c>
      <c r="AG87" s="405">
        <v>112.43129999999999</v>
      </c>
    </row>
    <row r="88" spans="2:34">
      <c r="B88" s="670"/>
      <c r="C88" s="653"/>
      <c r="D88" s="653"/>
      <c r="E88" s="653"/>
      <c r="F88" s="653"/>
      <c r="G88" s="653"/>
      <c r="H88" s="653"/>
      <c r="I88" s="653"/>
      <c r="J88" s="653"/>
      <c r="K88" s="653"/>
      <c r="L88" s="653"/>
      <c r="M88" s="653"/>
      <c r="N88" s="653"/>
      <c r="O88" s="653"/>
      <c r="P88" s="653"/>
      <c r="Q88" s="653"/>
      <c r="R88" s="653"/>
      <c r="S88" s="653"/>
      <c r="T88" s="653"/>
      <c r="U88" s="653"/>
      <c r="V88" s="653"/>
      <c r="W88" s="653"/>
      <c r="X88" s="653"/>
      <c r="Y88" s="653"/>
      <c r="Z88" s="653"/>
      <c r="AA88" s="653"/>
      <c r="AB88" s="653"/>
      <c r="AC88" s="653"/>
      <c r="AD88" s="653"/>
      <c r="AE88" s="653"/>
      <c r="AF88" s="653"/>
      <c r="AG88" s="653"/>
    </row>
    <row r="89" spans="2:34">
      <c r="B89" s="692">
        <v>131</v>
      </c>
      <c r="C89" s="676">
        <v>0.72799999999999998</v>
      </c>
      <c r="D89" s="751" t="s">
        <v>2433</v>
      </c>
      <c r="E89" s="371">
        <v>15</v>
      </c>
      <c r="F89" s="317" t="s">
        <v>2434</v>
      </c>
      <c r="G89" s="345" t="s">
        <v>2453</v>
      </c>
      <c r="H89" s="346" t="s">
        <v>2071</v>
      </c>
      <c r="I89" s="347">
        <v>0</v>
      </c>
      <c r="J89" s="376" t="s">
        <v>1700</v>
      </c>
      <c r="K89" s="348">
        <v>3</v>
      </c>
      <c r="L89" s="348">
        <v>6.8</v>
      </c>
      <c r="M89" s="348">
        <v>7.3</v>
      </c>
      <c r="N89" s="345">
        <v>1</v>
      </c>
      <c r="O89" s="468" t="s">
        <v>1697</v>
      </c>
      <c r="P89" s="468" t="s">
        <v>1701</v>
      </c>
      <c r="Q89" s="468" t="s">
        <v>1709</v>
      </c>
      <c r="R89" s="345">
        <v>0</v>
      </c>
      <c r="S89" s="468" t="s">
        <v>1701</v>
      </c>
      <c r="T89" s="468" t="s">
        <v>1767</v>
      </c>
      <c r="U89" s="468">
        <v>0</v>
      </c>
      <c r="V89" s="468" t="s">
        <v>1701</v>
      </c>
      <c r="W89" s="468" t="s">
        <v>1707</v>
      </c>
      <c r="X89" s="468">
        <v>0</v>
      </c>
      <c r="Y89" s="322"/>
      <c r="Z89" s="322"/>
      <c r="AA89" s="322"/>
      <c r="AB89" s="468" t="s">
        <v>1699</v>
      </c>
      <c r="AC89" s="468" t="s">
        <v>1703</v>
      </c>
      <c r="AD89" s="468">
        <v>0</v>
      </c>
      <c r="AE89" s="345"/>
      <c r="AF89" s="345">
        <v>7.4827500000000002</v>
      </c>
      <c r="AG89" s="351">
        <v>112.44568</v>
      </c>
    </row>
    <row r="90" spans="2:34" hidden="1">
      <c r="B90" s="752"/>
      <c r="C90" s="687"/>
      <c r="D90" s="753"/>
      <c r="E90" s="406"/>
      <c r="F90" s="324"/>
      <c r="G90" s="377"/>
      <c r="H90" s="334"/>
      <c r="I90" s="324"/>
      <c r="J90" s="324"/>
      <c r="K90" s="328"/>
      <c r="L90" s="328"/>
      <c r="M90" s="328"/>
      <c r="N90" s="324"/>
      <c r="O90" s="324"/>
      <c r="P90" s="324"/>
      <c r="Q90" s="324"/>
      <c r="R90" s="324"/>
      <c r="S90" s="324"/>
      <c r="T90" s="324"/>
      <c r="U90" s="324"/>
      <c r="V90" s="324"/>
      <c r="W90" s="324"/>
      <c r="X90" s="324"/>
      <c r="Y90" s="324"/>
      <c r="Z90" s="324"/>
      <c r="AA90" s="324"/>
      <c r="AB90" s="324"/>
      <c r="AC90" s="324"/>
      <c r="AD90" s="324"/>
      <c r="AE90" s="324"/>
      <c r="AF90" s="324"/>
      <c r="AG90" s="329"/>
    </row>
    <row r="91" spans="2:34">
      <c r="B91" s="693"/>
      <c r="C91" s="677"/>
      <c r="D91" s="754"/>
      <c r="E91" s="407">
        <v>16</v>
      </c>
      <c r="F91" s="317" t="s">
        <v>2435</v>
      </c>
      <c r="G91" s="317" t="s">
        <v>2436</v>
      </c>
      <c r="H91" s="346" t="s">
        <v>2071</v>
      </c>
      <c r="I91" s="370">
        <v>0.64900000000000002</v>
      </c>
      <c r="J91" s="376" t="s">
        <v>1700</v>
      </c>
      <c r="K91" s="408">
        <v>3.2</v>
      </c>
      <c r="L91" s="408">
        <v>7.35</v>
      </c>
      <c r="M91" s="408">
        <v>9.25</v>
      </c>
      <c r="N91" s="409">
        <v>1</v>
      </c>
      <c r="O91" s="468" t="s">
        <v>1705</v>
      </c>
      <c r="P91" s="468" t="s">
        <v>1701</v>
      </c>
      <c r="Q91" s="468" t="s">
        <v>1709</v>
      </c>
      <c r="R91" s="345">
        <v>0</v>
      </c>
      <c r="S91" s="468" t="s">
        <v>1701</v>
      </c>
      <c r="T91" s="468" t="s">
        <v>1767</v>
      </c>
      <c r="U91" s="468">
        <v>0</v>
      </c>
      <c r="V91" s="468" t="s">
        <v>1701</v>
      </c>
      <c r="W91" s="468" t="s">
        <v>1707</v>
      </c>
      <c r="X91" s="468">
        <v>0</v>
      </c>
      <c r="Y91" s="322"/>
      <c r="Z91" s="322"/>
      <c r="AA91" s="322"/>
      <c r="AB91" s="468" t="s">
        <v>1699</v>
      </c>
      <c r="AC91" s="468" t="s">
        <v>1703</v>
      </c>
      <c r="AD91" s="468">
        <v>0</v>
      </c>
      <c r="AE91" s="370"/>
      <c r="AF91" s="370">
        <v>7.4768600000000003</v>
      </c>
      <c r="AG91" s="410">
        <v>112.44617</v>
      </c>
    </row>
    <row r="92" spans="2:34" hidden="1">
      <c r="B92" s="670"/>
      <c r="C92" s="653"/>
      <c r="D92" s="653"/>
      <c r="E92" s="653"/>
      <c r="F92" s="653"/>
      <c r="G92" s="653"/>
      <c r="H92" s="653"/>
      <c r="I92" s="653"/>
      <c r="J92" s="653"/>
      <c r="K92" s="653"/>
      <c r="L92" s="653"/>
      <c r="M92" s="653"/>
      <c r="N92" s="653"/>
      <c r="O92" s="653"/>
      <c r="P92" s="653"/>
      <c r="Q92" s="653"/>
      <c r="R92" s="653"/>
      <c r="S92" s="653"/>
      <c r="T92" s="653"/>
      <c r="U92" s="653"/>
      <c r="V92" s="653"/>
      <c r="W92" s="653"/>
      <c r="X92" s="653"/>
      <c r="Y92" s="653"/>
      <c r="Z92" s="653"/>
      <c r="AA92" s="653"/>
      <c r="AB92" s="653"/>
      <c r="AC92" s="653"/>
      <c r="AD92" s="653"/>
      <c r="AE92" s="653"/>
      <c r="AF92" s="653"/>
      <c r="AG92" s="653"/>
    </row>
    <row r="93" spans="2:34" hidden="1">
      <c r="B93" s="474">
        <v>132</v>
      </c>
      <c r="C93" s="370">
        <v>0.61299999999999999</v>
      </c>
      <c r="D93" s="370" t="s">
        <v>2437</v>
      </c>
      <c r="E93" s="468"/>
      <c r="F93" s="333"/>
      <c r="G93" s="468"/>
      <c r="H93" s="360"/>
      <c r="I93" s="384"/>
      <c r="J93" s="468"/>
      <c r="K93" s="468"/>
      <c r="L93" s="468"/>
      <c r="M93" s="468"/>
      <c r="N93" s="468"/>
      <c r="O93" s="468"/>
      <c r="P93" s="468"/>
      <c r="Q93" s="468"/>
      <c r="R93" s="468"/>
      <c r="S93" s="468"/>
      <c r="T93" s="468"/>
      <c r="U93" s="468"/>
      <c r="V93" s="468"/>
      <c r="W93" s="468"/>
      <c r="X93" s="468"/>
      <c r="Y93" s="322"/>
      <c r="Z93" s="322"/>
      <c r="AA93" s="322"/>
      <c r="AB93" s="468"/>
      <c r="AC93" s="468"/>
      <c r="AD93" s="468"/>
      <c r="AE93" s="468"/>
      <c r="AF93" s="468"/>
      <c r="AG93" s="411"/>
    </row>
    <row r="94" spans="2:34" hidden="1">
      <c r="B94" s="670"/>
      <c r="C94" s="653"/>
      <c r="D94" s="653"/>
      <c r="E94" s="653"/>
      <c r="F94" s="653"/>
      <c r="G94" s="653"/>
      <c r="H94" s="653"/>
      <c r="I94" s="653"/>
      <c r="J94" s="653"/>
      <c r="K94" s="653"/>
      <c r="L94" s="653"/>
      <c r="M94" s="653"/>
      <c r="N94" s="653"/>
      <c r="O94" s="653"/>
      <c r="P94" s="653"/>
      <c r="Q94" s="653"/>
      <c r="R94" s="653"/>
      <c r="S94" s="653"/>
      <c r="T94" s="653"/>
      <c r="U94" s="653"/>
      <c r="V94" s="653"/>
      <c r="W94" s="653"/>
      <c r="X94" s="653"/>
      <c r="Y94" s="653"/>
      <c r="Z94" s="653"/>
      <c r="AA94" s="653"/>
      <c r="AB94" s="653"/>
      <c r="AC94" s="653"/>
      <c r="AD94" s="653"/>
      <c r="AE94" s="653"/>
      <c r="AF94" s="653"/>
      <c r="AG94" s="653"/>
    </row>
    <row r="95" spans="2:34" hidden="1">
      <c r="B95" s="472">
        <v>134</v>
      </c>
      <c r="C95" s="467">
        <v>0.95</v>
      </c>
      <c r="D95" s="376" t="s">
        <v>2449</v>
      </c>
      <c r="E95" s="468"/>
      <c r="F95" s="317"/>
      <c r="G95" s="468"/>
      <c r="H95" s="360"/>
      <c r="I95" s="468"/>
      <c r="J95" s="376"/>
      <c r="K95" s="361"/>
      <c r="L95" s="361"/>
      <c r="M95" s="361"/>
      <c r="N95" s="468"/>
      <c r="O95" s="468"/>
      <c r="P95" s="468"/>
      <c r="Q95" s="468"/>
      <c r="R95" s="468"/>
      <c r="S95" s="468"/>
      <c r="T95" s="468"/>
      <c r="U95" s="468"/>
      <c r="V95" s="468"/>
      <c r="W95" s="468"/>
      <c r="X95" s="468"/>
      <c r="Y95" s="322"/>
      <c r="Z95" s="322"/>
      <c r="AA95" s="322"/>
      <c r="AB95" s="468"/>
      <c r="AC95" s="468"/>
      <c r="AD95" s="468"/>
      <c r="AE95" s="468"/>
      <c r="AF95" s="468"/>
      <c r="AG95" s="362"/>
    </row>
    <row r="96" spans="2:34">
      <c r="B96" s="670"/>
      <c r="C96" s="653"/>
      <c r="D96" s="653"/>
      <c r="E96" s="653"/>
      <c r="F96" s="653"/>
      <c r="G96" s="653"/>
      <c r="H96" s="653"/>
      <c r="I96" s="653"/>
      <c r="J96" s="653"/>
      <c r="K96" s="653"/>
      <c r="L96" s="653"/>
      <c r="M96" s="653"/>
      <c r="N96" s="653"/>
      <c r="O96" s="653"/>
      <c r="P96" s="653"/>
      <c r="Q96" s="653"/>
      <c r="R96" s="653"/>
      <c r="S96" s="653"/>
      <c r="T96" s="653"/>
      <c r="U96" s="653"/>
      <c r="V96" s="653"/>
      <c r="W96" s="653"/>
      <c r="X96" s="653"/>
      <c r="Y96" s="653"/>
      <c r="Z96" s="653"/>
      <c r="AA96" s="653"/>
      <c r="AB96" s="653"/>
      <c r="AC96" s="653"/>
      <c r="AD96" s="653"/>
      <c r="AE96" s="653"/>
      <c r="AF96" s="653"/>
      <c r="AG96" s="653"/>
    </row>
    <row r="98" spans="2:29">
      <c r="B98" s="300" t="s">
        <v>984</v>
      </c>
      <c r="E98" s="302" t="s">
        <v>985</v>
      </c>
      <c r="H98" s="304" t="s">
        <v>986</v>
      </c>
      <c r="K98" s="300" t="s">
        <v>2041</v>
      </c>
      <c r="N98" s="412"/>
      <c r="O98" s="300" t="s">
        <v>2042</v>
      </c>
      <c r="T98" s="300" t="s">
        <v>2043</v>
      </c>
      <c r="U98" s="300"/>
      <c r="AB98" s="412"/>
      <c r="AC98" s="412"/>
    </row>
    <row r="99" spans="2:29">
      <c r="B99" s="305" t="s">
        <v>990</v>
      </c>
      <c r="C99" s="306" t="s">
        <v>991</v>
      </c>
      <c r="E99" s="307" t="s">
        <v>992</v>
      </c>
      <c r="F99" s="308" t="s">
        <v>993</v>
      </c>
      <c r="H99" s="309" t="s">
        <v>994</v>
      </c>
      <c r="I99" s="308" t="s">
        <v>995</v>
      </c>
      <c r="J99" s="300"/>
      <c r="K99" s="308" t="s">
        <v>996</v>
      </c>
      <c r="L99" s="308" t="s">
        <v>997</v>
      </c>
      <c r="M99" s="300"/>
      <c r="N99" s="412"/>
      <c r="O99" s="300"/>
      <c r="P99" s="308"/>
      <c r="Q99" s="300"/>
      <c r="R99" s="300"/>
      <c r="S99" s="300"/>
      <c r="T99" s="308" t="s">
        <v>998</v>
      </c>
      <c r="U99" s="308"/>
      <c r="V99" s="308" t="s">
        <v>999</v>
      </c>
      <c r="W99" s="300"/>
      <c r="X99" s="300"/>
      <c r="Y99" s="300"/>
      <c r="Z99" s="300"/>
      <c r="AA99" s="300"/>
      <c r="AB99" s="412"/>
      <c r="AC99" s="412"/>
    </row>
    <row r="100" spans="2:29">
      <c r="B100" s="305" t="s">
        <v>1000</v>
      </c>
      <c r="C100" s="306" t="s">
        <v>1001</v>
      </c>
      <c r="E100" s="307" t="s">
        <v>1002</v>
      </c>
      <c r="F100" s="308" t="s">
        <v>1003</v>
      </c>
      <c r="H100" s="309" t="s">
        <v>1004</v>
      </c>
      <c r="I100" s="308" t="s">
        <v>1005</v>
      </c>
      <c r="J100" s="300"/>
      <c r="K100" s="308" t="s">
        <v>1006</v>
      </c>
      <c r="L100" s="308" t="s">
        <v>1007</v>
      </c>
      <c r="M100" s="300"/>
      <c r="N100" s="412"/>
      <c r="O100" s="308" t="s">
        <v>1008</v>
      </c>
      <c r="P100" s="308"/>
      <c r="Q100" s="300"/>
      <c r="R100" s="300"/>
      <c r="S100" s="300"/>
      <c r="T100" s="308" t="s">
        <v>1009</v>
      </c>
      <c r="U100" s="308"/>
      <c r="V100" s="308" t="s">
        <v>1010</v>
      </c>
      <c r="W100" s="300"/>
      <c r="X100" s="300"/>
      <c r="Y100" s="300"/>
      <c r="Z100" s="300"/>
      <c r="AA100" s="300"/>
      <c r="AB100" s="412"/>
      <c r="AC100" s="412"/>
    </row>
    <row r="101" spans="2:29">
      <c r="B101" s="305" t="s">
        <v>1011</v>
      </c>
      <c r="C101" s="306" t="s">
        <v>1012</v>
      </c>
      <c r="E101" s="307" t="s">
        <v>1004</v>
      </c>
      <c r="F101" s="308" t="s">
        <v>2040</v>
      </c>
      <c r="H101" s="309" t="s">
        <v>1015</v>
      </c>
      <c r="I101" s="308" t="s">
        <v>1016</v>
      </c>
      <c r="J101" s="300"/>
      <c r="K101" s="308" t="s">
        <v>1017</v>
      </c>
      <c r="L101" s="308" t="s">
        <v>1018</v>
      </c>
      <c r="M101" s="300"/>
      <c r="N101" s="412"/>
      <c r="O101" s="308" t="s">
        <v>1019</v>
      </c>
      <c r="P101" s="308" t="s">
        <v>1020</v>
      </c>
      <c r="Q101" s="300"/>
      <c r="R101" s="300"/>
      <c r="S101" s="300"/>
      <c r="T101" s="308" t="s">
        <v>1021</v>
      </c>
      <c r="U101" s="308"/>
      <c r="V101" s="308" t="s">
        <v>1022</v>
      </c>
      <c r="W101" s="300"/>
      <c r="X101" s="300"/>
      <c r="Y101" s="300"/>
      <c r="Z101" s="300"/>
      <c r="AA101" s="300"/>
      <c r="AB101" s="412"/>
      <c r="AC101" s="412"/>
    </row>
    <row r="102" spans="2:29">
      <c r="B102" s="305" t="s">
        <v>1023</v>
      </c>
      <c r="C102" s="306" t="s">
        <v>1024</v>
      </c>
      <c r="E102" s="307" t="s">
        <v>1013</v>
      </c>
      <c r="F102" s="308" t="s">
        <v>1014</v>
      </c>
      <c r="H102" s="309" t="s">
        <v>1027</v>
      </c>
      <c r="I102" s="308" t="s">
        <v>1028</v>
      </c>
      <c r="J102" s="300"/>
      <c r="K102" s="308" t="s">
        <v>1029</v>
      </c>
      <c r="L102" s="308" t="s">
        <v>1030</v>
      </c>
      <c r="M102" s="300"/>
      <c r="N102" s="412"/>
      <c r="O102" s="308" t="s">
        <v>1015</v>
      </c>
      <c r="P102" s="308" t="s">
        <v>1031</v>
      </c>
      <c r="Q102" s="300"/>
      <c r="R102" s="300"/>
      <c r="S102" s="300"/>
      <c r="T102" s="308" t="s">
        <v>1032</v>
      </c>
      <c r="U102" s="308"/>
      <c r="V102" s="308" t="s">
        <v>1033</v>
      </c>
      <c r="W102" s="300"/>
      <c r="X102" s="300"/>
      <c r="Y102" s="300"/>
      <c r="Z102" s="300"/>
      <c r="AA102" s="300"/>
      <c r="AB102" s="412"/>
      <c r="AC102" s="412"/>
    </row>
    <row r="103" spans="2:29">
      <c r="C103" s="310"/>
      <c r="E103" s="307" t="s">
        <v>1025</v>
      </c>
      <c r="F103" s="308" t="s">
        <v>1026</v>
      </c>
      <c r="H103" s="309" t="s">
        <v>1036</v>
      </c>
      <c r="I103" s="308" t="s">
        <v>1037</v>
      </c>
      <c r="J103" s="300"/>
      <c r="K103" s="308" t="s">
        <v>1038</v>
      </c>
      <c r="L103" s="308" t="s">
        <v>1039</v>
      </c>
      <c r="M103" s="300"/>
      <c r="N103" s="412"/>
      <c r="O103" s="308" t="s">
        <v>998</v>
      </c>
      <c r="P103" s="308" t="s">
        <v>2039</v>
      </c>
      <c r="Q103" s="300"/>
      <c r="R103" s="300"/>
      <c r="S103" s="300"/>
      <c r="T103" s="308" t="s">
        <v>1040</v>
      </c>
      <c r="U103" s="308"/>
      <c r="V103" s="308" t="s">
        <v>1041</v>
      </c>
      <c r="W103" s="300"/>
      <c r="X103" s="300"/>
      <c r="Y103" s="300"/>
      <c r="Z103" s="300"/>
      <c r="AA103" s="300"/>
      <c r="AB103" s="412"/>
      <c r="AC103" s="412"/>
    </row>
    <row r="104" spans="2:29">
      <c r="B104" s="308" t="s">
        <v>2044</v>
      </c>
      <c r="C104" s="310"/>
      <c r="E104" s="307" t="s">
        <v>1034</v>
      </c>
      <c r="F104" s="308" t="s">
        <v>1035</v>
      </c>
      <c r="H104" s="309" t="s">
        <v>1044</v>
      </c>
      <c r="I104" s="308" t="s">
        <v>1045</v>
      </c>
      <c r="J104" s="300"/>
      <c r="K104" s="308" t="s">
        <v>1046</v>
      </c>
      <c r="L104" s="308" t="s">
        <v>1047</v>
      </c>
      <c r="M104" s="300"/>
      <c r="N104" s="412"/>
      <c r="O104" s="412"/>
      <c r="P104" s="412"/>
      <c r="Q104" s="300"/>
      <c r="R104" s="300"/>
      <c r="S104" s="300"/>
      <c r="T104" s="308" t="s">
        <v>1027</v>
      </c>
      <c r="U104" s="308"/>
      <c r="V104" s="308" t="s">
        <v>1049</v>
      </c>
      <c r="W104" s="300"/>
      <c r="X104" s="300"/>
      <c r="Y104" s="300"/>
      <c r="Z104" s="300"/>
      <c r="AA104" s="300"/>
      <c r="AB104" s="412"/>
      <c r="AC104" s="412"/>
    </row>
    <row r="105" spans="2:29">
      <c r="B105" s="305" t="s">
        <v>1050</v>
      </c>
      <c r="C105" s="311" t="s">
        <v>2027</v>
      </c>
      <c r="D105" s="300"/>
      <c r="E105" s="307" t="s">
        <v>1021</v>
      </c>
      <c r="F105" s="308" t="s">
        <v>1043</v>
      </c>
      <c r="H105" s="309" t="s">
        <v>1054</v>
      </c>
      <c r="I105" s="308" t="s">
        <v>1055</v>
      </c>
      <c r="J105" s="300"/>
      <c r="K105" s="308" t="s">
        <v>1056</v>
      </c>
      <c r="L105" s="308" t="s">
        <v>1057</v>
      </c>
      <c r="M105" s="300"/>
      <c r="N105" s="412"/>
      <c r="O105" s="308" t="s">
        <v>1048</v>
      </c>
      <c r="P105" s="308"/>
      <c r="Q105" s="300"/>
      <c r="R105" s="300"/>
      <c r="S105" s="300"/>
      <c r="T105" s="308" t="s">
        <v>1060</v>
      </c>
      <c r="U105" s="308"/>
      <c r="V105" s="308" t="s">
        <v>1061</v>
      </c>
      <c r="W105" s="300"/>
      <c r="X105" s="300"/>
      <c r="Y105" s="300"/>
      <c r="Z105" s="300"/>
      <c r="AA105" s="300"/>
      <c r="AB105" s="412"/>
      <c r="AC105" s="412"/>
    </row>
    <row r="106" spans="2:29">
      <c r="B106" s="413"/>
      <c r="C106" s="414" t="s">
        <v>2033</v>
      </c>
      <c r="D106" s="300"/>
      <c r="E106" s="307" t="s">
        <v>1052</v>
      </c>
      <c r="F106" s="308" t="s">
        <v>1053</v>
      </c>
      <c r="H106" s="309"/>
      <c r="I106" s="308" t="s">
        <v>1066</v>
      </c>
      <c r="J106" s="300"/>
      <c r="K106" s="308" t="s">
        <v>1067</v>
      </c>
      <c r="L106" s="308" t="s">
        <v>1068</v>
      </c>
      <c r="M106" s="300"/>
      <c r="N106" s="412"/>
      <c r="O106" s="308" t="s">
        <v>1058</v>
      </c>
      <c r="P106" s="308" t="s">
        <v>1059</v>
      </c>
      <c r="Q106" s="300"/>
      <c r="R106" s="300"/>
      <c r="S106" s="300"/>
      <c r="T106" s="308" t="s">
        <v>1069</v>
      </c>
      <c r="U106" s="308"/>
      <c r="V106" s="308" t="s">
        <v>1070</v>
      </c>
      <c r="W106" s="300"/>
      <c r="X106" s="300"/>
      <c r="Y106" s="300"/>
      <c r="Z106" s="300"/>
      <c r="AA106" s="300"/>
      <c r="AB106" s="412"/>
      <c r="AC106" s="412"/>
    </row>
    <row r="107" spans="2:29">
      <c r="B107" s="305" t="s">
        <v>1062</v>
      </c>
      <c r="C107" s="311" t="s">
        <v>2028</v>
      </c>
      <c r="D107" s="300"/>
      <c r="E107" s="307" t="s">
        <v>1064</v>
      </c>
      <c r="F107" s="308" t="s">
        <v>1065</v>
      </c>
      <c r="H107" s="309" t="s">
        <v>1009</v>
      </c>
      <c r="I107" s="308" t="s">
        <v>1074</v>
      </c>
      <c r="J107" s="300"/>
      <c r="K107" s="300"/>
      <c r="L107" s="300"/>
      <c r="M107" s="300"/>
      <c r="N107" s="412"/>
      <c r="O107" s="308" t="s">
        <v>1069</v>
      </c>
      <c r="P107" s="308" t="s">
        <v>1031</v>
      </c>
      <c r="Q107" s="300"/>
      <c r="R107" s="300"/>
      <c r="S107" s="300"/>
      <c r="T107" s="308" t="s">
        <v>1015</v>
      </c>
      <c r="U107" s="308"/>
      <c r="V107" s="308" t="s">
        <v>1076</v>
      </c>
      <c r="W107" s="300"/>
      <c r="X107" s="300"/>
      <c r="Y107" s="300"/>
      <c r="Z107" s="300"/>
      <c r="AA107" s="300"/>
      <c r="AB107" s="412"/>
      <c r="AC107" s="412"/>
    </row>
    <row r="108" spans="2:29">
      <c r="B108" s="413"/>
      <c r="C108" s="414" t="s">
        <v>2032</v>
      </c>
      <c r="D108" s="300"/>
      <c r="E108" s="307" t="s">
        <v>1069</v>
      </c>
      <c r="F108" s="308" t="s">
        <v>1073</v>
      </c>
      <c r="H108" s="309" t="s">
        <v>1093</v>
      </c>
      <c r="I108" s="308" t="s">
        <v>1094</v>
      </c>
      <c r="J108" s="300"/>
      <c r="K108" s="308"/>
      <c r="L108" s="308"/>
      <c r="M108" s="300"/>
      <c r="N108" s="412"/>
      <c r="O108" s="308" t="s">
        <v>1009</v>
      </c>
      <c r="P108" s="308" t="s">
        <v>1075</v>
      </c>
      <c r="Q108" s="300"/>
      <c r="R108" s="300"/>
      <c r="S108" s="300"/>
      <c r="T108" s="308" t="s">
        <v>1054</v>
      </c>
      <c r="U108" s="308"/>
      <c r="V108" s="308" t="s">
        <v>1096</v>
      </c>
      <c r="W108" s="300"/>
      <c r="X108" s="300"/>
      <c r="Y108" s="300"/>
      <c r="Z108" s="300"/>
      <c r="AA108" s="300"/>
      <c r="AB108" s="412"/>
      <c r="AC108" s="412"/>
    </row>
    <row r="109" spans="2:29">
      <c r="B109" s="305" t="s">
        <v>1071</v>
      </c>
      <c r="C109" s="311" t="s">
        <v>1775</v>
      </c>
      <c r="D109" s="300"/>
      <c r="E109" s="307" t="s">
        <v>1091</v>
      </c>
      <c r="F109" s="308" t="s">
        <v>1092</v>
      </c>
      <c r="H109" s="309" t="s">
        <v>1069</v>
      </c>
      <c r="I109" s="308" t="s">
        <v>1005</v>
      </c>
      <c r="J109" s="300"/>
      <c r="K109" s="300"/>
      <c r="L109" s="300"/>
      <c r="M109" s="300"/>
      <c r="N109" s="412"/>
      <c r="O109" s="308" t="s">
        <v>1027</v>
      </c>
      <c r="P109" s="308" t="s">
        <v>1095</v>
      </c>
      <c r="Q109" s="300"/>
      <c r="R109" s="300"/>
      <c r="S109" s="300"/>
      <c r="T109" s="308" t="s">
        <v>1101</v>
      </c>
      <c r="U109" s="308"/>
      <c r="V109" s="308" t="s">
        <v>1102</v>
      </c>
      <c r="W109" s="300"/>
      <c r="X109" s="300"/>
      <c r="Y109" s="300"/>
      <c r="Z109" s="300"/>
      <c r="AA109" s="300"/>
      <c r="AB109" s="412"/>
      <c r="AC109" s="412"/>
    </row>
    <row r="110" spans="2:29">
      <c r="B110" s="413"/>
      <c r="C110" s="414" t="s">
        <v>2034</v>
      </c>
      <c r="D110" s="300"/>
      <c r="E110" s="307" t="s">
        <v>1009</v>
      </c>
      <c r="F110" s="308" t="s">
        <v>1099</v>
      </c>
      <c r="H110" s="309"/>
      <c r="I110" s="308" t="s">
        <v>1094</v>
      </c>
      <c r="J110" s="300"/>
      <c r="K110" s="308"/>
      <c r="L110" s="308"/>
      <c r="M110" s="300"/>
      <c r="N110" s="412"/>
      <c r="O110" s="308" t="s">
        <v>1060</v>
      </c>
      <c r="P110" s="308" t="s">
        <v>1100</v>
      </c>
      <c r="Q110" s="300"/>
      <c r="R110" s="300"/>
      <c r="S110" s="300"/>
      <c r="T110" s="308" t="s">
        <v>1044</v>
      </c>
      <c r="U110" s="308"/>
      <c r="V110" s="308" t="s">
        <v>1108</v>
      </c>
      <c r="W110" s="300"/>
      <c r="X110" s="300"/>
      <c r="Y110" s="300"/>
      <c r="Z110" s="300"/>
      <c r="AA110" s="300"/>
      <c r="AB110" s="412"/>
      <c r="AC110" s="412"/>
    </row>
    <row r="111" spans="2:29">
      <c r="B111" s="413"/>
      <c r="C111" s="414" t="s">
        <v>2035</v>
      </c>
      <c r="D111" s="300"/>
      <c r="E111" s="307" t="s">
        <v>1105</v>
      </c>
      <c r="F111" s="308" t="s">
        <v>1106</v>
      </c>
      <c r="H111" s="309" t="s">
        <v>1060</v>
      </c>
      <c r="I111" s="308" t="s">
        <v>1005</v>
      </c>
      <c r="J111" s="300"/>
      <c r="K111" s="300"/>
      <c r="L111" s="300"/>
      <c r="M111" s="300"/>
      <c r="N111" s="300"/>
      <c r="O111" s="308" t="s">
        <v>1052</v>
      </c>
      <c r="P111" s="308" t="s">
        <v>1107</v>
      </c>
      <c r="Q111" s="300"/>
      <c r="R111" s="300"/>
      <c r="S111" s="300"/>
      <c r="T111" s="308" t="s">
        <v>1064</v>
      </c>
      <c r="U111" s="308"/>
      <c r="V111" s="308" t="s">
        <v>1111</v>
      </c>
      <c r="W111" s="300"/>
      <c r="X111" s="300"/>
      <c r="Y111" s="300"/>
      <c r="Z111" s="300"/>
      <c r="AA111" s="300"/>
      <c r="AB111" s="412"/>
      <c r="AC111" s="412"/>
    </row>
    <row r="112" spans="2:29">
      <c r="B112" s="305" t="s">
        <v>1077</v>
      </c>
      <c r="C112" s="311" t="s">
        <v>2029</v>
      </c>
      <c r="D112" s="300"/>
      <c r="E112" s="307" t="s">
        <v>1109</v>
      </c>
      <c r="F112" s="308" t="s">
        <v>1110</v>
      </c>
      <c r="H112" s="309"/>
      <c r="I112" s="308" t="s">
        <v>1114</v>
      </c>
      <c r="J112" s="300"/>
      <c r="K112" s="308"/>
      <c r="L112" s="308"/>
      <c r="M112" s="300"/>
      <c r="N112" s="308"/>
      <c r="O112" s="308"/>
      <c r="P112" s="308"/>
      <c r="Q112" s="300"/>
      <c r="R112" s="300"/>
      <c r="S112" s="300"/>
      <c r="T112" s="308" t="s">
        <v>1115</v>
      </c>
      <c r="U112" s="308"/>
      <c r="V112" s="308" t="s">
        <v>1116</v>
      </c>
      <c r="W112" s="300"/>
      <c r="X112" s="300"/>
      <c r="Y112" s="300"/>
      <c r="Z112" s="300"/>
      <c r="AA112" s="300"/>
      <c r="AB112" s="412"/>
      <c r="AC112" s="412"/>
    </row>
    <row r="113" spans="2:29">
      <c r="B113" s="413"/>
      <c r="C113" s="414" t="s">
        <v>2037</v>
      </c>
      <c r="E113" s="307" t="s">
        <v>1112</v>
      </c>
      <c r="F113" s="308" t="s">
        <v>1113</v>
      </c>
      <c r="H113" s="309" t="s">
        <v>1091</v>
      </c>
      <c r="I113" s="308" t="s">
        <v>1074</v>
      </c>
      <c r="J113" s="300"/>
      <c r="K113" s="300"/>
      <c r="L113" s="300"/>
      <c r="M113" s="300"/>
      <c r="N113" s="300"/>
      <c r="O113" s="300"/>
      <c r="P113" s="300"/>
      <c r="Q113" s="300"/>
      <c r="R113" s="300"/>
      <c r="S113" s="300"/>
      <c r="T113" s="308" t="s">
        <v>1117</v>
      </c>
      <c r="U113" s="308"/>
      <c r="V113" s="308" t="s">
        <v>1118</v>
      </c>
      <c r="W113" s="300"/>
      <c r="X113" s="300"/>
      <c r="Y113" s="300"/>
      <c r="Z113" s="300"/>
      <c r="AA113" s="300"/>
      <c r="AB113" s="412"/>
      <c r="AC113" s="412"/>
    </row>
    <row r="114" spans="2:29">
      <c r="B114" s="413"/>
      <c r="C114" s="414" t="s">
        <v>2038</v>
      </c>
      <c r="E114" s="307" t="s">
        <v>1054</v>
      </c>
      <c r="F114" s="308" t="s">
        <v>1068</v>
      </c>
      <c r="H114" s="309"/>
      <c r="I114" s="308" t="s">
        <v>1119</v>
      </c>
      <c r="J114" s="300"/>
      <c r="K114" s="300"/>
      <c r="L114" s="300"/>
      <c r="M114" s="300"/>
      <c r="N114" s="308"/>
      <c r="O114" s="308"/>
      <c r="P114" s="308"/>
      <c r="Q114" s="300"/>
      <c r="R114" s="300"/>
      <c r="S114" s="300"/>
      <c r="T114" s="308" t="s">
        <v>1120</v>
      </c>
      <c r="U114" s="308"/>
      <c r="V114" s="308" t="s">
        <v>1121</v>
      </c>
      <c r="W114" s="300"/>
      <c r="X114" s="300"/>
      <c r="Y114" s="300"/>
      <c r="Z114" s="300"/>
      <c r="AA114" s="300"/>
      <c r="AB114" s="412"/>
      <c r="AC114" s="412"/>
    </row>
    <row r="115" spans="2:29">
      <c r="B115" s="305" t="s">
        <v>1097</v>
      </c>
      <c r="C115" s="311" t="s">
        <v>2030</v>
      </c>
      <c r="E115" s="307"/>
      <c r="F115" s="308"/>
      <c r="H115" s="304"/>
      <c r="I115" s="300"/>
      <c r="J115" s="300"/>
      <c r="K115" s="300"/>
      <c r="L115" s="300"/>
      <c r="M115" s="300"/>
      <c r="N115" s="300"/>
      <c r="O115" s="300"/>
      <c r="P115" s="300"/>
      <c r="Q115" s="300"/>
      <c r="R115" s="300"/>
      <c r="S115" s="300"/>
      <c r="T115" s="308" t="s">
        <v>1122</v>
      </c>
      <c r="U115" s="308"/>
      <c r="V115" s="308" t="s">
        <v>1123</v>
      </c>
      <c r="W115" s="300"/>
      <c r="X115" s="300"/>
      <c r="Y115" s="300"/>
      <c r="Z115" s="300"/>
      <c r="AA115" s="300"/>
      <c r="AB115" s="412"/>
      <c r="AC115" s="412"/>
    </row>
    <row r="116" spans="2:29">
      <c r="B116" s="305" t="s">
        <v>1103</v>
      </c>
      <c r="C116" s="311" t="s">
        <v>2031</v>
      </c>
      <c r="E116" s="303"/>
      <c r="H116" s="304"/>
      <c r="I116" s="300"/>
      <c r="J116" s="300"/>
      <c r="K116" s="300"/>
      <c r="L116" s="300"/>
      <c r="M116" s="300"/>
      <c r="N116" s="308"/>
      <c r="O116" s="308"/>
      <c r="P116" s="308"/>
      <c r="Q116" s="300"/>
      <c r="R116" s="300"/>
      <c r="S116" s="300"/>
      <c r="T116" s="308" t="s">
        <v>1004</v>
      </c>
      <c r="U116" s="308"/>
      <c r="V116" s="308" t="s">
        <v>1124</v>
      </c>
      <c r="W116" s="300"/>
      <c r="X116" s="300"/>
      <c r="Y116" s="300"/>
      <c r="Z116" s="300"/>
      <c r="AA116" s="300"/>
      <c r="AB116" s="412"/>
      <c r="AC116" s="412"/>
    </row>
    <row r="117" spans="2:29">
      <c r="C117" s="415" t="s">
        <v>2036</v>
      </c>
      <c r="E117" s="303"/>
      <c r="H117" s="304"/>
      <c r="I117" s="300"/>
      <c r="J117" s="300"/>
      <c r="K117" s="300"/>
      <c r="L117" s="300"/>
      <c r="M117" s="300"/>
      <c r="N117" s="300"/>
      <c r="O117" s="300"/>
      <c r="P117" s="300"/>
      <c r="Q117" s="300"/>
      <c r="R117" s="300"/>
      <c r="S117" s="300"/>
      <c r="T117" s="308" t="s">
        <v>1091</v>
      </c>
      <c r="U117" s="308"/>
      <c r="V117" s="308" t="s">
        <v>1125</v>
      </c>
      <c r="W117" s="300"/>
      <c r="X117" s="300"/>
      <c r="Y117" s="300"/>
      <c r="Z117" s="300"/>
      <c r="AA117" s="300"/>
      <c r="AB117" s="412"/>
      <c r="AC117" s="412"/>
    </row>
    <row r="118" spans="2:29">
      <c r="C118" s="310"/>
      <c r="E118" s="303"/>
      <c r="H118" s="304"/>
      <c r="I118" s="300"/>
      <c r="J118" s="300"/>
      <c r="K118" s="300"/>
      <c r="L118" s="300"/>
      <c r="M118" s="300"/>
      <c r="N118" s="308"/>
      <c r="O118" s="308"/>
      <c r="P118" s="308"/>
      <c r="Q118" s="300"/>
      <c r="R118" s="300"/>
      <c r="S118" s="300"/>
      <c r="T118" s="308" t="s">
        <v>994</v>
      </c>
      <c r="U118" s="308"/>
      <c r="V118" s="308" t="s">
        <v>1126</v>
      </c>
      <c r="W118" s="300"/>
      <c r="X118" s="300"/>
      <c r="Y118" s="300"/>
      <c r="Z118" s="300"/>
      <c r="AA118" s="300"/>
      <c r="AB118" s="412"/>
      <c r="AC118" s="412"/>
    </row>
    <row r="119" spans="2:29">
      <c r="C119" s="310"/>
      <c r="E119" s="303"/>
      <c r="H119" s="304"/>
      <c r="I119" s="300"/>
      <c r="J119" s="300"/>
      <c r="K119" s="300"/>
      <c r="L119" s="300"/>
      <c r="M119" s="300"/>
      <c r="N119" s="300"/>
      <c r="O119" s="300"/>
      <c r="P119" s="300"/>
      <c r="Q119" s="300"/>
      <c r="R119" s="300"/>
      <c r="S119" s="300"/>
      <c r="T119" s="308" t="s">
        <v>1052</v>
      </c>
      <c r="U119" s="308"/>
      <c r="V119" s="308" t="s">
        <v>1068</v>
      </c>
      <c r="W119" s="300"/>
      <c r="X119" s="300"/>
      <c r="Y119" s="300"/>
      <c r="Z119" s="300"/>
      <c r="AA119" s="300"/>
      <c r="AB119" s="412"/>
      <c r="AC119" s="412"/>
    </row>
    <row r="123" spans="2:29">
      <c r="E123" s="301">
        <v>61</v>
      </c>
      <c r="F123" s="301" t="s">
        <v>2130</v>
      </c>
    </row>
  </sheetData>
  <mergeCells count="68">
    <mergeCell ref="B96:AG96"/>
    <mergeCell ref="B88:AG88"/>
    <mergeCell ref="B89:B91"/>
    <mergeCell ref="C89:C91"/>
    <mergeCell ref="D89:D91"/>
    <mergeCell ref="B92:AG92"/>
    <mergeCell ref="B94:AG94"/>
    <mergeCell ref="B30:AG30"/>
    <mergeCell ref="B86:AG86"/>
    <mergeCell ref="B58:AG58"/>
    <mergeCell ref="B62:AG62"/>
    <mergeCell ref="B64:AG64"/>
    <mergeCell ref="B66:AG66"/>
    <mergeCell ref="B68:AG68"/>
    <mergeCell ref="B70:AG70"/>
    <mergeCell ref="B72:AG72"/>
    <mergeCell ref="B76:AG76"/>
    <mergeCell ref="B78:AG78"/>
    <mergeCell ref="B84:AG84"/>
    <mergeCell ref="B80:AH80"/>
    <mergeCell ref="B82:AH82"/>
    <mergeCell ref="B54:AG54"/>
    <mergeCell ref="B32:AG32"/>
    <mergeCell ref="B34:AG34"/>
    <mergeCell ref="B36:AG36"/>
    <mergeCell ref="B38:AG38"/>
    <mergeCell ref="B40:AG40"/>
    <mergeCell ref="B42:AG42"/>
    <mergeCell ref="B44:AG44"/>
    <mergeCell ref="B46:AG46"/>
    <mergeCell ref="B48:AG48"/>
    <mergeCell ref="B50:AG50"/>
    <mergeCell ref="B52:AG52"/>
    <mergeCell ref="B7:B9"/>
    <mergeCell ref="C7:C9"/>
    <mergeCell ref="D7:D9"/>
    <mergeCell ref="B10:AG10"/>
    <mergeCell ref="B12:AG12"/>
    <mergeCell ref="B14:AG14"/>
    <mergeCell ref="B16:AG16"/>
    <mergeCell ref="B18:AG18"/>
    <mergeCell ref="B22:AG22"/>
    <mergeCell ref="B26:AG26"/>
    <mergeCell ref="B28:AG28"/>
    <mergeCell ref="AG5:AG6"/>
    <mergeCell ref="G3:G5"/>
    <mergeCell ref="H3:H5"/>
    <mergeCell ref="I3:I5"/>
    <mergeCell ref="J3:J5"/>
    <mergeCell ref="K3:N3"/>
    <mergeCell ref="O3:AG3"/>
    <mergeCell ref="K4:K5"/>
    <mergeCell ref="L4:M4"/>
    <mergeCell ref="N4:N5"/>
    <mergeCell ref="O4:R4"/>
    <mergeCell ref="S4:U4"/>
    <mergeCell ref="V4:X4"/>
    <mergeCell ref="Y4:AA4"/>
    <mergeCell ref="AB4:AD4"/>
    <mergeCell ref="AF4:AG4"/>
    <mergeCell ref="B3:B6"/>
    <mergeCell ref="C3:C6"/>
    <mergeCell ref="D3:D6"/>
    <mergeCell ref="E3:E5"/>
    <mergeCell ref="F3:F5"/>
    <mergeCell ref="S5:T5"/>
    <mergeCell ref="V5:W5"/>
    <mergeCell ref="AF5:AF6"/>
  </mergeCells>
  <printOptions horizontalCentered="1" verticalCentered="1"/>
  <pageMargins left="0.19685039370078741" right="3.937007874015748E-2" top="0.19685039370078741" bottom="3.937007874015748E-2" header="0.31496062992125984" footer="0.31496062992125984"/>
  <pageSetup paperSize="8" scale="53" orientation="landscape" horizontalDpi="4294967292"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tabColor rgb="FFFFFF00"/>
  </sheetPr>
  <dimension ref="B1:AH123"/>
  <sheetViews>
    <sheetView view="pageBreakPreview" zoomScale="70" zoomScaleNormal="80" zoomScaleSheetLayoutView="70" workbookViewId="0">
      <selection activeCell="D29" sqref="D29"/>
    </sheetView>
  </sheetViews>
  <sheetFormatPr defaultRowHeight="12.75"/>
  <cols>
    <col min="1" max="1" width="9.140625" style="301"/>
    <col min="2" max="2" width="6.7109375" style="301" customWidth="1"/>
    <col min="3" max="3" width="10" style="301" hidden="1" customWidth="1"/>
    <col min="4" max="4" width="22.85546875" style="301" customWidth="1"/>
    <col min="5" max="5" width="6.85546875" style="301" customWidth="1"/>
    <col min="6" max="6" width="12.7109375" style="301" customWidth="1"/>
    <col min="7" max="7" width="28.7109375" style="303" customWidth="1"/>
    <col min="8" max="8" width="29.28515625" style="312" hidden="1" customWidth="1"/>
    <col min="9" max="9" width="7" style="301" customWidth="1"/>
    <col min="10" max="10" width="9.140625" style="301" hidden="1" customWidth="1"/>
    <col min="11" max="11" width="10.140625" style="301" hidden="1" customWidth="1"/>
    <col min="12" max="12" width="7" style="301" hidden="1" customWidth="1"/>
    <col min="13" max="13" width="8" style="301" hidden="1" customWidth="1"/>
    <col min="14" max="14" width="10.140625" style="301" hidden="1" customWidth="1"/>
    <col min="15" max="15" width="5.7109375" style="301" hidden="1" customWidth="1"/>
    <col min="16" max="16" width="7.42578125" style="301" hidden="1" customWidth="1"/>
    <col min="17" max="17" width="6.140625" style="301" hidden="1" customWidth="1"/>
    <col min="18" max="18" width="17.85546875" style="301" customWidth="1"/>
    <col min="19" max="19" width="4.42578125" style="301" hidden="1" customWidth="1"/>
    <col min="20" max="20" width="3.85546875" style="301" hidden="1" customWidth="1"/>
    <col min="21" max="21" width="7.7109375" style="301" customWidth="1"/>
    <col min="22" max="22" width="4" style="301" hidden="1" customWidth="1"/>
    <col min="23" max="23" width="3.85546875" style="301" hidden="1" customWidth="1"/>
    <col min="24" max="24" width="10.85546875" style="301" customWidth="1"/>
    <col min="25" max="27" width="9.140625" style="301" hidden="1" customWidth="1"/>
    <col min="28" max="28" width="8" style="301" hidden="1" customWidth="1"/>
    <col min="29" max="29" width="8.5703125" style="301" hidden="1" customWidth="1"/>
    <col min="30" max="30" width="23.7109375" style="301" customWidth="1"/>
    <col min="31" max="31" width="12.5703125" style="301" hidden="1" customWidth="1"/>
    <col min="32" max="32" width="8.5703125" style="301" hidden="1" customWidth="1"/>
    <col min="33" max="33" width="10.7109375" style="301" hidden="1" customWidth="1"/>
    <col min="34" max="34" width="9.140625" style="301" customWidth="1"/>
    <col min="35" max="16384" width="9.140625" style="301"/>
  </cols>
  <sheetData>
    <row r="1" spans="2:33">
      <c r="D1" s="301">
        <f>B1*C1</f>
        <v>0</v>
      </c>
    </row>
    <row r="2" spans="2:33" ht="13.5" thickBot="1"/>
    <row r="3" spans="2:33">
      <c r="B3" s="665" t="s">
        <v>1693</v>
      </c>
      <c r="C3" s="667" t="s">
        <v>106</v>
      </c>
      <c r="D3" s="663" t="s">
        <v>1689</v>
      </c>
      <c r="E3" s="663" t="s">
        <v>2457</v>
      </c>
      <c r="F3" s="663" t="s">
        <v>1725</v>
      </c>
      <c r="G3" s="663" t="s">
        <v>1668</v>
      </c>
      <c r="H3" s="663" t="s">
        <v>2129</v>
      </c>
      <c r="I3" s="669" t="s">
        <v>1669</v>
      </c>
      <c r="J3" s="663" t="s">
        <v>87</v>
      </c>
      <c r="K3" s="663" t="s">
        <v>1671</v>
      </c>
      <c r="L3" s="663"/>
      <c r="M3" s="663"/>
      <c r="N3" s="663"/>
      <c r="O3" s="763" t="s">
        <v>2468</v>
      </c>
      <c r="P3" s="764"/>
      <c r="Q3" s="764"/>
      <c r="R3" s="764"/>
      <c r="S3" s="764"/>
      <c r="T3" s="764"/>
      <c r="U3" s="764"/>
      <c r="V3" s="764"/>
      <c r="W3" s="764"/>
      <c r="X3" s="764"/>
      <c r="Y3" s="764"/>
      <c r="Z3" s="764"/>
      <c r="AA3" s="764"/>
      <c r="AB3" s="764"/>
      <c r="AC3" s="764"/>
      <c r="AD3" s="764"/>
      <c r="AE3" s="764"/>
      <c r="AF3" s="764"/>
      <c r="AG3" s="765"/>
    </row>
    <row r="4" spans="2:33">
      <c r="B4" s="666"/>
      <c r="C4" s="659"/>
      <c r="D4" s="658"/>
      <c r="E4" s="658"/>
      <c r="F4" s="658"/>
      <c r="G4" s="658"/>
      <c r="H4" s="658"/>
      <c r="I4" s="662"/>
      <c r="J4" s="658"/>
      <c r="K4" s="658" t="s">
        <v>1672</v>
      </c>
      <c r="L4" s="658" t="s">
        <v>1673</v>
      </c>
      <c r="M4" s="658"/>
      <c r="N4" s="658" t="s">
        <v>1676</v>
      </c>
      <c r="O4" s="658" t="s">
        <v>1678</v>
      </c>
      <c r="P4" s="658"/>
      <c r="Q4" s="658"/>
      <c r="R4" s="658"/>
      <c r="S4" s="658" t="s">
        <v>1684</v>
      </c>
      <c r="T4" s="658"/>
      <c r="U4" s="658"/>
      <c r="V4" s="658" t="s">
        <v>1685</v>
      </c>
      <c r="W4" s="658"/>
      <c r="X4" s="658"/>
      <c r="Y4" s="658" t="s">
        <v>1686</v>
      </c>
      <c r="Z4" s="658"/>
      <c r="AA4" s="658"/>
      <c r="AB4" s="658" t="s">
        <v>1687</v>
      </c>
      <c r="AC4" s="658"/>
      <c r="AD4" s="658"/>
      <c r="AE4" s="466" t="s">
        <v>2084</v>
      </c>
      <c r="AF4" s="656" t="s">
        <v>2045</v>
      </c>
      <c r="AG4" s="762"/>
    </row>
    <row r="5" spans="2:33">
      <c r="B5" s="666"/>
      <c r="C5" s="659"/>
      <c r="D5" s="658"/>
      <c r="E5" s="658"/>
      <c r="F5" s="658"/>
      <c r="G5" s="658"/>
      <c r="H5" s="658"/>
      <c r="I5" s="662"/>
      <c r="J5" s="658"/>
      <c r="K5" s="658"/>
      <c r="L5" s="465" t="s">
        <v>1674</v>
      </c>
      <c r="M5" s="465" t="s">
        <v>1675</v>
      </c>
      <c r="N5" s="658"/>
      <c r="O5" s="465" t="s">
        <v>1679</v>
      </c>
      <c r="P5" s="465" t="s">
        <v>1680</v>
      </c>
      <c r="Q5" s="465" t="s">
        <v>1681</v>
      </c>
      <c r="R5" s="465" t="s">
        <v>1682</v>
      </c>
      <c r="S5" s="657" t="s">
        <v>1680</v>
      </c>
      <c r="T5" s="657"/>
      <c r="U5" s="465" t="s">
        <v>1682</v>
      </c>
      <c r="V5" s="658" t="s">
        <v>1680</v>
      </c>
      <c r="W5" s="658"/>
      <c r="X5" s="465" t="s">
        <v>1682</v>
      </c>
      <c r="Y5" s="465" t="s">
        <v>1679</v>
      </c>
      <c r="Z5" s="465" t="s">
        <v>1680</v>
      </c>
      <c r="AA5" s="465" t="s">
        <v>1682</v>
      </c>
      <c r="AB5" s="465" t="s">
        <v>1679</v>
      </c>
      <c r="AC5" s="465" t="s">
        <v>1680</v>
      </c>
      <c r="AD5" s="465" t="s">
        <v>1682</v>
      </c>
      <c r="AE5" s="462"/>
      <c r="AF5" s="657" t="s">
        <v>1700</v>
      </c>
      <c r="AG5" s="664" t="s">
        <v>1706</v>
      </c>
    </row>
    <row r="6" spans="2:33" hidden="1">
      <c r="B6" s="666"/>
      <c r="C6" s="659"/>
      <c r="D6" s="658"/>
      <c r="E6" s="465"/>
      <c r="F6" s="465">
        <v>1</v>
      </c>
      <c r="G6" s="465">
        <v>2</v>
      </c>
      <c r="H6" s="463"/>
      <c r="I6" s="464">
        <v>3</v>
      </c>
      <c r="J6" s="465">
        <v>4</v>
      </c>
      <c r="K6" s="465">
        <v>5</v>
      </c>
      <c r="L6" s="465">
        <v>6.1</v>
      </c>
      <c r="M6" s="465">
        <v>6.2</v>
      </c>
      <c r="N6" s="465">
        <v>7</v>
      </c>
      <c r="O6" s="465">
        <v>8</v>
      </c>
      <c r="P6" s="465">
        <v>9</v>
      </c>
      <c r="Q6" s="465">
        <v>10</v>
      </c>
      <c r="R6" s="465">
        <v>11</v>
      </c>
      <c r="S6" s="465">
        <v>12</v>
      </c>
      <c r="T6" s="465">
        <v>13</v>
      </c>
      <c r="U6" s="465">
        <v>14</v>
      </c>
      <c r="V6" s="465">
        <v>15</v>
      </c>
      <c r="W6" s="465">
        <v>16</v>
      </c>
      <c r="X6" s="465">
        <v>17</v>
      </c>
      <c r="Y6" s="465">
        <v>18</v>
      </c>
      <c r="Z6" s="465">
        <v>19</v>
      </c>
      <c r="AA6" s="465">
        <v>20</v>
      </c>
      <c r="AB6" s="465">
        <v>21</v>
      </c>
      <c r="AC6" s="465">
        <v>22</v>
      </c>
      <c r="AD6" s="465">
        <v>23</v>
      </c>
      <c r="AE6" s="466"/>
      <c r="AF6" s="657"/>
      <c r="AG6" s="664"/>
    </row>
    <row r="7" spans="2:33">
      <c r="B7" s="758" t="s">
        <v>2132</v>
      </c>
      <c r="C7" s="749">
        <v>2.6549999999999998</v>
      </c>
      <c r="D7" s="760" t="s">
        <v>2134</v>
      </c>
      <c r="E7" s="376">
        <v>1</v>
      </c>
      <c r="F7" s="317" t="s">
        <v>2133</v>
      </c>
      <c r="G7" s="318" t="s">
        <v>2135</v>
      </c>
      <c r="H7" s="319" t="s">
        <v>2073</v>
      </c>
      <c r="I7" s="320">
        <v>0.14299999999999999</v>
      </c>
      <c r="J7" s="376" t="s">
        <v>1700</v>
      </c>
      <c r="K7" s="321">
        <v>4.7</v>
      </c>
      <c r="L7" s="321">
        <v>12.5</v>
      </c>
      <c r="M7" s="321">
        <v>17.600000000000001</v>
      </c>
      <c r="N7" s="376">
        <v>1</v>
      </c>
      <c r="O7" s="376" t="s">
        <v>1705</v>
      </c>
      <c r="P7" s="376" t="s">
        <v>1701</v>
      </c>
      <c r="Q7" s="376" t="s">
        <v>1709</v>
      </c>
      <c r="R7" s="468">
        <v>1</v>
      </c>
      <c r="S7" s="468" t="s">
        <v>1701</v>
      </c>
      <c r="T7" s="468" t="s">
        <v>1767</v>
      </c>
      <c r="U7" s="468">
        <v>2</v>
      </c>
      <c r="V7" s="468" t="s">
        <v>1701</v>
      </c>
      <c r="W7" s="468" t="s">
        <v>1707</v>
      </c>
      <c r="X7" s="468">
        <v>1</v>
      </c>
      <c r="Y7" s="322"/>
      <c r="Z7" s="322"/>
      <c r="AA7" s="322"/>
      <c r="AB7" s="468" t="s">
        <v>1699</v>
      </c>
      <c r="AC7" s="468" t="s">
        <v>1703</v>
      </c>
      <c r="AD7" s="468">
        <v>0</v>
      </c>
      <c r="AE7" s="323"/>
      <c r="AF7" s="324">
        <v>7.4623799999999996</v>
      </c>
      <c r="AG7" s="325">
        <v>112.43206000000001</v>
      </c>
    </row>
    <row r="8" spans="2:33" hidden="1">
      <c r="B8" s="758"/>
      <c r="C8" s="749"/>
      <c r="D8" s="760"/>
      <c r="E8" s="324"/>
      <c r="F8" s="376"/>
      <c r="G8" s="326"/>
      <c r="H8" s="327"/>
      <c r="I8" s="324"/>
      <c r="J8" s="324"/>
      <c r="K8" s="328"/>
      <c r="L8" s="328"/>
      <c r="M8" s="328"/>
      <c r="N8" s="324"/>
      <c r="O8" s="324"/>
      <c r="P8" s="324"/>
      <c r="Q8" s="324"/>
      <c r="R8" s="377"/>
      <c r="S8" s="377"/>
      <c r="T8" s="377"/>
      <c r="U8" s="377"/>
      <c r="V8" s="377"/>
      <c r="W8" s="377"/>
      <c r="X8" s="377"/>
      <c r="Y8" s="377"/>
      <c r="Z8" s="377"/>
      <c r="AA8" s="377"/>
      <c r="AB8" s="377"/>
      <c r="AC8" s="377"/>
      <c r="AD8" s="377"/>
      <c r="AE8" s="324"/>
      <c r="AF8" s="324"/>
      <c r="AG8" s="329"/>
    </row>
    <row r="9" spans="2:33">
      <c r="B9" s="758"/>
      <c r="C9" s="749"/>
      <c r="D9" s="760"/>
      <c r="E9" s="376">
        <v>2</v>
      </c>
      <c r="F9" s="331" t="s">
        <v>2136</v>
      </c>
      <c r="G9" s="318" t="s">
        <v>2137</v>
      </c>
      <c r="H9" s="332" t="s">
        <v>2097</v>
      </c>
      <c r="I9" s="320">
        <v>1.6970000000000001</v>
      </c>
      <c r="J9" s="376" t="s">
        <v>1700</v>
      </c>
      <c r="K9" s="321">
        <v>4.3</v>
      </c>
      <c r="L9" s="321">
        <v>14.8</v>
      </c>
      <c r="M9" s="321">
        <v>17.8</v>
      </c>
      <c r="N9" s="376">
        <v>1</v>
      </c>
      <c r="O9" s="376" t="s">
        <v>1705</v>
      </c>
      <c r="P9" s="376" t="s">
        <v>1701</v>
      </c>
      <c r="Q9" s="376" t="s">
        <v>1709</v>
      </c>
      <c r="R9" s="376">
        <v>0</v>
      </c>
      <c r="S9" s="468" t="s">
        <v>1701</v>
      </c>
      <c r="T9" s="468" t="s">
        <v>1767</v>
      </c>
      <c r="U9" s="468">
        <v>0</v>
      </c>
      <c r="V9" s="468" t="s">
        <v>1703</v>
      </c>
      <c r="W9" s="468" t="s">
        <v>1698</v>
      </c>
      <c r="X9" s="468">
        <v>1</v>
      </c>
      <c r="Y9" s="322"/>
      <c r="Z9" s="322"/>
      <c r="AA9" s="322"/>
      <c r="AB9" s="468" t="s">
        <v>1699</v>
      </c>
      <c r="AC9" s="468" t="s">
        <v>1703</v>
      </c>
      <c r="AD9" s="468">
        <v>0</v>
      </c>
      <c r="AE9" s="323"/>
      <c r="AF9" s="324">
        <v>7.4780100000000003</v>
      </c>
      <c r="AG9" s="325">
        <v>112.43209</v>
      </c>
    </row>
    <row r="10" spans="2:33">
      <c r="B10" s="670"/>
      <c r="C10" s="653"/>
      <c r="D10" s="653"/>
      <c r="E10" s="653"/>
      <c r="F10" s="653"/>
      <c r="G10" s="653"/>
      <c r="H10" s="653"/>
      <c r="I10" s="653"/>
      <c r="J10" s="653"/>
      <c r="K10" s="653"/>
      <c r="L10" s="653"/>
      <c r="M10" s="653"/>
      <c r="N10" s="653"/>
      <c r="O10" s="653"/>
      <c r="P10" s="653"/>
      <c r="Q10" s="653"/>
      <c r="R10" s="653"/>
      <c r="S10" s="653"/>
      <c r="T10" s="653"/>
      <c r="U10" s="653"/>
      <c r="V10" s="653"/>
      <c r="W10" s="653"/>
      <c r="X10" s="653"/>
      <c r="Y10" s="653"/>
      <c r="Z10" s="653"/>
      <c r="AA10" s="653"/>
      <c r="AB10" s="653"/>
      <c r="AC10" s="653"/>
      <c r="AD10" s="653"/>
      <c r="AE10" s="653"/>
      <c r="AF10" s="653"/>
      <c r="AG10" s="653"/>
    </row>
    <row r="11" spans="2:33">
      <c r="B11" s="472" t="s">
        <v>2079</v>
      </c>
      <c r="C11" s="467">
        <v>0.3</v>
      </c>
      <c r="D11" s="376" t="s">
        <v>2138</v>
      </c>
      <c r="E11" s="376"/>
      <c r="F11" s="333"/>
      <c r="G11" s="377"/>
      <c r="H11" s="334"/>
      <c r="I11" s="320"/>
      <c r="J11" s="376"/>
      <c r="K11" s="321"/>
      <c r="L11" s="321"/>
      <c r="M11" s="321"/>
      <c r="N11" s="376"/>
      <c r="O11" s="335"/>
      <c r="P11" s="335"/>
      <c r="Q11" s="335"/>
      <c r="R11" s="376"/>
      <c r="S11" s="376"/>
      <c r="T11" s="376"/>
      <c r="U11" s="376"/>
      <c r="V11" s="376"/>
      <c r="W11" s="376"/>
      <c r="X11" s="376"/>
      <c r="Y11" s="322"/>
      <c r="Z11" s="322"/>
      <c r="AA11" s="322"/>
      <c r="AB11" s="377"/>
      <c r="AC11" s="377"/>
      <c r="AD11" s="377"/>
      <c r="AE11" s="377"/>
      <c r="AF11" s="377"/>
      <c r="AG11" s="336"/>
    </row>
    <row r="12" spans="2:33">
      <c r="B12" s="670"/>
      <c r="C12" s="653"/>
      <c r="D12" s="653"/>
      <c r="E12" s="653"/>
      <c r="F12" s="653"/>
      <c r="G12" s="653"/>
      <c r="H12" s="653"/>
      <c r="I12" s="653"/>
      <c r="J12" s="653"/>
      <c r="K12" s="653"/>
      <c r="L12" s="653"/>
      <c r="M12" s="653"/>
      <c r="N12" s="653"/>
      <c r="O12" s="653"/>
      <c r="P12" s="653"/>
      <c r="Q12" s="653"/>
      <c r="R12" s="653"/>
      <c r="S12" s="653"/>
      <c r="T12" s="653"/>
      <c r="U12" s="653"/>
      <c r="V12" s="653"/>
      <c r="W12" s="653"/>
      <c r="X12" s="653"/>
      <c r="Y12" s="653"/>
      <c r="Z12" s="653"/>
      <c r="AA12" s="653"/>
      <c r="AB12" s="653"/>
      <c r="AC12" s="653"/>
      <c r="AD12" s="653"/>
      <c r="AE12" s="653"/>
      <c r="AF12" s="653"/>
      <c r="AG12" s="653"/>
    </row>
    <row r="13" spans="2:33">
      <c r="B13" s="472" t="s">
        <v>2156</v>
      </c>
      <c r="C13" s="467">
        <v>0.88600000000000001</v>
      </c>
      <c r="D13" s="376" t="s">
        <v>2157</v>
      </c>
      <c r="E13" s="337">
        <v>3</v>
      </c>
      <c r="F13" s="377" t="s">
        <v>2158</v>
      </c>
      <c r="G13" s="376" t="s">
        <v>2159</v>
      </c>
      <c r="H13" s="338" t="s">
        <v>2099</v>
      </c>
      <c r="I13" s="320">
        <v>0.41299999999999998</v>
      </c>
      <c r="J13" s="376" t="s">
        <v>1700</v>
      </c>
      <c r="K13" s="321">
        <v>11.8</v>
      </c>
      <c r="L13" s="321">
        <v>11.4</v>
      </c>
      <c r="M13" s="321">
        <v>14</v>
      </c>
      <c r="N13" s="376">
        <v>1</v>
      </c>
      <c r="O13" s="376" t="s">
        <v>1697</v>
      </c>
      <c r="P13" s="376" t="s">
        <v>1701</v>
      </c>
      <c r="Q13" s="376" t="s">
        <v>1709</v>
      </c>
      <c r="R13" s="376">
        <v>0</v>
      </c>
      <c r="S13" s="377" t="s">
        <v>1701</v>
      </c>
      <c r="T13" s="377" t="s">
        <v>1767</v>
      </c>
      <c r="U13" s="377">
        <v>1</v>
      </c>
      <c r="V13" s="377" t="s">
        <v>1701</v>
      </c>
      <c r="W13" s="377" t="s">
        <v>1707</v>
      </c>
      <c r="X13" s="377">
        <v>0</v>
      </c>
      <c r="Y13" s="322"/>
      <c r="Z13" s="322"/>
      <c r="AA13" s="322"/>
      <c r="AB13" s="377" t="s">
        <v>1699</v>
      </c>
      <c r="AC13" s="377" t="s">
        <v>1703</v>
      </c>
      <c r="AD13" s="377">
        <v>2</v>
      </c>
      <c r="AE13" s="323"/>
      <c r="AF13" s="377">
        <v>7.4813900000000002</v>
      </c>
      <c r="AG13" s="336">
        <v>112.43555000000001</v>
      </c>
    </row>
    <row r="14" spans="2:33">
      <c r="B14" s="670"/>
      <c r="C14" s="653"/>
      <c r="D14" s="653"/>
      <c r="E14" s="653"/>
      <c r="F14" s="653"/>
      <c r="G14" s="653"/>
      <c r="H14" s="653"/>
      <c r="I14" s="653"/>
      <c r="J14" s="653"/>
      <c r="K14" s="653"/>
      <c r="L14" s="653"/>
      <c r="M14" s="653"/>
      <c r="N14" s="653"/>
      <c r="O14" s="653"/>
      <c r="P14" s="653"/>
      <c r="Q14" s="653"/>
      <c r="R14" s="653"/>
      <c r="S14" s="653"/>
      <c r="T14" s="653"/>
      <c r="U14" s="653"/>
      <c r="V14" s="653"/>
      <c r="W14" s="653"/>
      <c r="X14" s="653"/>
      <c r="Y14" s="653"/>
      <c r="Z14" s="653"/>
      <c r="AA14" s="653"/>
      <c r="AB14" s="653"/>
      <c r="AC14" s="653"/>
      <c r="AD14" s="653"/>
      <c r="AE14" s="653"/>
      <c r="AF14" s="653"/>
      <c r="AG14" s="653"/>
    </row>
    <row r="15" spans="2:33">
      <c r="B15" s="479" t="s">
        <v>2091</v>
      </c>
      <c r="C15" s="475">
        <v>2.1509999999999998</v>
      </c>
      <c r="D15" s="480" t="s">
        <v>2160</v>
      </c>
      <c r="E15" s="376">
        <v>4</v>
      </c>
      <c r="F15" s="330" t="s">
        <v>2161</v>
      </c>
      <c r="G15" s="318" t="s">
        <v>2162</v>
      </c>
      <c r="H15" s="332" t="s">
        <v>2100</v>
      </c>
      <c r="I15" s="320">
        <v>0.13600000000000001</v>
      </c>
      <c r="J15" s="376" t="s">
        <v>1700</v>
      </c>
      <c r="K15" s="321">
        <v>9.9</v>
      </c>
      <c r="L15" s="321">
        <v>5.9</v>
      </c>
      <c r="M15" s="321">
        <v>6.46</v>
      </c>
      <c r="N15" s="376">
        <v>1</v>
      </c>
      <c r="O15" s="376" t="s">
        <v>1697</v>
      </c>
      <c r="P15" s="376" t="s">
        <v>1701</v>
      </c>
      <c r="Q15" s="376" t="s">
        <v>1709</v>
      </c>
      <c r="R15" s="376">
        <v>1</v>
      </c>
      <c r="S15" s="376" t="s">
        <v>1701</v>
      </c>
      <c r="T15" s="376" t="s">
        <v>1767</v>
      </c>
      <c r="U15" s="376">
        <v>1</v>
      </c>
      <c r="V15" s="376" t="s">
        <v>1701</v>
      </c>
      <c r="W15" s="376" t="s">
        <v>1707</v>
      </c>
      <c r="X15" s="376">
        <v>1</v>
      </c>
      <c r="Y15" s="322"/>
      <c r="Z15" s="322"/>
      <c r="AA15" s="322"/>
      <c r="AB15" s="376" t="s">
        <v>1699</v>
      </c>
      <c r="AC15" s="376" t="s">
        <v>1703</v>
      </c>
      <c r="AD15" s="376">
        <v>2</v>
      </c>
      <c r="AE15" s="339"/>
      <c r="AF15" s="340">
        <v>7.4799300000000004</v>
      </c>
      <c r="AG15" s="341">
        <v>112.42861000000001</v>
      </c>
    </row>
    <row r="16" spans="2:33">
      <c r="B16" s="670"/>
      <c r="C16" s="653"/>
      <c r="D16" s="653"/>
      <c r="E16" s="653"/>
      <c r="F16" s="653"/>
      <c r="G16" s="653"/>
      <c r="H16" s="653"/>
      <c r="I16" s="653"/>
      <c r="J16" s="653"/>
      <c r="K16" s="653"/>
      <c r="L16" s="653"/>
      <c r="M16" s="653"/>
      <c r="N16" s="653"/>
      <c r="O16" s="653"/>
      <c r="P16" s="653"/>
      <c r="Q16" s="653"/>
      <c r="R16" s="653"/>
      <c r="S16" s="653"/>
      <c r="T16" s="653"/>
      <c r="U16" s="653"/>
      <c r="V16" s="653"/>
      <c r="W16" s="653"/>
      <c r="X16" s="653"/>
      <c r="Y16" s="653"/>
      <c r="Z16" s="653"/>
      <c r="AA16" s="653"/>
      <c r="AB16" s="653"/>
      <c r="AC16" s="653"/>
      <c r="AD16" s="653"/>
      <c r="AE16" s="653"/>
      <c r="AF16" s="653"/>
      <c r="AG16" s="653"/>
    </row>
    <row r="17" spans="2:33">
      <c r="B17" s="482" t="s">
        <v>2128</v>
      </c>
      <c r="C17" s="475">
        <v>0.36</v>
      </c>
      <c r="D17" s="480" t="s">
        <v>2163</v>
      </c>
      <c r="E17" s="376"/>
      <c r="F17" s="377"/>
      <c r="G17" s="376"/>
      <c r="H17" s="338"/>
      <c r="I17" s="320"/>
      <c r="J17" s="376"/>
      <c r="K17" s="321"/>
      <c r="L17" s="321"/>
      <c r="M17" s="321"/>
      <c r="N17" s="376"/>
      <c r="O17" s="376"/>
      <c r="P17" s="376"/>
      <c r="Q17" s="376"/>
      <c r="R17" s="376"/>
      <c r="S17" s="376"/>
      <c r="T17" s="376"/>
      <c r="U17" s="376"/>
      <c r="V17" s="376"/>
      <c r="W17" s="376"/>
      <c r="X17" s="376"/>
      <c r="Y17" s="322"/>
      <c r="Z17" s="322"/>
      <c r="AA17" s="322"/>
      <c r="AB17" s="317"/>
      <c r="AC17" s="317"/>
      <c r="AD17" s="317"/>
      <c r="AE17" s="317"/>
      <c r="AF17" s="377"/>
      <c r="AG17" s="336"/>
    </row>
    <row r="18" spans="2:33">
      <c r="B18" s="670"/>
      <c r="C18" s="653"/>
      <c r="D18" s="653"/>
      <c r="E18" s="653"/>
      <c r="F18" s="653"/>
      <c r="G18" s="653"/>
      <c r="H18" s="653"/>
      <c r="I18" s="653"/>
      <c r="J18" s="653"/>
      <c r="K18" s="653"/>
      <c r="L18" s="653"/>
      <c r="M18" s="653"/>
      <c r="N18" s="653"/>
      <c r="O18" s="653"/>
      <c r="P18" s="653"/>
      <c r="Q18" s="653"/>
      <c r="R18" s="653"/>
      <c r="S18" s="653"/>
      <c r="T18" s="653"/>
      <c r="U18" s="653"/>
      <c r="V18" s="653"/>
      <c r="W18" s="653"/>
      <c r="X18" s="653"/>
      <c r="Y18" s="653"/>
      <c r="Z18" s="653"/>
      <c r="AA18" s="653"/>
      <c r="AB18" s="653"/>
      <c r="AC18" s="653"/>
      <c r="AD18" s="653"/>
      <c r="AE18" s="653"/>
      <c r="AF18" s="653"/>
      <c r="AG18" s="653"/>
    </row>
    <row r="19" spans="2:33">
      <c r="B19" s="472" t="s">
        <v>2059</v>
      </c>
      <c r="C19" s="467">
        <v>0.46</v>
      </c>
      <c r="D19" s="376" t="s">
        <v>2164</v>
      </c>
      <c r="E19" s="376"/>
      <c r="F19" s="333"/>
      <c r="G19" s="318"/>
      <c r="H19" s="332"/>
      <c r="I19" s="320"/>
      <c r="J19" s="376"/>
      <c r="K19" s="321"/>
      <c r="L19" s="321"/>
      <c r="M19" s="321"/>
      <c r="N19" s="376"/>
      <c r="O19" s="468"/>
      <c r="P19" s="468"/>
      <c r="Q19" s="468"/>
      <c r="R19" s="377"/>
      <c r="S19" s="468"/>
      <c r="T19" s="468"/>
      <c r="U19" s="468"/>
      <c r="V19" s="468"/>
      <c r="W19" s="468"/>
      <c r="X19" s="468"/>
      <c r="Y19" s="322"/>
      <c r="Z19" s="322"/>
      <c r="AA19" s="322"/>
      <c r="AB19" s="468"/>
      <c r="AC19" s="468"/>
      <c r="AD19" s="468"/>
      <c r="AE19" s="323"/>
      <c r="AF19" s="377"/>
      <c r="AG19" s="336"/>
    </row>
    <row r="20" spans="2:33">
      <c r="B20" s="342"/>
      <c r="C20" s="343"/>
      <c r="D20" s="343"/>
      <c r="E20" s="343"/>
      <c r="F20" s="343"/>
      <c r="G20" s="473"/>
      <c r="H20" s="343"/>
      <c r="I20" s="343"/>
      <c r="J20" s="343"/>
      <c r="K20" s="343"/>
      <c r="L20" s="343"/>
      <c r="M20" s="343"/>
      <c r="N20" s="343"/>
      <c r="O20" s="343"/>
      <c r="P20" s="343"/>
      <c r="Q20" s="343"/>
      <c r="R20" s="343"/>
      <c r="S20" s="343"/>
      <c r="T20" s="343"/>
      <c r="U20" s="343"/>
      <c r="V20" s="343"/>
      <c r="W20" s="343"/>
      <c r="X20" s="343"/>
      <c r="Y20" s="343"/>
      <c r="Z20" s="343"/>
      <c r="AA20" s="343"/>
      <c r="AB20" s="343"/>
      <c r="AC20" s="343"/>
      <c r="AD20" s="343"/>
      <c r="AE20" s="343"/>
      <c r="AF20" s="343"/>
      <c r="AG20" s="344"/>
    </row>
    <row r="21" spans="2:33">
      <c r="B21" s="479" t="s">
        <v>2080</v>
      </c>
      <c r="C21" s="475">
        <v>0.27800000000000002</v>
      </c>
      <c r="D21" s="480" t="s">
        <v>2171</v>
      </c>
      <c r="E21" s="376">
        <v>5</v>
      </c>
      <c r="F21" s="330" t="s">
        <v>2172</v>
      </c>
      <c r="G21" s="318" t="s">
        <v>2173</v>
      </c>
      <c r="H21" s="332" t="s">
        <v>2100</v>
      </c>
      <c r="I21" s="320">
        <v>2.1999999999999999E-2</v>
      </c>
      <c r="J21" s="376" t="s">
        <v>1700</v>
      </c>
      <c r="K21" s="321">
        <v>4.8</v>
      </c>
      <c r="L21" s="321">
        <v>5.6</v>
      </c>
      <c r="M21" s="321">
        <v>5.97</v>
      </c>
      <c r="N21" s="376">
        <v>1</v>
      </c>
      <c r="O21" s="376" t="s">
        <v>1705</v>
      </c>
      <c r="P21" s="376" t="s">
        <v>1701</v>
      </c>
      <c r="Q21" s="376" t="s">
        <v>1709</v>
      </c>
      <c r="R21" s="376">
        <v>1</v>
      </c>
      <c r="S21" s="376" t="s">
        <v>1701</v>
      </c>
      <c r="T21" s="376" t="s">
        <v>1767</v>
      </c>
      <c r="U21" s="376">
        <v>1</v>
      </c>
      <c r="V21" s="376" t="s">
        <v>1701</v>
      </c>
      <c r="W21" s="376" t="s">
        <v>1707</v>
      </c>
      <c r="X21" s="376">
        <v>1</v>
      </c>
      <c r="Y21" s="322"/>
      <c r="Z21" s="322"/>
      <c r="AA21" s="322"/>
      <c r="AB21" s="376" t="s">
        <v>1699</v>
      </c>
      <c r="AC21" s="376" t="s">
        <v>1703</v>
      </c>
      <c r="AD21" s="376">
        <v>0</v>
      </c>
      <c r="AE21" s="339"/>
      <c r="AF21" s="340">
        <v>7.4656000000000002</v>
      </c>
      <c r="AG21" s="341">
        <v>112.42961</v>
      </c>
    </row>
    <row r="22" spans="2:33">
      <c r="B22" s="670"/>
      <c r="C22" s="653"/>
      <c r="D22" s="653"/>
      <c r="E22" s="653"/>
      <c r="F22" s="653"/>
      <c r="G22" s="653"/>
      <c r="H22" s="653"/>
      <c r="I22" s="653"/>
      <c r="J22" s="653"/>
      <c r="K22" s="653"/>
      <c r="L22" s="653"/>
      <c r="M22" s="653"/>
      <c r="N22" s="653"/>
      <c r="O22" s="653"/>
      <c r="P22" s="653"/>
      <c r="Q22" s="653"/>
      <c r="R22" s="653"/>
      <c r="S22" s="653"/>
      <c r="T22" s="653"/>
      <c r="U22" s="653"/>
      <c r="V22" s="653"/>
      <c r="W22" s="653"/>
      <c r="X22" s="653"/>
      <c r="Y22" s="653"/>
      <c r="Z22" s="653"/>
      <c r="AA22" s="653"/>
      <c r="AB22" s="653"/>
      <c r="AC22" s="653"/>
      <c r="AD22" s="653"/>
      <c r="AE22" s="653"/>
      <c r="AF22" s="653"/>
      <c r="AG22" s="653"/>
    </row>
    <row r="23" spans="2:33">
      <c r="B23" s="482" t="s">
        <v>2174</v>
      </c>
      <c r="C23" s="475">
        <v>0.37</v>
      </c>
      <c r="D23" s="477" t="s">
        <v>2175</v>
      </c>
      <c r="E23" s="468"/>
      <c r="F23" s="468"/>
      <c r="G23" s="345"/>
      <c r="H23" s="346"/>
      <c r="I23" s="347"/>
      <c r="J23" s="345"/>
      <c r="K23" s="348"/>
      <c r="L23" s="348"/>
      <c r="M23" s="348"/>
      <c r="N23" s="345"/>
      <c r="O23" s="345"/>
      <c r="P23" s="345"/>
      <c r="Q23" s="345"/>
      <c r="R23" s="345"/>
      <c r="S23" s="376"/>
      <c r="T23" s="376"/>
      <c r="U23" s="376"/>
      <c r="V23" s="376"/>
      <c r="W23" s="376"/>
      <c r="X23" s="376"/>
      <c r="Y23" s="322"/>
      <c r="Z23" s="322"/>
      <c r="AA23" s="322"/>
      <c r="AB23" s="317"/>
      <c r="AC23" s="317"/>
      <c r="AD23" s="317"/>
      <c r="AE23" s="317"/>
      <c r="AF23" s="345"/>
      <c r="AG23" s="349"/>
    </row>
    <row r="24" spans="2:33">
      <c r="B24" s="342"/>
      <c r="C24" s="343"/>
      <c r="D24" s="343"/>
      <c r="E24" s="343"/>
      <c r="F24" s="343"/>
      <c r="G24" s="473"/>
      <c r="H24" s="343"/>
      <c r="I24" s="343"/>
      <c r="J24" s="343"/>
      <c r="K24" s="343"/>
      <c r="L24" s="343"/>
      <c r="M24" s="343"/>
      <c r="N24" s="343"/>
      <c r="O24" s="343"/>
      <c r="P24" s="343"/>
      <c r="Q24" s="343"/>
      <c r="R24" s="343"/>
      <c r="S24" s="343"/>
      <c r="T24" s="343"/>
      <c r="U24" s="343"/>
      <c r="V24" s="343"/>
      <c r="W24" s="343"/>
      <c r="X24" s="343"/>
      <c r="Y24" s="343"/>
      <c r="Z24" s="343"/>
      <c r="AA24" s="343"/>
      <c r="AB24" s="343"/>
      <c r="AC24" s="343"/>
      <c r="AD24" s="343"/>
      <c r="AE24" s="343"/>
      <c r="AF24" s="343"/>
      <c r="AG24" s="344"/>
    </row>
    <row r="25" spans="2:33">
      <c r="B25" s="482" t="s">
        <v>2176</v>
      </c>
      <c r="C25" s="350">
        <v>0.45</v>
      </c>
      <c r="D25" s="480" t="s">
        <v>2177</v>
      </c>
      <c r="E25" s="345"/>
      <c r="F25" s="317"/>
      <c r="G25" s="345"/>
      <c r="H25" s="346"/>
      <c r="I25" s="345"/>
      <c r="J25" s="345"/>
      <c r="K25" s="348"/>
      <c r="L25" s="348"/>
      <c r="M25" s="348"/>
      <c r="N25" s="345"/>
      <c r="O25" s="345"/>
      <c r="P25" s="345"/>
      <c r="Q25" s="345"/>
      <c r="R25" s="345"/>
      <c r="S25" s="376"/>
      <c r="T25" s="376"/>
      <c r="U25" s="376"/>
      <c r="V25" s="376"/>
      <c r="W25" s="376"/>
      <c r="X25" s="376"/>
      <c r="Y25" s="322"/>
      <c r="Z25" s="322"/>
      <c r="AA25" s="322"/>
      <c r="AB25" s="317"/>
      <c r="AC25" s="317"/>
      <c r="AD25" s="317"/>
      <c r="AE25" s="317"/>
      <c r="AF25" s="345"/>
      <c r="AG25" s="351"/>
    </row>
    <row r="26" spans="2:33">
      <c r="B26" s="670"/>
      <c r="C26" s="653"/>
      <c r="D26" s="653"/>
      <c r="E26" s="653"/>
      <c r="F26" s="653"/>
      <c r="G26" s="653"/>
      <c r="H26" s="653"/>
      <c r="I26" s="653"/>
      <c r="J26" s="653"/>
      <c r="K26" s="653"/>
      <c r="L26" s="653"/>
      <c r="M26" s="653"/>
      <c r="N26" s="653"/>
      <c r="O26" s="653"/>
      <c r="P26" s="653"/>
      <c r="Q26" s="653"/>
      <c r="R26" s="653"/>
      <c r="S26" s="653"/>
      <c r="T26" s="653"/>
      <c r="U26" s="653"/>
      <c r="V26" s="653"/>
      <c r="W26" s="653"/>
      <c r="X26" s="653"/>
      <c r="Y26" s="653"/>
      <c r="Z26" s="653"/>
      <c r="AA26" s="653"/>
      <c r="AB26" s="653"/>
      <c r="AC26" s="653"/>
      <c r="AD26" s="653"/>
      <c r="AE26" s="653"/>
      <c r="AF26" s="653"/>
      <c r="AG26" s="653"/>
    </row>
    <row r="27" spans="2:33">
      <c r="B27" s="472" t="s">
        <v>2180</v>
      </c>
      <c r="C27" s="467">
        <v>0.26</v>
      </c>
      <c r="D27" s="376" t="s">
        <v>2181</v>
      </c>
      <c r="E27" s="376">
        <v>6</v>
      </c>
      <c r="F27" s="377" t="s">
        <v>2182</v>
      </c>
      <c r="G27" s="376" t="s">
        <v>2183</v>
      </c>
      <c r="H27" s="338" t="s">
        <v>2055</v>
      </c>
      <c r="I27" s="320">
        <v>0.23</v>
      </c>
      <c r="J27" s="376" t="s">
        <v>1700</v>
      </c>
      <c r="K27" s="321">
        <v>6.65</v>
      </c>
      <c r="L27" s="321">
        <v>6.7</v>
      </c>
      <c r="M27" s="321">
        <v>7.06</v>
      </c>
      <c r="N27" s="376">
        <v>1</v>
      </c>
      <c r="O27" s="376" t="s">
        <v>1697</v>
      </c>
      <c r="P27" s="376" t="s">
        <v>1701</v>
      </c>
      <c r="Q27" s="376" t="s">
        <v>1709</v>
      </c>
      <c r="R27" s="376">
        <v>3</v>
      </c>
      <c r="S27" s="376" t="s">
        <v>1701</v>
      </c>
      <c r="T27" s="376" t="s">
        <v>1767</v>
      </c>
      <c r="U27" s="376">
        <v>1</v>
      </c>
      <c r="V27" s="376" t="s">
        <v>1701</v>
      </c>
      <c r="W27" s="376" t="s">
        <v>1707</v>
      </c>
      <c r="X27" s="376">
        <v>2</v>
      </c>
      <c r="Y27" s="322"/>
      <c r="Z27" s="322"/>
      <c r="AA27" s="322"/>
      <c r="AB27" s="376" t="s">
        <v>1699</v>
      </c>
      <c r="AC27" s="376" t="s">
        <v>1703</v>
      </c>
      <c r="AD27" s="376">
        <v>2</v>
      </c>
      <c r="AE27" s="323"/>
      <c r="AF27" s="323">
        <v>7.4656000000000002</v>
      </c>
      <c r="AG27" s="325">
        <v>112.42961</v>
      </c>
    </row>
    <row r="28" spans="2:33">
      <c r="B28" s="670"/>
      <c r="C28" s="653"/>
      <c r="D28" s="653"/>
      <c r="E28" s="653"/>
      <c r="F28" s="653"/>
      <c r="G28" s="653"/>
      <c r="H28" s="653"/>
      <c r="I28" s="653"/>
      <c r="J28" s="653"/>
      <c r="K28" s="653"/>
      <c r="L28" s="653"/>
      <c r="M28" s="653"/>
      <c r="N28" s="653"/>
      <c r="O28" s="653"/>
      <c r="P28" s="653"/>
      <c r="Q28" s="653"/>
      <c r="R28" s="653"/>
      <c r="S28" s="653"/>
      <c r="T28" s="653"/>
      <c r="U28" s="653"/>
      <c r="V28" s="653"/>
      <c r="W28" s="653"/>
      <c r="X28" s="653"/>
      <c r="Y28" s="653"/>
      <c r="Z28" s="653"/>
      <c r="AA28" s="653"/>
      <c r="AB28" s="653"/>
      <c r="AC28" s="653"/>
      <c r="AD28" s="653"/>
      <c r="AE28" s="653"/>
      <c r="AF28" s="653"/>
      <c r="AG28" s="653"/>
    </row>
    <row r="29" spans="2:33">
      <c r="B29" s="472" t="s">
        <v>2184</v>
      </c>
      <c r="C29" s="467">
        <v>0.37</v>
      </c>
      <c r="D29" s="376" t="s">
        <v>2185</v>
      </c>
      <c r="E29" s="376"/>
      <c r="F29" s="377"/>
      <c r="G29" s="376"/>
      <c r="H29" s="338"/>
      <c r="I29" s="320"/>
      <c r="J29" s="376"/>
      <c r="K29" s="321"/>
      <c r="L29" s="321"/>
      <c r="M29" s="321"/>
      <c r="N29" s="376"/>
      <c r="O29" s="376"/>
      <c r="P29" s="376"/>
      <c r="Q29" s="376"/>
      <c r="R29" s="376"/>
      <c r="S29" s="376"/>
      <c r="T29" s="376"/>
      <c r="U29" s="376"/>
      <c r="V29" s="376"/>
      <c r="W29" s="376"/>
      <c r="X29" s="376"/>
      <c r="Y29" s="322"/>
      <c r="Z29" s="322"/>
      <c r="AA29" s="322"/>
      <c r="AB29" s="376"/>
      <c r="AC29" s="376"/>
      <c r="AD29" s="376"/>
      <c r="AE29" s="323"/>
      <c r="AF29" s="323"/>
      <c r="AG29" s="325"/>
    </row>
    <row r="30" spans="2:33">
      <c r="B30" s="670"/>
      <c r="C30" s="653"/>
      <c r="D30" s="653"/>
      <c r="E30" s="653"/>
      <c r="F30" s="653"/>
      <c r="G30" s="653"/>
      <c r="H30" s="653"/>
      <c r="I30" s="653"/>
      <c r="J30" s="653"/>
      <c r="K30" s="653"/>
      <c r="L30" s="653"/>
      <c r="M30" s="653"/>
      <c r="N30" s="653"/>
      <c r="O30" s="653"/>
      <c r="P30" s="653"/>
      <c r="Q30" s="653"/>
      <c r="R30" s="653"/>
      <c r="S30" s="653"/>
      <c r="T30" s="653"/>
      <c r="U30" s="653"/>
      <c r="V30" s="653"/>
      <c r="W30" s="653"/>
      <c r="X30" s="653"/>
      <c r="Y30" s="653"/>
      <c r="Z30" s="653"/>
      <c r="AA30" s="653"/>
      <c r="AB30" s="653"/>
      <c r="AC30" s="653"/>
      <c r="AD30" s="653"/>
      <c r="AE30" s="653"/>
      <c r="AF30" s="653"/>
      <c r="AG30" s="653"/>
    </row>
    <row r="31" spans="2:33">
      <c r="B31" s="488" t="s">
        <v>2186</v>
      </c>
      <c r="C31" s="467">
        <v>0.45400000000000001</v>
      </c>
      <c r="D31" s="477" t="s">
        <v>2187</v>
      </c>
      <c r="E31" s="469"/>
      <c r="F31" s="377"/>
      <c r="G31" s="469"/>
      <c r="H31" s="352"/>
      <c r="I31" s="353"/>
      <c r="J31" s="478"/>
      <c r="K31" s="354"/>
      <c r="L31" s="354"/>
      <c r="M31" s="354"/>
      <c r="N31" s="478"/>
      <c r="O31" s="478"/>
      <c r="P31" s="478"/>
      <c r="Q31" s="478"/>
      <c r="R31" s="478"/>
      <c r="S31" s="478"/>
      <c r="T31" s="478"/>
      <c r="U31" s="478"/>
      <c r="V31" s="478"/>
      <c r="W31" s="478"/>
      <c r="X31" s="478"/>
      <c r="Y31" s="322"/>
      <c r="Z31" s="322"/>
      <c r="AA31" s="322"/>
      <c r="AB31" s="478"/>
      <c r="AC31" s="478"/>
      <c r="AD31" s="478"/>
      <c r="AE31" s="355"/>
      <c r="AF31" s="356"/>
      <c r="AG31" s="357"/>
    </row>
    <row r="32" spans="2:33">
      <c r="B32" s="670"/>
      <c r="C32" s="653"/>
      <c r="D32" s="653"/>
      <c r="E32" s="653"/>
      <c r="F32" s="653"/>
      <c r="G32" s="653"/>
      <c r="H32" s="653"/>
      <c r="I32" s="653"/>
      <c r="J32" s="653"/>
      <c r="K32" s="653"/>
      <c r="L32" s="653"/>
      <c r="M32" s="653"/>
      <c r="N32" s="653"/>
      <c r="O32" s="653"/>
      <c r="P32" s="653"/>
      <c r="Q32" s="653"/>
      <c r="R32" s="653"/>
      <c r="S32" s="653"/>
      <c r="T32" s="653"/>
      <c r="U32" s="653"/>
      <c r="V32" s="653"/>
      <c r="W32" s="653"/>
      <c r="X32" s="653"/>
      <c r="Y32" s="653"/>
      <c r="Z32" s="653"/>
      <c r="AA32" s="653"/>
      <c r="AB32" s="653"/>
      <c r="AC32" s="653"/>
      <c r="AD32" s="653"/>
      <c r="AE32" s="653"/>
      <c r="AF32" s="653"/>
      <c r="AG32" s="653"/>
    </row>
    <row r="33" spans="2:33">
      <c r="B33" s="482" t="s">
        <v>2046</v>
      </c>
      <c r="C33" s="475">
        <v>0.33500000000000002</v>
      </c>
      <c r="D33" s="480" t="s">
        <v>2195</v>
      </c>
      <c r="E33" s="337"/>
      <c r="F33" s="377"/>
      <c r="G33" s="358"/>
      <c r="H33" s="338"/>
      <c r="I33" s="320"/>
      <c r="J33" s="376"/>
      <c r="K33" s="321"/>
      <c r="L33" s="321"/>
      <c r="M33" s="321"/>
      <c r="N33" s="376"/>
      <c r="O33" s="376"/>
      <c r="P33" s="376"/>
      <c r="Q33" s="376"/>
      <c r="R33" s="376"/>
      <c r="S33" s="376"/>
      <c r="T33" s="376"/>
      <c r="U33" s="376"/>
      <c r="V33" s="376"/>
      <c r="W33" s="376"/>
      <c r="X33" s="376"/>
      <c r="Y33" s="322"/>
      <c r="Z33" s="322"/>
      <c r="AA33" s="322"/>
      <c r="AB33" s="376"/>
      <c r="AC33" s="376"/>
      <c r="AD33" s="376"/>
      <c r="AE33" s="323"/>
      <c r="AF33" s="359"/>
      <c r="AG33" s="336"/>
    </row>
    <row r="34" spans="2:33">
      <c r="B34" s="670" t="s">
        <v>2445</v>
      </c>
      <c r="C34" s="653"/>
      <c r="D34" s="653"/>
      <c r="E34" s="653"/>
      <c r="F34" s="653"/>
      <c r="G34" s="653"/>
      <c r="H34" s="653"/>
      <c r="I34" s="653"/>
      <c r="J34" s="653"/>
      <c r="K34" s="653"/>
      <c r="L34" s="653"/>
      <c r="M34" s="653"/>
      <c r="N34" s="653"/>
      <c r="O34" s="653"/>
      <c r="P34" s="653"/>
      <c r="Q34" s="653"/>
      <c r="R34" s="653"/>
      <c r="S34" s="653"/>
      <c r="T34" s="653"/>
      <c r="U34" s="653"/>
      <c r="V34" s="653"/>
      <c r="W34" s="653"/>
      <c r="X34" s="653"/>
      <c r="Y34" s="653"/>
      <c r="Z34" s="653"/>
      <c r="AA34" s="653"/>
      <c r="AB34" s="653"/>
      <c r="AC34" s="653"/>
      <c r="AD34" s="653"/>
      <c r="AE34" s="653"/>
      <c r="AF34" s="653"/>
      <c r="AG34" s="653"/>
    </row>
    <row r="35" spans="2:33">
      <c r="B35" s="472" t="s">
        <v>2196</v>
      </c>
      <c r="C35" s="484">
        <v>0.313</v>
      </c>
      <c r="D35" s="480" t="s">
        <v>2197</v>
      </c>
      <c r="E35" s="468"/>
      <c r="F35" s="377"/>
      <c r="G35" s="468"/>
      <c r="H35" s="360"/>
      <c r="I35" s="468"/>
      <c r="J35" s="468"/>
      <c r="K35" s="468"/>
      <c r="L35" s="361"/>
      <c r="M35" s="361"/>
      <c r="N35" s="468"/>
      <c r="O35" s="478"/>
      <c r="P35" s="478"/>
      <c r="Q35" s="478"/>
      <c r="R35" s="478"/>
      <c r="S35" s="478"/>
      <c r="T35" s="478"/>
      <c r="U35" s="478"/>
      <c r="V35" s="478"/>
      <c r="W35" s="478"/>
      <c r="X35" s="478"/>
      <c r="Y35" s="322"/>
      <c r="Z35" s="322"/>
      <c r="AA35" s="322"/>
      <c r="AB35" s="478"/>
      <c r="AC35" s="478"/>
      <c r="AD35" s="478"/>
      <c r="AE35" s="468"/>
      <c r="AF35" s="468"/>
      <c r="AG35" s="362"/>
    </row>
    <row r="36" spans="2:33">
      <c r="B36" s="670"/>
      <c r="C36" s="653"/>
      <c r="D36" s="653"/>
      <c r="E36" s="653"/>
      <c r="F36" s="653"/>
      <c r="G36" s="653"/>
      <c r="H36" s="653"/>
      <c r="I36" s="653"/>
      <c r="J36" s="653"/>
      <c r="K36" s="653"/>
      <c r="L36" s="653"/>
      <c r="M36" s="653"/>
      <c r="N36" s="653"/>
      <c r="O36" s="653"/>
      <c r="P36" s="653"/>
      <c r="Q36" s="653"/>
      <c r="R36" s="653"/>
      <c r="S36" s="653"/>
      <c r="T36" s="653"/>
      <c r="U36" s="653"/>
      <c r="V36" s="653"/>
      <c r="W36" s="653"/>
      <c r="X36" s="653"/>
      <c r="Y36" s="653"/>
      <c r="Z36" s="653"/>
      <c r="AA36" s="653"/>
      <c r="AB36" s="653"/>
      <c r="AC36" s="653"/>
      <c r="AD36" s="653"/>
      <c r="AE36" s="653"/>
      <c r="AF36" s="653"/>
      <c r="AG36" s="653"/>
    </row>
    <row r="37" spans="2:33">
      <c r="B37" s="474" t="s">
        <v>2198</v>
      </c>
      <c r="C37" s="467">
        <v>0.215</v>
      </c>
      <c r="D37" s="469" t="s">
        <v>2199</v>
      </c>
      <c r="E37" s="469"/>
      <c r="F37" s="377"/>
      <c r="G37" s="363"/>
      <c r="H37" s="364"/>
      <c r="I37" s="353"/>
      <c r="J37" s="376"/>
      <c r="K37" s="354"/>
      <c r="L37" s="354"/>
      <c r="M37" s="354"/>
      <c r="N37" s="478"/>
      <c r="O37" s="377"/>
      <c r="P37" s="377"/>
      <c r="Q37" s="377"/>
      <c r="R37" s="377"/>
      <c r="S37" s="377"/>
      <c r="T37" s="377"/>
      <c r="U37" s="377"/>
      <c r="V37" s="377"/>
      <c r="W37" s="377"/>
      <c r="X37" s="377"/>
      <c r="Y37" s="322"/>
      <c r="Z37" s="322"/>
      <c r="AA37" s="322"/>
      <c r="AB37" s="377"/>
      <c r="AC37" s="377"/>
      <c r="AD37" s="377"/>
      <c r="AE37" s="355"/>
      <c r="AF37" s="345"/>
      <c r="AG37" s="349"/>
    </row>
    <row r="38" spans="2:33">
      <c r="B38" s="670"/>
      <c r="C38" s="653"/>
      <c r="D38" s="653"/>
      <c r="E38" s="653"/>
      <c r="F38" s="653"/>
      <c r="G38" s="653"/>
      <c r="H38" s="653"/>
      <c r="I38" s="653"/>
      <c r="J38" s="653"/>
      <c r="K38" s="653"/>
      <c r="L38" s="653"/>
      <c r="M38" s="653"/>
      <c r="N38" s="653"/>
      <c r="O38" s="653"/>
      <c r="P38" s="653"/>
      <c r="Q38" s="653"/>
      <c r="R38" s="653"/>
      <c r="S38" s="653"/>
      <c r="T38" s="653"/>
      <c r="U38" s="653"/>
      <c r="V38" s="653"/>
      <c r="W38" s="653"/>
      <c r="X38" s="653"/>
      <c r="Y38" s="653"/>
      <c r="Z38" s="653"/>
      <c r="AA38" s="653"/>
      <c r="AB38" s="653"/>
      <c r="AC38" s="653"/>
      <c r="AD38" s="653"/>
      <c r="AE38" s="653"/>
      <c r="AF38" s="653"/>
      <c r="AG38" s="653"/>
    </row>
    <row r="39" spans="2:33">
      <c r="B39" s="482" t="s">
        <v>2047</v>
      </c>
      <c r="C39" s="475">
        <v>0.32100000000000001</v>
      </c>
      <c r="D39" s="480" t="s">
        <v>2200</v>
      </c>
      <c r="E39" s="331"/>
      <c r="F39" s="331"/>
      <c r="G39" s="365"/>
      <c r="H39" s="334"/>
      <c r="I39" s="484"/>
      <c r="J39" s="377"/>
      <c r="K39" s="366"/>
      <c r="L39" s="366"/>
      <c r="M39" s="366"/>
      <c r="N39" s="377"/>
      <c r="O39" s="376"/>
      <c r="P39" s="376"/>
      <c r="Q39" s="376"/>
      <c r="R39" s="377"/>
      <c r="S39" s="376"/>
      <c r="T39" s="376"/>
      <c r="U39" s="376"/>
      <c r="V39" s="376"/>
      <c r="W39" s="376"/>
      <c r="X39" s="376"/>
      <c r="Y39" s="322"/>
      <c r="Z39" s="322"/>
      <c r="AA39" s="322"/>
      <c r="AB39" s="376"/>
      <c r="AC39" s="376"/>
      <c r="AD39" s="376"/>
      <c r="AE39" s="376"/>
      <c r="AF39" s="367"/>
      <c r="AG39" s="368"/>
    </row>
    <row r="40" spans="2:33">
      <c r="B40" s="670"/>
      <c r="C40" s="653"/>
      <c r="D40" s="653"/>
      <c r="E40" s="653"/>
      <c r="F40" s="653"/>
      <c r="G40" s="653"/>
      <c r="H40" s="653"/>
      <c r="I40" s="653"/>
      <c r="J40" s="653"/>
      <c r="K40" s="653"/>
      <c r="L40" s="653"/>
      <c r="M40" s="653"/>
      <c r="N40" s="653"/>
      <c r="O40" s="653"/>
      <c r="P40" s="653"/>
      <c r="Q40" s="653"/>
      <c r="R40" s="653"/>
      <c r="S40" s="653"/>
      <c r="T40" s="653"/>
      <c r="U40" s="653"/>
      <c r="V40" s="653"/>
      <c r="W40" s="653"/>
      <c r="X40" s="653"/>
      <c r="Y40" s="653"/>
      <c r="Z40" s="653"/>
      <c r="AA40" s="653"/>
      <c r="AB40" s="653"/>
      <c r="AC40" s="653"/>
      <c r="AD40" s="653"/>
      <c r="AE40" s="653"/>
      <c r="AF40" s="653"/>
      <c r="AG40" s="653"/>
    </row>
    <row r="41" spans="2:33">
      <c r="B41" s="472" t="s">
        <v>2049</v>
      </c>
      <c r="C41" s="467">
        <v>0.49399999999999999</v>
      </c>
      <c r="D41" s="376" t="s">
        <v>2201</v>
      </c>
      <c r="E41" s="377"/>
      <c r="F41" s="317"/>
      <c r="G41" s="377"/>
      <c r="H41" s="334"/>
      <c r="I41" s="484"/>
      <c r="J41" s="377"/>
      <c r="K41" s="366"/>
      <c r="L41" s="366"/>
      <c r="M41" s="366"/>
      <c r="N41" s="377"/>
      <c r="O41" s="377"/>
      <c r="P41" s="377"/>
      <c r="Q41" s="377"/>
      <c r="R41" s="377"/>
      <c r="S41" s="468"/>
      <c r="T41" s="468"/>
      <c r="U41" s="468"/>
      <c r="V41" s="468"/>
      <c r="W41" s="468"/>
      <c r="X41" s="468"/>
      <c r="Y41" s="322"/>
      <c r="Z41" s="322"/>
      <c r="AA41" s="322"/>
      <c r="AB41" s="468"/>
      <c r="AC41" s="468"/>
      <c r="AD41" s="468"/>
      <c r="AE41" s="323"/>
      <c r="AF41" s="369"/>
      <c r="AG41" s="336"/>
    </row>
    <row r="42" spans="2:33">
      <c r="B42" s="670"/>
      <c r="C42" s="653"/>
      <c r="D42" s="653"/>
      <c r="E42" s="653"/>
      <c r="F42" s="653"/>
      <c r="G42" s="653"/>
      <c r="H42" s="653"/>
      <c r="I42" s="653"/>
      <c r="J42" s="653"/>
      <c r="K42" s="653"/>
      <c r="L42" s="653"/>
      <c r="M42" s="653"/>
      <c r="N42" s="653"/>
      <c r="O42" s="653"/>
      <c r="P42" s="653"/>
      <c r="Q42" s="653"/>
      <c r="R42" s="653"/>
      <c r="S42" s="653"/>
      <c r="T42" s="653"/>
      <c r="U42" s="653"/>
      <c r="V42" s="653"/>
      <c r="W42" s="653"/>
      <c r="X42" s="653"/>
      <c r="Y42" s="653"/>
      <c r="Z42" s="653"/>
      <c r="AA42" s="653"/>
      <c r="AB42" s="653"/>
      <c r="AC42" s="653"/>
      <c r="AD42" s="653"/>
      <c r="AE42" s="653"/>
      <c r="AF42" s="653"/>
      <c r="AG42" s="653"/>
    </row>
    <row r="43" spans="2:33">
      <c r="B43" s="482" t="s">
        <v>2451</v>
      </c>
      <c r="C43" s="370">
        <v>0.16800000000000001</v>
      </c>
      <c r="D43" s="370" t="s">
        <v>2450</v>
      </c>
      <c r="E43" s="468"/>
      <c r="F43" s="371"/>
      <c r="G43" s="468"/>
      <c r="H43" s="468"/>
      <c r="I43" s="468"/>
      <c r="J43" s="468"/>
      <c r="K43" s="468"/>
      <c r="L43" s="468"/>
      <c r="M43" s="468"/>
      <c r="N43" s="468"/>
      <c r="O43" s="468"/>
      <c r="P43" s="468"/>
      <c r="Q43" s="468"/>
      <c r="R43" s="468"/>
      <c r="S43" s="468"/>
      <c r="T43" s="468"/>
      <c r="U43" s="468"/>
      <c r="V43" s="468"/>
      <c r="W43" s="468"/>
      <c r="X43" s="468"/>
      <c r="Y43" s="372"/>
      <c r="Z43" s="372"/>
      <c r="AA43" s="372"/>
      <c r="AB43" s="468"/>
      <c r="AC43" s="468"/>
      <c r="AD43" s="468"/>
      <c r="AE43" s="468"/>
      <c r="AF43" s="468"/>
      <c r="AG43" s="373"/>
    </row>
    <row r="44" spans="2:33">
      <c r="B44" s="671"/>
      <c r="C44" s="672"/>
      <c r="D44" s="672"/>
      <c r="E44" s="672"/>
      <c r="F44" s="672"/>
      <c r="G44" s="672"/>
      <c r="H44" s="672"/>
      <c r="I44" s="672"/>
      <c r="J44" s="672"/>
      <c r="K44" s="672"/>
      <c r="L44" s="672"/>
      <c r="M44" s="672"/>
      <c r="N44" s="672"/>
      <c r="O44" s="672"/>
      <c r="P44" s="672"/>
      <c r="Q44" s="672"/>
      <c r="R44" s="672"/>
      <c r="S44" s="672"/>
      <c r="T44" s="672"/>
      <c r="U44" s="672"/>
      <c r="V44" s="672"/>
      <c r="W44" s="672"/>
      <c r="X44" s="672"/>
      <c r="Y44" s="672"/>
      <c r="Z44" s="672"/>
      <c r="AA44" s="672"/>
      <c r="AB44" s="672"/>
      <c r="AC44" s="672"/>
      <c r="AD44" s="672"/>
      <c r="AE44" s="672"/>
      <c r="AF44" s="672"/>
      <c r="AG44" s="672"/>
    </row>
    <row r="45" spans="2:33">
      <c r="B45" s="374" t="s">
        <v>2205</v>
      </c>
      <c r="C45" s="467">
        <v>0.83099999999999996</v>
      </c>
      <c r="D45" s="375" t="s">
        <v>2206</v>
      </c>
      <c r="E45" s="375"/>
      <c r="F45" s="377"/>
      <c r="G45" s="376"/>
      <c r="H45" s="338"/>
      <c r="I45" s="375"/>
      <c r="J45" s="376"/>
      <c r="K45" s="321"/>
      <c r="L45" s="376"/>
      <c r="M45" s="321"/>
      <c r="N45" s="375"/>
      <c r="O45" s="376"/>
      <c r="P45" s="376"/>
      <c r="Q45" s="376"/>
      <c r="R45" s="375"/>
      <c r="S45" s="376"/>
      <c r="T45" s="376"/>
      <c r="U45" s="376"/>
      <c r="V45" s="376"/>
      <c r="W45" s="376"/>
      <c r="X45" s="376"/>
      <c r="Y45" s="322"/>
      <c r="Z45" s="322"/>
      <c r="AA45" s="322"/>
      <c r="AB45" s="375"/>
      <c r="AC45" s="375"/>
      <c r="AD45" s="375"/>
      <c r="AE45" s="375"/>
      <c r="AF45" s="377"/>
      <c r="AG45" s="378"/>
    </row>
    <row r="46" spans="2:33">
      <c r="B46" s="670"/>
      <c r="C46" s="653"/>
      <c r="D46" s="653"/>
      <c r="E46" s="653"/>
      <c r="F46" s="653"/>
      <c r="G46" s="653"/>
      <c r="H46" s="653"/>
      <c r="I46" s="653"/>
      <c r="J46" s="653"/>
      <c r="K46" s="653"/>
      <c r="L46" s="653"/>
      <c r="M46" s="653"/>
      <c r="N46" s="653"/>
      <c r="O46" s="653"/>
      <c r="P46" s="653"/>
      <c r="Q46" s="653"/>
      <c r="R46" s="653"/>
      <c r="S46" s="653"/>
      <c r="T46" s="653"/>
      <c r="U46" s="653"/>
      <c r="V46" s="653"/>
      <c r="W46" s="653"/>
      <c r="X46" s="653"/>
      <c r="Y46" s="653"/>
      <c r="Z46" s="653"/>
      <c r="AA46" s="653"/>
      <c r="AB46" s="653"/>
      <c r="AC46" s="653"/>
      <c r="AD46" s="653"/>
      <c r="AE46" s="653"/>
      <c r="AF46" s="653"/>
      <c r="AG46" s="653"/>
    </row>
    <row r="47" spans="2:33">
      <c r="B47" s="482" t="s">
        <v>2217</v>
      </c>
      <c r="C47" s="475">
        <v>1.3109999999999999</v>
      </c>
      <c r="D47" s="480" t="s">
        <v>2218</v>
      </c>
      <c r="E47" s="481">
        <v>7</v>
      </c>
      <c r="F47" s="317" t="s">
        <v>2233</v>
      </c>
      <c r="G47" s="481" t="s">
        <v>2219</v>
      </c>
      <c r="H47" s="379" t="s">
        <v>2104</v>
      </c>
      <c r="I47" s="380">
        <v>4.5999999999999999E-2</v>
      </c>
      <c r="J47" s="481" t="s">
        <v>1700</v>
      </c>
      <c r="K47" s="381">
        <v>27.2</v>
      </c>
      <c r="L47" s="381">
        <v>4.95</v>
      </c>
      <c r="M47" s="381">
        <v>5.68</v>
      </c>
      <c r="N47" s="481">
        <v>3</v>
      </c>
      <c r="O47" s="481" t="s">
        <v>1697</v>
      </c>
      <c r="P47" s="481" t="s">
        <v>1701</v>
      </c>
      <c r="Q47" s="481" t="s">
        <v>1709</v>
      </c>
      <c r="R47" s="481">
        <v>2</v>
      </c>
      <c r="S47" s="376" t="s">
        <v>1701</v>
      </c>
      <c r="T47" s="376" t="s">
        <v>1767</v>
      </c>
      <c r="U47" s="376">
        <v>1</v>
      </c>
      <c r="V47" s="376" t="s">
        <v>1701</v>
      </c>
      <c r="W47" s="376" t="s">
        <v>1707</v>
      </c>
      <c r="X47" s="376">
        <v>1</v>
      </c>
      <c r="Y47" s="322"/>
      <c r="Z47" s="322"/>
      <c r="AA47" s="322"/>
      <c r="AB47" s="317" t="s">
        <v>2064</v>
      </c>
      <c r="AC47" s="317" t="s">
        <v>1701</v>
      </c>
      <c r="AD47" s="376">
        <v>2</v>
      </c>
      <c r="AE47" s="381"/>
      <c r="AF47" s="317">
        <v>7.4743899999999996</v>
      </c>
      <c r="AG47" s="382">
        <v>112.44703</v>
      </c>
    </row>
    <row r="48" spans="2:33">
      <c r="B48" s="671"/>
      <c r="C48" s="672"/>
      <c r="D48" s="672"/>
      <c r="E48" s="672"/>
      <c r="F48" s="672"/>
      <c r="G48" s="672"/>
      <c r="H48" s="672"/>
      <c r="I48" s="672"/>
      <c r="J48" s="672"/>
      <c r="K48" s="672"/>
      <c r="L48" s="672"/>
      <c r="M48" s="672"/>
      <c r="N48" s="672"/>
      <c r="O48" s="672"/>
      <c r="P48" s="672"/>
      <c r="Q48" s="672"/>
      <c r="R48" s="672"/>
      <c r="S48" s="672"/>
      <c r="T48" s="672"/>
      <c r="U48" s="672"/>
      <c r="V48" s="672"/>
      <c r="W48" s="672"/>
      <c r="X48" s="672"/>
      <c r="Y48" s="672"/>
      <c r="Z48" s="672"/>
      <c r="AA48" s="672"/>
      <c r="AB48" s="672"/>
      <c r="AC48" s="672"/>
      <c r="AD48" s="672"/>
      <c r="AE48" s="672"/>
      <c r="AF48" s="672"/>
      <c r="AG48" s="673"/>
    </row>
    <row r="49" spans="2:33">
      <c r="B49" s="474" t="s">
        <v>2057</v>
      </c>
      <c r="C49" s="475">
        <v>1.355</v>
      </c>
      <c r="D49" s="480" t="s">
        <v>2220</v>
      </c>
      <c r="E49" s="468"/>
      <c r="F49" s="317"/>
      <c r="G49" s="468"/>
      <c r="H49" s="360"/>
      <c r="I49" s="468"/>
      <c r="J49" s="376"/>
      <c r="K49" s="361"/>
      <c r="L49" s="361"/>
      <c r="M49" s="361"/>
      <c r="N49" s="468"/>
      <c r="O49" s="468"/>
      <c r="P49" s="468"/>
      <c r="Q49" s="468"/>
      <c r="R49" s="376"/>
      <c r="S49" s="376"/>
      <c r="T49" s="376"/>
      <c r="U49" s="376"/>
      <c r="V49" s="376"/>
      <c r="W49" s="376"/>
      <c r="X49" s="376"/>
      <c r="Y49" s="322"/>
      <c r="Z49" s="322"/>
      <c r="AA49" s="322"/>
      <c r="AB49" s="376"/>
      <c r="AC49" s="376"/>
      <c r="AD49" s="376"/>
      <c r="AE49" s="468"/>
      <c r="AF49" s="468"/>
      <c r="AG49" s="362"/>
    </row>
    <row r="50" spans="2:33">
      <c r="B50" s="670"/>
      <c r="C50" s="653"/>
      <c r="D50" s="653"/>
      <c r="E50" s="653"/>
      <c r="F50" s="653"/>
      <c r="G50" s="653"/>
      <c r="H50" s="653"/>
      <c r="I50" s="653"/>
      <c r="J50" s="653"/>
      <c r="K50" s="653"/>
      <c r="L50" s="653"/>
      <c r="M50" s="653"/>
      <c r="N50" s="653"/>
      <c r="O50" s="653"/>
      <c r="P50" s="653"/>
      <c r="Q50" s="653"/>
      <c r="R50" s="653"/>
      <c r="S50" s="653"/>
      <c r="T50" s="653"/>
      <c r="U50" s="653"/>
      <c r="V50" s="653"/>
      <c r="W50" s="653"/>
      <c r="X50" s="653"/>
      <c r="Y50" s="653"/>
      <c r="Z50" s="653"/>
      <c r="AA50" s="653"/>
      <c r="AB50" s="653"/>
      <c r="AC50" s="653"/>
      <c r="AD50" s="653"/>
      <c r="AE50" s="653"/>
      <c r="AF50" s="653"/>
      <c r="AG50" s="653"/>
    </row>
    <row r="51" spans="2:33">
      <c r="B51" s="472" t="s">
        <v>2227</v>
      </c>
      <c r="C51" s="467">
        <v>0.39600000000000002</v>
      </c>
      <c r="D51" s="376" t="s">
        <v>2228</v>
      </c>
      <c r="E51" s="376">
        <v>8</v>
      </c>
      <c r="F51" s="377" t="s">
        <v>2229</v>
      </c>
      <c r="G51" s="377" t="s">
        <v>2234</v>
      </c>
      <c r="H51" s="360" t="s">
        <v>2109</v>
      </c>
      <c r="I51" s="320">
        <v>0.23699999999999999</v>
      </c>
      <c r="J51" s="376" t="s">
        <v>1700</v>
      </c>
      <c r="K51" s="321">
        <v>5.05</v>
      </c>
      <c r="L51" s="321">
        <v>5.5</v>
      </c>
      <c r="M51" s="321">
        <v>6.03</v>
      </c>
      <c r="N51" s="376">
        <v>1</v>
      </c>
      <c r="O51" s="468" t="s">
        <v>1705</v>
      </c>
      <c r="P51" s="335" t="s">
        <v>1701</v>
      </c>
      <c r="Q51" s="335" t="s">
        <v>1709</v>
      </c>
      <c r="R51" s="376">
        <v>0</v>
      </c>
      <c r="S51" s="383" t="s">
        <v>1701</v>
      </c>
      <c r="T51" s="383" t="s">
        <v>1767</v>
      </c>
      <c r="U51" s="383">
        <v>1</v>
      </c>
      <c r="V51" s="383" t="s">
        <v>1701</v>
      </c>
      <c r="W51" s="383" t="s">
        <v>1707</v>
      </c>
      <c r="X51" s="383">
        <v>1</v>
      </c>
      <c r="Y51" s="322"/>
      <c r="Z51" s="322"/>
      <c r="AA51" s="322"/>
      <c r="AB51" s="317" t="s">
        <v>1699</v>
      </c>
      <c r="AC51" s="317" t="s">
        <v>1703</v>
      </c>
      <c r="AD51" s="317">
        <v>2</v>
      </c>
      <c r="AE51" s="317"/>
      <c r="AF51" s="317">
        <v>7.4624899999999998</v>
      </c>
      <c r="AG51" s="382">
        <v>112.43124</v>
      </c>
    </row>
    <row r="52" spans="2:33">
      <c r="B52" s="670"/>
      <c r="C52" s="653"/>
      <c r="D52" s="653"/>
      <c r="E52" s="653"/>
      <c r="F52" s="653"/>
      <c r="G52" s="653"/>
      <c r="H52" s="653"/>
      <c r="I52" s="653"/>
      <c r="J52" s="653"/>
      <c r="K52" s="653"/>
      <c r="L52" s="653"/>
      <c r="M52" s="653"/>
      <c r="N52" s="653"/>
      <c r="O52" s="653"/>
      <c r="P52" s="653"/>
      <c r="Q52" s="653"/>
      <c r="R52" s="653"/>
      <c r="S52" s="653"/>
      <c r="T52" s="653"/>
      <c r="U52" s="653"/>
      <c r="V52" s="653"/>
      <c r="W52" s="653"/>
      <c r="X52" s="653"/>
      <c r="Y52" s="653"/>
      <c r="Z52" s="653"/>
      <c r="AA52" s="653"/>
      <c r="AB52" s="653"/>
      <c r="AC52" s="653"/>
      <c r="AD52" s="653"/>
      <c r="AE52" s="653"/>
      <c r="AF52" s="653"/>
      <c r="AG52" s="653"/>
    </row>
    <row r="53" spans="2:33">
      <c r="B53" s="472" t="s">
        <v>2051</v>
      </c>
      <c r="C53" s="467">
        <v>0.69499999999999995</v>
      </c>
      <c r="D53" s="376" t="s">
        <v>2235</v>
      </c>
      <c r="E53" s="468">
        <v>9</v>
      </c>
      <c r="F53" s="317" t="s">
        <v>2236</v>
      </c>
      <c r="G53" s="468" t="s">
        <v>2237</v>
      </c>
      <c r="H53" s="360" t="s">
        <v>2076</v>
      </c>
      <c r="I53" s="384">
        <v>0.52</v>
      </c>
      <c r="J53" s="468" t="s">
        <v>1700</v>
      </c>
      <c r="K53" s="361">
        <v>5.9</v>
      </c>
      <c r="L53" s="361">
        <v>7</v>
      </c>
      <c r="M53" s="361">
        <v>10.18</v>
      </c>
      <c r="N53" s="468">
        <v>1</v>
      </c>
      <c r="O53" s="468" t="s">
        <v>1697</v>
      </c>
      <c r="P53" s="468" t="s">
        <v>1701</v>
      </c>
      <c r="Q53" s="468" t="s">
        <v>1709</v>
      </c>
      <c r="R53" s="468">
        <v>0</v>
      </c>
      <c r="S53" s="468" t="s">
        <v>1701</v>
      </c>
      <c r="T53" s="468" t="s">
        <v>1767</v>
      </c>
      <c r="U53" s="468">
        <v>0</v>
      </c>
      <c r="V53" s="468" t="s">
        <v>1701</v>
      </c>
      <c r="W53" s="468" t="s">
        <v>1707</v>
      </c>
      <c r="X53" s="468">
        <v>0</v>
      </c>
      <c r="Y53" s="322"/>
      <c r="Z53" s="322"/>
      <c r="AA53" s="322"/>
      <c r="AB53" s="468" t="s">
        <v>1699</v>
      </c>
      <c r="AC53" s="468" t="s">
        <v>1703</v>
      </c>
      <c r="AD53" s="468">
        <v>0</v>
      </c>
      <c r="AE53" s="468"/>
      <c r="AF53" s="468">
        <v>7.4617000000000004</v>
      </c>
      <c r="AG53" s="362">
        <v>112.43523999999999</v>
      </c>
    </row>
    <row r="54" spans="2:33">
      <c r="B54" s="670"/>
      <c r="C54" s="653"/>
      <c r="D54" s="653"/>
      <c r="E54" s="653"/>
      <c r="F54" s="653"/>
      <c r="G54" s="653"/>
      <c r="H54" s="653"/>
      <c r="I54" s="653"/>
      <c r="J54" s="653"/>
      <c r="K54" s="653"/>
      <c r="L54" s="653"/>
      <c r="M54" s="653"/>
      <c r="N54" s="653"/>
      <c r="O54" s="653"/>
      <c r="P54" s="653"/>
      <c r="Q54" s="653"/>
      <c r="R54" s="653"/>
      <c r="S54" s="653"/>
      <c r="T54" s="653"/>
      <c r="U54" s="653"/>
      <c r="V54" s="653"/>
      <c r="W54" s="653"/>
      <c r="X54" s="653"/>
      <c r="Y54" s="653"/>
      <c r="Z54" s="653"/>
      <c r="AA54" s="653"/>
      <c r="AB54" s="653"/>
      <c r="AC54" s="653"/>
      <c r="AD54" s="653"/>
      <c r="AE54" s="653"/>
      <c r="AF54" s="653"/>
      <c r="AG54" s="653"/>
    </row>
    <row r="55" spans="2:33">
      <c r="B55" s="488" t="s">
        <v>2238</v>
      </c>
      <c r="C55" s="467">
        <v>0.6</v>
      </c>
      <c r="D55" s="469" t="s">
        <v>2239</v>
      </c>
      <c r="E55" s="468"/>
      <c r="F55" s="377"/>
      <c r="G55" s="468"/>
      <c r="H55" s="360"/>
      <c r="I55" s="384"/>
      <c r="J55" s="468"/>
      <c r="K55" s="468"/>
      <c r="L55" s="361"/>
      <c r="M55" s="361"/>
      <c r="N55" s="468"/>
      <c r="O55" s="468"/>
      <c r="P55" s="468"/>
      <c r="Q55" s="468"/>
      <c r="R55" s="468"/>
      <c r="S55" s="376"/>
      <c r="T55" s="376"/>
      <c r="U55" s="376"/>
      <c r="V55" s="376"/>
      <c r="W55" s="376"/>
      <c r="X55" s="376"/>
      <c r="Y55" s="322"/>
      <c r="Z55" s="322"/>
      <c r="AA55" s="322"/>
      <c r="AB55" s="376"/>
      <c r="AC55" s="376"/>
      <c r="AD55" s="376"/>
      <c r="AE55" s="385"/>
      <c r="AF55" s="377"/>
      <c r="AG55" s="336"/>
    </row>
    <row r="56" spans="2:33">
      <c r="B56" s="342"/>
      <c r="C56" s="343"/>
      <c r="D56" s="343"/>
      <c r="E56" s="343"/>
      <c r="F56" s="343"/>
      <c r="G56" s="473"/>
      <c r="H56" s="343"/>
      <c r="I56" s="343"/>
      <c r="J56" s="343"/>
      <c r="K56" s="343"/>
      <c r="L56" s="343"/>
      <c r="M56" s="343"/>
      <c r="N56" s="343"/>
      <c r="O56" s="343"/>
      <c r="P56" s="343"/>
      <c r="Q56" s="343"/>
      <c r="R56" s="343"/>
      <c r="S56" s="343"/>
      <c r="T56" s="343"/>
      <c r="U56" s="343"/>
      <c r="V56" s="343"/>
      <c r="W56" s="343"/>
      <c r="X56" s="343"/>
      <c r="Y56" s="343"/>
      <c r="Z56" s="343"/>
      <c r="AA56" s="343"/>
      <c r="AB56" s="343"/>
      <c r="AC56" s="343"/>
      <c r="AD56" s="343"/>
      <c r="AE56" s="343"/>
      <c r="AF56" s="343"/>
      <c r="AG56" s="344"/>
    </row>
    <row r="57" spans="2:33">
      <c r="B57" s="488" t="s">
        <v>2240</v>
      </c>
      <c r="C57" s="467">
        <v>0.104</v>
      </c>
      <c r="D57" s="469" t="s">
        <v>2241</v>
      </c>
      <c r="E57" s="468"/>
      <c r="F57" s="377"/>
      <c r="G57" s="468"/>
      <c r="H57" s="360"/>
      <c r="I57" s="384"/>
      <c r="J57" s="468"/>
      <c r="K57" s="361"/>
      <c r="L57" s="361"/>
      <c r="M57" s="361"/>
      <c r="N57" s="386"/>
      <c r="O57" s="468"/>
      <c r="P57" s="468"/>
      <c r="Q57" s="468"/>
      <c r="R57" s="468"/>
      <c r="S57" s="376"/>
      <c r="T57" s="376"/>
      <c r="U57" s="376"/>
      <c r="V57" s="376"/>
      <c r="W57" s="376"/>
      <c r="X57" s="376"/>
      <c r="Y57" s="322"/>
      <c r="Z57" s="322"/>
      <c r="AA57" s="322"/>
      <c r="AB57" s="376"/>
      <c r="AC57" s="376"/>
      <c r="AD57" s="376"/>
      <c r="AE57" s="385"/>
      <c r="AF57" s="468"/>
      <c r="AG57" s="387"/>
    </row>
    <row r="58" spans="2:33">
      <c r="B58" s="670"/>
      <c r="C58" s="653"/>
      <c r="D58" s="653"/>
      <c r="E58" s="653"/>
      <c r="F58" s="653"/>
      <c r="G58" s="653"/>
      <c r="H58" s="653"/>
      <c r="I58" s="653"/>
      <c r="J58" s="653"/>
      <c r="K58" s="653"/>
      <c r="L58" s="653"/>
      <c r="M58" s="653"/>
      <c r="N58" s="653"/>
      <c r="O58" s="653"/>
      <c r="P58" s="653"/>
      <c r="Q58" s="653"/>
      <c r="R58" s="653"/>
      <c r="S58" s="653"/>
      <c r="T58" s="653"/>
      <c r="U58" s="653"/>
      <c r="V58" s="653"/>
      <c r="W58" s="653"/>
      <c r="X58" s="653"/>
      <c r="Y58" s="653"/>
      <c r="Z58" s="653"/>
      <c r="AA58" s="653"/>
      <c r="AB58" s="653"/>
      <c r="AC58" s="653"/>
      <c r="AD58" s="653"/>
      <c r="AE58" s="653"/>
      <c r="AF58" s="653"/>
      <c r="AG58" s="653"/>
    </row>
    <row r="59" spans="2:33">
      <c r="B59" s="488" t="s">
        <v>2242</v>
      </c>
      <c r="C59" s="467">
        <v>0.61499999999999999</v>
      </c>
      <c r="D59" s="469" t="s">
        <v>2243</v>
      </c>
      <c r="E59" s="388"/>
      <c r="F59" s="377"/>
      <c r="G59" s="388"/>
      <c r="H59" s="389"/>
      <c r="I59" s="468"/>
      <c r="J59" s="376"/>
      <c r="K59" s="361"/>
      <c r="L59" s="361"/>
      <c r="M59" s="361"/>
      <c r="N59" s="468"/>
      <c r="O59" s="377"/>
      <c r="P59" s="377"/>
      <c r="Q59" s="377"/>
      <c r="R59" s="377"/>
      <c r="S59" s="377"/>
      <c r="T59" s="377"/>
      <c r="U59" s="377"/>
      <c r="V59" s="377"/>
      <c r="W59" s="377"/>
      <c r="X59" s="377"/>
      <c r="Y59" s="322"/>
      <c r="Z59" s="322"/>
      <c r="AA59" s="322"/>
      <c r="AB59" s="377"/>
      <c r="AC59" s="377"/>
      <c r="AD59" s="377"/>
      <c r="AE59" s="468"/>
      <c r="AF59" s="468"/>
      <c r="AG59" s="362"/>
    </row>
    <row r="60" spans="2:33">
      <c r="B60" s="342"/>
      <c r="C60" s="343"/>
      <c r="D60" s="343"/>
      <c r="E60" s="343"/>
      <c r="F60" s="343"/>
      <c r="G60" s="473"/>
      <c r="H60" s="343"/>
      <c r="I60" s="343"/>
      <c r="J60" s="343"/>
      <c r="K60" s="343"/>
      <c r="L60" s="343"/>
      <c r="M60" s="343"/>
      <c r="N60" s="343"/>
      <c r="O60" s="343"/>
      <c r="P60" s="343"/>
      <c r="Q60" s="343"/>
      <c r="R60" s="343"/>
      <c r="S60" s="343"/>
      <c r="T60" s="343"/>
      <c r="U60" s="343"/>
      <c r="V60" s="343"/>
      <c r="W60" s="343"/>
      <c r="X60" s="343"/>
      <c r="Y60" s="343"/>
      <c r="Z60" s="343"/>
      <c r="AA60" s="343"/>
      <c r="AB60" s="343"/>
      <c r="AC60" s="343"/>
      <c r="AD60" s="343"/>
      <c r="AE60" s="343"/>
      <c r="AF60" s="343"/>
      <c r="AG60" s="344"/>
    </row>
    <row r="61" spans="2:33">
      <c r="B61" s="482" t="s">
        <v>2250</v>
      </c>
      <c r="C61" s="475">
        <v>0.76400000000000001</v>
      </c>
      <c r="D61" s="480" t="s">
        <v>2251</v>
      </c>
      <c r="E61" s="376">
        <v>10</v>
      </c>
      <c r="F61" s="377" t="s">
        <v>2252</v>
      </c>
      <c r="G61" s="376" t="s">
        <v>2452</v>
      </c>
      <c r="H61" s="338" t="s">
        <v>2112</v>
      </c>
      <c r="I61" s="320">
        <v>0.38600000000000001</v>
      </c>
      <c r="J61" s="376" t="s">
        <v>1700</v>
      </c>
      <c r="K61" s="321">
        <v>3.2</v>
      </c>
      <c r="L61" s="321">
        <v>4.3</v>
      </c>
      <c r="M61" s="321">
        <v>4.5999999999999996</v>
      </c>
      <c r="N61" s="376">
        <v>1</v>
      </c>
      <c r="O61" s="335" t="s">
        <v>1705</v>
      </c>
      <c r="P61" s="335" t="s">
        <v>1701</v>
      </c>
      <c r="Q61" s="335" t="s">
        <v>1709</v>
      </c>
      <c r="R61" s="335">
        <v>2</v>
      </c>
      <c r="S61" s="383" t="s">
        <v>1701</v>
      </c>
      <c r="T61" s="383" t="s">
        <v>1767</v>
      </c>
      <c r="U61" s="383">
        <v>0</v>
      </c>
      <c r="V61" s="383" t="s">
        <v>1701</v>
      </c>
      <c r="W61" s="383" t="s">
        <v>1707</v>
      </c>
      <c r="X61" s="383">
        <v>1</v>
      </c>
      <c r="Y61" s="322"/>
      <c r="Z61" s="322"/>
      <c r="AA61" s="322"/>
      <c r="AB61" s="317" t="s">
        <v>1699</v>
      </c>
      <c r="AC61" s="317" t="s">
        <v>1703</v>
      </c>
      <c r="AD61" s="317">
        <v>2</v>
      </c>
      <c r="AE61" s="317"/>
      <c r="AF61" s="377">
        <v>7.4827700000000004</v>
      </c>
      <c r="AG61" s="336">
        <v>112.44721</v>
      </c>
    </row>
    <row r="62" spans="2:33">
      <c r="B62" s="671"/>
      <c r="C62" s="672"/>
      <c r="D62" s="672"/>
      <c r="E62" s="672"/>
      <c r="F62" s="672"/>
      <c r="G62" s="672"/>
      <c r="H62" s="672"/>
      <c r="I62" s="672"/>
      <c r="J62" s="672"/>
      <c r="K62" s="672"/>
      <c r="L62" s="672"/>
      <c r="M62" s="672"/>
      <c r="N62" s="672"/>
      <c r="O62" s="672"/>
      <c r="P62" s="672"/>
      <c r="Q62" s="672"/>
      <c r="R62" s="672"/>
      <c r="S62" s="672"/>
      <c r="T62" s="672"/>
      <c r="U62" s="672"/>
      <c r="V62" s="672"/>
      <c r="W62" s="672"/>
      <c r="X62" s="672"/>
      <c r="Y62" s="672"/>
      <c r="Z62" s="672"/>
      <c r="AA62" s="672"/>
      <c r="AB62" s="672"/>
      <c r="AC62" s="672"/>
      <c r="AD62" s="672"/>
      <c r="AE62" s="672"/>
      <c r="AF62" s="672"/>
      <c r="AG62" s="673"/>
    </row>
    <row r="63" spans="2:33">
      <c r="B63" s="472" t="s">
        <v>2058</v>
      </c>
      <c r="C63" s="467">
        <v>0.57499999999999996</v>
      </c>
      <c r="D63" s="376" t="s">
        <v>2264</v>
      </c>
      <c r="E63" s="377">
        <v>11</v>
      </c>
      <c r="F63" s="333" t="s">
        <v>2265</v>
      </c>
      <c r="G63" s="377" t="s">
        <v>2266</v>
      </c>
      <c r="H63" s="334" t="s">
        <v>2074</v>
      </c>
      <c r="I63" s="377">
        <v>0.20200000000000001</v>
      </c>
      <c r="J63" s="376" t="s">
        <v>1700</v>
      </c>
      <c r="K63" s="366">
        <v>8.9</v>
      </c>
      <c r="L63" s="366">
        <v>6.5</v>
      </c>
      <c r="M63" s="366">
        <f>8.6</f>
        <v>8.6</v>
      </c>
      <c r="N63" s="377">
        <v>1</v>
      </c>
      <c r="O63" s="468" t="s">
        <v>1697</v>
      </c>
      <c r="P63" s="468" t="s">
        <v>1701</v>
      </c>
      <c r="Q63" s="468" t="s">
        <v>1709</v>
      </c>
      <c r="R63" s="377">
        <v>2</v>
      </c>
      <c r="S63" s="376" t="s">
        <v>1701</v>
      </c>
      <c r="T63" s="376" t="s">
        <v>1767</v>
      </c>
      <c r="U63" s="376">
        <v>2</v>
      </c>
      <c r="V63" s="376" t="s">
        <v>1701</v>
      </c>
      <c r="W63" s="376" t="s">
        <v>1707</v>
      </c>
      <c r="X63" s="376">
        <v>1</v>
      </c>
      <c r="Y63" s="322"/>
      <c r="Z63" s="322"/>
      <c r="AA63" s="322"/>
      <c r="AB63" s="376" t="s">
        <v>1699</v>
      </c>
      <c r="AC63" s="376" t="s">
        <v>1703</v>
      </c>
      <c r="AD63" s="376">
        <v>0</v>
      </c>
      <c r="AE63" s="377"/>
      <c r="AF63" s="377">
        <v>7.4831899999999996</v>
      </c>
      <c r="AG63" s="378">
        <v>112.43468</v>
      </c>
    </row>
    <row r="64" spans="2:33">
      <c r="B64" s="670"/>
      <c r="C64" s="653"/>
      <c r="D64" s="653"/>
      <c r="E64" s="653"/>
      <c r="F64" s="653"/>
      <c r="G64" s="653"/>
      <c r="H64" s="653"/>
      <c r="I64" s="653"/>
      <c r="J64" s="653"/>
      <c r="K64" s="653"/>
      <c r="L64" s="653"/>
      <c r="M64" s="653"/>
      <c r="N64" s="653"/>
      <c r="O64" s="653"/>
      <c r="P64" s="653"/>
      <c r="Q64" s="653"/>
      <c r="R64" s="653"/>
      <c r="S64" s="653"/>
      <c r="T64" s="653"/>
      <c r="U64" s="653"/>
      <c r="V64" s="653"/>
      <c r="W64" s="653"/>
      <c r="X64" s="653"/>
      <c r="Y64" s="653"/>
      <c r="Z64" s="653"/>
      <c r="AA64" s="653"/>
      <c r="AB64" s="653"/>
      <c r="AC64" s="653"/>
      <c r="AD64" s="653"/>
      <c r="AE64" s="653"/>
      <c r="AF64" s="653"/>
      <c r="AG64" s="653"/>
    </row>
    <row r="65" spans="2:34">
      <c r="B65" s="472" t="s">
        <v>2267</v>
      </c>
      <c r="C65" s="377">
        <v>0.27700000000000002</v>
      </c>
      <c r="D65" s="377" t="s">
        <v>2268</v>
      </c>
      <c r="E65" s="377"/>
      <c r="F65" s="333"/>
      <c r="G65" s="377"/>
      <c r="H65" s="334"/>
      <c r="I65" s="484"/>
      <c r="J65" s="376"/>
      <c r="K65" s="366"/>
      <c r="L65" s="366"/>
      <c r="M65" s="366"/>
      <c r="N65" s="377"/>
      <c r="O65" s="468"/>
      <c r="P65" s="335"/>
      <c r="Q65" s="335"/>
      <c r="R65" s="377"/>
      <c r="S65" s="383"/>
      <c r="T65" s="383"/>
      <c r="U65" s="383"/>
      <c r="V65" s="383"/>
      <c r="W65" s="383"/>
      <c r="X65" s="383"/>
      <c r="Y65" s="322"/>
      <c r="Z65" s="322"/>
      <c r="AA65" s="322"/>
      <c r="AB65" s="317"/>
      <c r="AC65" s="317"/>
      <c r="AD65" s="317"/>
      <c r="AE65" s="317"/>
      <c r="AF65" s="377"/>
      <c r="AG65" s="390"/>
    </row>
    <row r="66" spans="2:34">
      <c r="B66" s="670"/>
      <c r="C66" s="653"/>
      <c r="D66" s="653"/>
      <c r="E66" s="653"/>
      <c r="F66" s="653"/>
      <c r="G66" s="653"/>
      <c r="H66" s="653"/>
      <c r="I66" s="653"/>
      <c r="J66" s="653"/>
      <c r="K66" s="653"/>
      <c r="L66" s="653"/>
      <c r="M66" s="653"/>
      <c r="N66" s="653"/>
      <c r="O66" s="653"/>
      <c r="P66" s="653"/>
      <c r="Q66" s="653"/>
      <c r="R66" s="653"/>
      <c r="S66" s="653"/>
      <c r="T66" s="653"/>
      <c r="U66" s="653"/>
      <c r="V66" s="653"/>
      <c r="W66" s="653"/>
      <c r="X66" s="653"/>
      <c r="Y66" s="653"/>
      <c r="Z66" s="653"/>
      <c r="AA66" s="653"/>
      <c r="AB66" s="653"/>
      <c r="AC66" s="653"/>
      <c r="AD66" s="653"/>
      <c r="AE66" s="653"/>
      <c r="AF66" s="653"/>
      <c r="AG66" s="653"/>
    </row>
    <row r="67" spans="2:34" ht="15" customHeight="1">
      <c r="B67" s="482" t="s">
        <v>2273</v>
      </c>
      <c r="C67" s="475">
        <v>0.88900000000000001</v>
      </c>
      <c r="D67" s="480" t="s">
        <v>2274</v>
      </c>
      <c r="E67" s="335">
        <v>12</v>
      </c>
      <c r="F67" s="333" t="s">
        <v>2275</v>
      </c>
      <c r="G67" s="377" t="s">
        <v>2448</v>
      </c>
      <c r="H67" s="334" t="s">
        <v>2114</v>
      </c>
      <c r="I67" s="391">
        <v>0</v>
      </c>
      <c r="J67" s="376" t="s">
        <v>1700</v>
      </c>
      <c r="K67" s="392">
        <v>3.7</v>
      </c>
      <c r="L67" s="392">
        <v>7.1</v>
      </c>
      <c r="M67" s="392">
        <v>7.52</v>
      </c>
      <c r="N67" s="335">
        <v>1</v>
      </c>
      <c r="O67" s="335" t="s">
        <v>1705</v>
      </c>
      <c r="P67" s="335" t="s">
        <v>1701</v>
      </c>
      <c r="Q67" s="335" t="s">
        <v>1709</v>
      </c>
      <c r="R67" s="335">
        <v>1</v>
      </c>
      <c r="S67" s="383" t="s">
        <v>1701</v>
      </c>
      <c r="T67" s="383" t="s">
        <v>1767</v>
      </c>
      <c r="U67" s="383">
        <v>1</v>
      </c>
      <c r="V67" s="383" t="s">
        <v>1701</v>
      </c>
      <c r="W67" s="383" t="s">
        <v>1707</v>
      </c>
      <c r="X67" s="383">
        <v>1</v>
      </c>
      <c r="Y67" s="322"/>
      <c r="Z67" s="322"/>
      <c r="AA67" s="322"/>
      <c r="AB67" s="317" t="s">
        <v>1699</v>
      </c>
      <c r="AC67" s="317" t="s">
        <v>1703</v>
      </c>
      <c r="AD67" s="317">
        <v>0</v>
      </c>
      <c r="AE67" s="317"/>
      <c r="AF67" s="393">
        <v>7.4827599999999999</v>
      </c>
      <c r="AG67" s="394">
        <v>112.44638</v>
      </c>
    </row>
    <row r="68" spans="2:34">
      <c r="B68" s="670"/>
      <c r="C68" s="653"/>
      <c r="D68" s="653"/>
      <c r="E68" s="653"/>
      <c r="F68" s="653"/>
      <c r="G68" s="653"/>
      <c r="H68" s="653"/>
      <c r="I68" s="653"/>
      <c r="J68" s="653"/>
      <c r="K68" s="653"/>
      <c r="L68" s="653"/>
      <c r="M68" s="653"/>
      <c r="N68" s="653"/>
      <c r="O68" s="653"/>
      <c r="P68" s="653"/>
      <c r="Q68" s="653"/>
      <c r="R68" s="653"/>
      <c r="S68" s="653"/>
      <c r="T68" s="653"/>
      <c r="U68" s="653"/>
      <c r="V68" s="653"/>
      <c r="W68" s="653"/>
      <c r="X68" s="653"/>
      <c r="Y68" s="653"/>
      <c r="Z68" s="653"/>
      <c r="AA68" s="653"/>
      <c r="AB68" s="653"/>
      <c r="AC68" s="653"/>
      <c r="AD68" s="653"/>
      <c r="AE68" s="653"/>
      <c r="AF68" s="653"/>
      <c r="AG68" s="653"/>
    </row>
    <row r="69" spans="2:34">
      <c r="B69" s="472" t="s">
        <v>2087</v>
      </c>
      <c r="C69" s="485">
        <v>0.10100000000000001</v>
      </c>
      <c r="D69" s="376" t="s">
        <v>2285</v>
      </c>
      <c r="E69" s="468"/>
      <c r="F69" s="333"/>
      <c r="G69" s="377"/>
      <c r="H69" s="334"/>
      <c r="I69" s="468"/>
      <c r="J69" s="376"/>
      <c r="K69" s="361"/>
      <c r="L69" s="361"/>
      <c r="M69" s="361"/>
      <c r="N69" s="468"/>
      <c r="O69" s="335"/>
      <c r="P69" s="335"/>
      <c r="Q69" s="335"/>
      <c r="R69" s="468"/>
      <c r="S69" s="376"/>
      <c r="T69" s="376"/>
      <c r="U69" s="376"/>
      <c r="V69" s="376"/>
      <c r="W69" s="376"/>
      <c r="X69" s="376"/>
      <c r="Y69" s="322"/>
      <c r="Z69" s="322"/>
      <c r="AA69" s="322"/>
      <c r="AB69" s="377"/>
      <c r="AC69" s="377"/>
      <c r="AD69" s="377"/>
      <c r="AE69" s="377"/>
      <c r="AF69" s="468"/>
      <c r="AG69" s="362"/>
    </row>
    <row r="70" spans="2:34">
      <c r="B70" s="670"/>
      <c r="C70" s="653"/>
      <c r="D70" s="653"/>
      <c r="E70" s="653"/>
      <c r="F70" s="653"/>
      <c r="G70" s="653"/>
      <c r="H70" s="653"/>
      <c r="I70" s="653"/>
      <c r="J70" s="653"/>
      <c r="K70" s="653"/>
      <c r="L70" s="653"/>
      <c r="M70" s="653"/>
      <c r="N70" s="653"/>
      <c r="O70" s="653"/>
      <c r="P70" s="653"/>
      <c r="Q70" s="653"/>
      <c r="R70" s="653"/>
      <c r="S70" s="653"/>
      <c r="T70" s="653"/>
      <c r="U70" s="653"/>
      <c r="V70" s="653"/>
      <c r="W70" s="653"/>
      <c r="X70" s="653"/>
      <c r="Y70" s="653"/>
      <c r="Z70" s="653"/>
      <c r="AA70" s="653"/>
      <c r="AB70" s="653"/>
      <c r="AC70" s="653"/>
      <c r="AD70" s="653"/>
      <c r="AE70" s="653"/>
      <c r="AF70" s="653"/>
      <c r="AG70" s="653"/>
    </row>
    <row r="71" spans="2:34">
      <c r="B71" s="472" t="s">
        <v>2293</v>
      </c>
      <c r="C71" s="467">
        <v>0.64300000000000002</v>
      </c>
      <c r="D71" s="376" t="s">
        <v>2292</v>
      </c>
      <c r="E71" s="335"/>
      <c r="F71" s="333"/>
      <c r="G71" s="377"/>
      <c r="H71" s="334"/>
      <c r="I71" s="391"/>
      <c r="J71" s="376"/>
      <c r="K71" s="392"/>
      <c r="L71" s="392"/>
      <c r="M71" s="392"/>
      <c r="N71" s="335"/>
      <c r="O71" s="335"/>
      <c r="P71" s="335"/>
      <c r="Q71" s="335"/>
      <c r="R71" s="335"/>
      <c r="S71" s="383"/>
      <c r="T71" s="383"/>
      <c r="U71" s="383"/>
      <c r="V71" s="383"/>
      <c r="W71" s="383"/>
      <c r="X71" s="383"/>
      <c r="Y71" s="322"/>
      <c r="Z71" s="322"/>
      <c r="AA71" s="322"/>
      <c r="AB71" s="317"/>
      <c r="AC71" s="317"/>
      <c r="AD71" s="383"/>
      <c r="AE71" s="383"/>
      <c r="AF71" s="395"/>
      <c r="AG71" s="396"/>
    </row>
    <row r="72" spans="2:34">
      <c r="B72" s="670"/>
      <c r="C72" s="653"/>
      <c r="D72" s="653"/>
      <c r="E72" s="653"/>
      <c r="F72" s="653"/>
      <c r="G72" s="653"/>
      <c r="H72" s="653"/>
      <c r="I72" s="653"/>
      <c r="J72" s="653"/>
      <c r="K72" s="653"/>
      <c r="L72" s="653"/>
      <c r="M72" s="653"/>
      <c r="N72" s="653"/>
      <c r="O72" s="653"/>
      <c r="P72" s="653"/>
      <c r="Q72" s="653"/>
      <c r="R72" s="653"/>
      <c r="S72" s="653"/>
      <c r="T72" s="653"/>
      <c r="U72" s="653"/>
      <c r="V72" s="653"/>
      <c r="W72" s="653"/>
      <c r="X72" s="653"/>
      <c r="Y72" s="653"/>
      <c r="Z72" s="653"/>
      <c r="AA72" s="653"/>
      <c r="AB72" s="653"/>
      <c r="AC72" s="653"/>
      <c r="AD72" s="653"/>
      <c r="AE72" s="653"/>
      <c r="AF72" s="653"/>
      <c r="AG72" s="653"/>
    </row>
    <row r="73" spans="2:34">
      <c r="B73" s="472" t="s">
        <v>2305</v>
      </c>
      <c r="C73" s="467">
        <v>1.355</v>
      </c>
      <c r="D73" s="376" t="s">
        <v>2220</v>
      </c>
      <c r="E73" s="376"/>
      <c r="F73" s="377"/>
      <c r="G73" s="376"/>
      <c r="H73" s="338"/>
      <c r="I73" s="320"/>
      <c r="J73" s="376"/>
      <c r="K73" s="321"/>
      <c r="L73" s="321"/>
      <c r="M73" s="321"/>
      <c r="N73" s="376"/>
      <c r="O73" s="376"/>
      <c r="P73" s="376"/>
      <c r="Q73" s="376"/>
      <c r="R73" s="376"/>
      <c r="S73" s="376"/>
      <c r="T73" s="376"/>
      <c r="U73" s="376"/>
      <c r="V73" s="376"/>
      <c r="W73" s="376"/>
      <c r="X73" s="376"/>
      <c r="Y73" s="322"/>
      <c r="Z73" s="322"/>
      <c r="AA73" s="322"/>
      <c r="AB73" s="376"/>
      <c r="AC73" s="376"/>
      <c r="AD73" s="376"/>
      <c r="AE73" s="321"/>
      <c r="AF73" s="377"/>
      <c r="AG73" s="336"/>
    </row>
    <row r="74" spans="2:34">
      <c r="B74" s="342"/>
      <c r="C74" s="343"/>
      <c r="D74" s="343"/>
      <c r="E74" s="343"/>
      <c r="F74" s="343"/>
      <c r="G74" s="473"/>
      <c r="H74" s="397"/>
      <c r="I74" s="343"/>
      <c r="J74" s="343"/>
      <c r="K74" s="343"/>
      <c r="L74" s="343"/>
      <c r="M74" s="343"/>
      <c r="N74" s="343"/>
      <c r="O74" s="343"/>
      <c r="P74" s="343"/>
      <c r="Q74" s="343"/>
      <c r="R74" s="343"/>
      <c r="S74" s="343"/>
      <c r="T74" s="343"/>
      <c r="U74" s="343"/>
      <c r="V74" s="343"/>
      <c r="W74" s="343"/>
      <c r="X74" s="343"/>
      <c r="Y74" s="343"/>
      <c r="Z74" s="343"/>
      <c r="AA74" s="343"/>
      <c r="AB74" s="343"/>
      <c r="AC74" s="343"/>
      <c r="AD74" s="343"/>
      <c r="AE74" s="343"/>
      <c r="AF74" s="343"/>
      <c r="AG74" s="398"/>
    </row>
    <row r="75" spans="2:34">
      <c r="B75" s="482" t="s">
        <v>2310</v>
      </c>
      <c r="C75" s="486">
        <v>0.16800000000000001</v>
      </c>
      <c r="D75" s="480" t="s">
        <v>2311</v>
      </c>
      <c r="E75" s="345">
        <v>13</v>
      </c>
      <c r="F75" s="377" t="s">
        <v>2312</v>
      </c>
      <c r="G75" s="345" t="s">
        <v>2313</v>
      </c>
      <c r="H75" s="346" t="s">
        <v>2081</v>
      </c>
      <c r="I75" s="345">
        <v>0.13200000000000001</v>
      </c>
      <c r="J75" s="345" t="s">
        <v>1700</v>
      </c>
      <c r="K75" s="348">
        <v>22.8</v>
      </c>
      <c r="L75" s="348">
        <v>8.15</v>
      </c>
      <c r="M75" s="348">
        <v>10.050000000000001</v>
      </c>
      <c r="N75" s="345">
        <v>1</v>
      </c>
      <c r="O75" s="468" t="s">
        <v>1697</v>
      </c>
      <c r="P75" s="376" t="s">
        <v>1705</v>
      </c>
      <c r="Q75" s="376" t="s">
        <v>1709</v>
      </c>
      <c r="R75" s="376">
        <v>2</v>
      </c>
      <c r="S75" s="376" t="s">
        <v>1701</v>
      </c>
      <c r="T75" s="376" t="s">
        <v>1767</v>
      </c>
      <c r="U75" s="376">
        <v>0</v>
      </c>
      <c r="V75" s="376" t="s">
        <v>1701</v>
      </c>
      <c r="W75" s="376" t="s">
        <v>1707</v>
      </c>
      <c r="X75" s="376">
        <v>1</v>
      </c>
      <c r="Y75" s="322"/>
      <c r="Z75" s="322"/>
      <c r="AA75" s="322"/>
      <c r="AB75" s="376" t="s">
        <v>1699</v>
      </c>
      <c r="AC75" s="376" t="s">
        <v>1701</v>
      </c>
      <c r="AD75" s="376">
        <v>1</v>
      </c>
      <c r="AF75" s="399">
        <v>7.4790099999999997</v>
      </c>
      <c r="AG75" s="351">
        <v>112.42735</v>
      </c>
    </row>
    <row r="76" spans="2:34">
      <c r="B76" s="670"/>
      <c r="C76" s="653"/>
      <c r="D76" s="653"/>
      <c r="E76" s="653"/>
      <c r="F76" s="653"/>
      <c r="G76" s="653"/>
      <c r="H76" s="653"/>
      <c r="I76" s="653"/>
      <c r="J76" s="653"/>
      <c r="K76" s="653"/>
      <c r="L76" s="653"/>
      <c r="M76" s="653"/>
      <c r="N76" s="653"/>
      <c r="O76" s="653"/>
      <c r="P76" s="653"/>
      <c r="Q76" s="653"/>
      <c r="R76" s="653"/>
      <c r="S76" s="653"/>
      <c r="T76" s="653"/>
      <c r="U76" s="653"/>
      <c r="V76" s="653"/>
      <c r="W76" s="653"/>
      <c r="X76" s="653"/>
      <c r="Y76" s="653"/>
      <c r="Z76" s="653"/>
      <c r="AA76" s="653"/>
      <c r="AB76" s="653"/>
      <c r="AC76" s="653"/>
      <c r="AD76" s="653"/>
      <c r="AE76" s="653"/>
      <c r="AF76" s="653"/>
      <c r="AG76" s="653"/>
    </row>
    <row r="77" spans="2:34">
      <c r="B77" s="482" t="s">
        <v>2384</v>
      </c>
      <c r="C77" s="475">
        <v>3.9</v>
      </c>
      <c r="D77" s="480" t="s">
        <v>2385</v>
      </c>
      <c r="E77" s="335"/>
      <c r="F77" s="377"/>
      <c r="G77" s="376"/>
      <c r="H77" s="400"/>
      <c r="I77" s="391"/>
      <c r="J77" s="335"/>
      <c r="K77" s="392"/>
      <c r="L77" s="392"/>
      <c r="M77" s="392"/>
      <c r="N77" s="335"/>
      <c r="O77" s="335"/>
      <c r="P77" s="335"/>
      <c r="Q77" s="335"/>
      <c r="R77" s="335"/>
      <c r="S77" s="335"/>
      <c r="T77" s="335"/>
      <c r="U77" s="335"/>
      <c r="V77" s="335"/>
      <c r="W77" s="335"/>
      <c r="X77" s="335"/>
      <c r="Y77" s="322"/>
      <c r="Z77" s="322"/>
      <c r="AA77" s="322"/>
      <c r="AB77" s="335"/>
      <c r="AC77" s="335"/>
      <c r="AD77" s="335"/>
      <c r="AE77" s="401"/>
      <c r="AF77" s="402"/>
      <c r="AG77" s="403"/>
    </row>
    <row r="78" spans="2:34">
      <c r="B78" s="670"/>
      <c r="C78" s="653"/>
      <c r="D78" s="653"/>
      <c r="E78" s="653"/>
      <c r="F78" s="653"/>
      <c r="G78" s="653"/>
      <c r="H78" s="653"/>
      <c r="I78" s="653"/>
      <c r="J78" s="653"/>
      <c r="K78" s="653"/>
      <c r="L78" s="653"/>
      <c r="M78" s="653"/>
      <c r="N78" s="653"/>
      <c r="O78" s="653"/>
      <c r="P78" s="653"/>
      <c r="Q78" s="653"/>
      <c r="R78" s="653"/>
      <c r="S78" s="653"/>
      <c r="T78" s="653"/>
      <c r="U78" s="653"/>
      <c r="V78" s="653"/>
      <c r="W78" s="653"/>
      <c r="X78" s="653"/>
      <c r="Y78" s="653"/>
      <c r="Z78" s="653"/>
      <c r="AA78" s="653"/>
      <c r="AB78" s="653"/>
      <c r="AC78" s="653"/>
      <c r="AD78" s="653"/>
      <c r="AE78" s="653"/>
      <c r="AF78" s="653"/>
      <c r="AG78" s="653"/>
    </row>
    <row r="79" spans="2:34">
      <c r="B79" s="472">
        <v>104</v>
      </c>
      <c r="C79" s="467">
        <v>0.59799999999999998</v>
      </c>
      <c r="D79" s="376" t="s">
        <v>2460</v>
      </c>
      <c r="E79" s="376"/>
      <c r="F79" s="330"/>
      <c r="G79" s="377"/>
      <c r="H79" s="376"/>
      <c r="I79" s="442"/>
      <c r="J79" s="320"/>
      <c r="K79" s="376"/>
      <c r="L79" s="321"/>
      <c r="M79" s="321"/>
      <c r="N79" s="321"/>
      <c r="O79" s="376"/>
      <c r="P79" s="376"/>
      <c r="Q79" s="376"/>
      <c r="R79" s="376"/>
      <c r="S79" s="376"/>
      <c r="T79" s="376"/>
      <c r="U79" s="376"/>
      <c r="V79" s="376"/>
      <c r="W79" s="376"/>
      <c r="X79" s="376"/>
      <c r="Y79" s="376"/>
      <c r="Z79" s="322"/>
      <c r="AA79" s="322"/>
      <c r="AB79" s="376"/>
      <c r="AC79" s="376"/>
      <c r="AD79" s="376"/>
      <c r="AE79" s="376"/>
      <c r="AF79" s="434"/>
      <c r="AG79" s="325"/>
      <c r="AH79" s="489"/>
    </row>
    <row r="80" spans="2:34">
      <c r="B80" s="671"/>
      <c r="C80" s="672"/>
      <c r="D80" s="672"/>
      <c r="E80" s="672"/>
      <c r="F80" s="672"/>
      <c r="G80" s="672"/>
      <c r="H80" s="672"/>
      <c r="I80" s="672"/>
      <c r="J80" s="672"/>
      <c r="K80" s="672"/>
      <c r="L80" s="672"/>
      <c r="M80" s="672"/>
      <c r="N80" s="672"/>
      <c r="O80" s="672"/>
      <c r="P80" s="672"/>
      <c r="Q80" s="672"/>
      <c r="R80" s="672"/>
      <c r="S80" s="672"/>
      <c r="T80" s="672"/>
      <c r="U80" s="672"/>
      <c r="V80" s="672"/>
      <c r="W80" s="672"/>
      <c r="X80" s="672"/>
      <c r="Y80" s="672"/>
      <c r="Z80" s="672"/>
      <c r="AA80" s="672"/>
      <c r="AB80" s="672"/>
      <c r="AC80" s="672"/>
      <c r="AD80" s="672"/>
      <c r="AE80" s="672"/>
      <c r="AF80" s="672"/>
      <c r="AG80" s="673"/>
      <c r="AH80" s="655"/>
    </row>
    <row r="81" spans="2:34">
      <c r="B81" s="472">
        <v>117</v>
      </c>
      <c r="C81" s="467">
        <v>0.315</v>
      </c>
      <c r="D81" s="376" t="s">
        <v>2418</v>
      </c>
      <c r="E81" s="376"/>
      <c r="F81" s="376"/>
      <c r="G81" s="333"/>
      <c r="H81" s="377"/>
      <c r="I81" s="334"/>
      <c r="J81" s="320"/>
      <c r="K81" s="376"/>
      <c r="L81" s="321"/>
      <c r="M81" s="321"/>
      <c r="N81" s="321"/>
      <c r="O81" s="376"/>
      <c r="P81" s="468"/>
      <c r="Q81" s="335"/>
      <c r="R81" s="335"/>
      <c r="S81" s="469"/>
      <c r="T81" s="376"/>
      <c r="U81" s="376"/>
      <c r="V81" s="376"/>
      <c r="W81" s="376"/>
      <c r="X81" s="376"/>
      <c r="Y81" s="376"/>
      <c r="Z81" s="322"/>
      <c r="AA81" s="322"/>
      <c r="AB81" s="376"/>
      <c r="AC81" s="377"/>
      <c r="AD81" s="377"/>
      <c r="AE81" s="377"/>
      <c r="AF81" s="377"/>
      <c r="AG81" s="377"/>
      <c r="AH81" s="336"/>
    </row>
    <row r="82" spans="2:34">
      <c r="B82" s="670"/>
      <c r="C82" s="653"/>
      <c r="D82" s="653"/>
      <c r="E82" s="653"/>
      <c r="F82" s="653"/>
      <c r="G82" s="653"/>
      <c r="H82" s="653"/>
      <c r="I82" s="653"/>
      <c r="J82" s="653"/>
      <c r="K82" s="653"/>
      <c r="L82" s="653"/>
      <c r="M82" s="653"/>
      <c r="N82" s="653"/>
      <c r="O82" s="653"/>
      <c r="P82" s="653"/>
      <c r="Q82" s="653"/>
      <c r="R82" s="653"/>
      <c r="S82" s="653"/>
      <c r="T82" s="653"/>
      <c r="U82" s="653"/>
      <c r="V82" s="653"/>
      <c r="W82" s="653"/>
      <c r="X82" s="653"/>
      <c r="Y82" s="653"/>
      <c r="Z82" s="653"/>
      <c r="AA82" s="653"/>
      <c r="AB82" s="653"/>
      <c r="AC82" s="653"/>
      <c r="AD82" s="653"/>
      <c r="AE82" s="653"/>
      <c r="AF82" s="653"/>
      <c r="AG82" s="653"/>
      <c r="AH82" s="653"/>
    </row>
    <row r="83" spans="2:34">
      <c r="B83" s="472">
        <v>119</v>
      </c>
      <c r="C83" s="467">
        <v>0.35299999999999998</v>
      </c>
      <c r="D83" s="376" t="s">
        <v>2417</v>
      </c>
      <c r="E83" s="376"/>
      <c r="F83" s="333"/>
      <c r="G83" s="377"/>
      <c r="H83" s="334"/>
      <c r="I83" s="320"/>
      <c r="J83" s="376"/>
      <c r="K83" s="321"/>
      <c r="L83" s="321"/>
      <c r="M83" s="321"/>
      <c r="N83" s="376"/>
      <c r="O83" s="468"/>
      <c r="P83" s="335"/>
      <c r="Q83" s="335"/>
      <c r="R83" s="335"/>
      <c r="S83" s="376"/>
      <c r="T83" s="376"/>
      <c r="U83" s="376"/>
      <c r="V83" s="376"/>
      <c r="W83" s="376"/>
      <c r="X83" s="376"/>
      <c r="Y83" s="322"/>
      <c r="Z83" s="322"/>
      <c r="AA83" s="322"/>
      <c r="AB83" s="377"/>
      <c r="AC83" s="377"/>
      <c r="AD83" s="377"/>
      <c r="AE83" s="377"/>
      <c r="AF83" s="377"/>
      <c r="AG83" s="336"/>
    </row>
    <row r="84" spans="2:34">
      <c r="B84" s="670"/>
      <c r="C84" s="653"/>
      <c r="D84" s="653"/>
      <c r="E84" s="653"/>
      <c r="F84" s="653"/>
      <c r="G84" s="653"/>
      <c r="H84" s="653"/>
      <c r="I84" s="653"/>
      <c r="J84" s="653"/>
      <c r="K84" s="653"/>
      <c r="L84" s="653"/>
      <c r="M84" s="653"/>
      <c r="N84" s="653"/>
      <c r="O84" s="653"/>
      <c r="P84" s="653"/>
      <c r="Q84" s="653"/>
      <c r="R84" s="653"/>
      <c r="S84" s="653"/>
      <c r="T84" s="653"/>
      <c r="U84" s="653"/>
      <c r="V84" s="653"/>
      <c r="W84" s="653"/>
      <c r="X84" s="653"/>
      <c r="Y84" s="653"/>
      <c r="Z84" s="653"/>
      <c r="AA84" s="653"/>
      <c r="AB84" s="653"/>
      <c r="AC84" s="653"/>
      <c r="AD84" s="653"/>
      <c r="AE84" s="653"/>
      <c r="AF84" s="653"/>
      <c r="AG84" s="653"/>
    </row>
    <row r="85" spans="2:34">
      <c r="B85" s="472">
        <v>120</v>
      </c>
      <c r="C85" s="467">
        <v>0.23</v>
      </c>
      <c r="D85" s="376" t="s">
        <v>2419</v>
      </c>
      <c r="E85" s="335"/>
      <c r="F85" s="333"/>
      <c r="G85" s="377"/>
      <c r="H85" s="334"/>
      <c r="I85" s="391"/>
      <c r="J85" s="376"/>
      <c r="K85" s="392"/>
      <c r="L85" s="392"/>
      <c r="M85" s="392"/>
      <c r="N85" s="335"/>
      <c r="O85" s="468"/>
      <c r="P85" s="335"/>
      <c r="Q85" s="335"/>
      <c r="R85" s="335"/>
      <c r="S85" s="376"/>
      <c r="T85" s="376"/>
      <c r="U85" s="376"/>
      <c r="V85" s="376"/>
      <c r="W85" s="376"/>
      <c r="X85" s="376"/>
      <c r="Y85" s="322"/>
      <c r="Z85" s="322"/>
      <c r="AA85" s="322"/>
      <c r="AB85" s="377"/>
      <c r="AC85" s="377"/>
      <c r="AD85" s="377"/>
      <c r="AE85" s="377"/>
      <c r="AF85" s="395"/>
      <c r="AG85" s="404"/>
    </row>
    <row r="86" spans="2:34">
      <c r="B86" s="670"/>
      <c r="C86" s="653"/>
      <c r="D86" s="653"/>
      <c r="E86" s="653"/>
      <c r="F86" s="653"/>
      <c r="G86" s="653"/>
      <c r="H86" s="653"/>
      <c r="I86" s="653"/>
      <c r="J86" s="653"/>
      <c r="K86" s="653"/>
      <c r="L86" s="653"/>
      <c r="M86" s="653"/>
      <c r="N86" s="653"/>
      <c r="O86" s="653"/>
      <c r="P86" s="653"/>
      <c r="Q86" s="653"/>
      <c r="R86" s="653"/>
      <c r="S86" s="653"/>
      <c r="T86" s="653"/>
      <c r="U86" s="653"/>
      <c r="V86" s="653"/>
      <c r="W86" s="653"/>
      <c r="X86" s="653"/>
      <c r="Y86" s="653"/>
      <c r="Z86" s="653"/>
      <c r="AA86" s="653"/>
      <c r="AB86" s="653"/>
      <c r="AC86" s="653"/>
      <c r="AD86" s="653"/>
      <c r="AE86" s="653"/>
      <c r="AF86" s="653"/>
      <c r="AG86" s="653"/>
    </row>
    <row r="87" spans="2:34">
      <c r="B87" s="472">
        <v>121</v>
      </c>
      <c r="C87" s="467">
        <v>0.41599999999999998</v>
      </c>
      <c r="D87" s="376" t="s">
        <v>2420</v>
      </c>
      <c r="E87" s="335">
        <v>14</v>
      </c>
      <c r="F87" s="333" t="s">
        <v>2421</v>
      </c>
      <c r="G87" s="377" t="s">
        <v>2422</v>
      </c>
      <c r="H87" s="334" t="s">
        <v>2127</v>
      </c>
      <c r="I87" s="391">
        <v>0.41199999999999998</v>
      </c>
      <c r="J87" s="376" t="s">
        <v>1700</v>
      </c>
      <c r="K87" s="392">
        <v>4</v>
      </c>
      <c r="L87" s="392">
        <v>6.7</v>
      </c>
      <c r="M87" s="392">
        <v>7.96</v>
      </c>
      <c r="N87" s="335">
        <v>1</v>
      </c>
      <c r="O87" s="468" t="s">
        <v>1705</v>
      </c>
      <c r="P87" s="335" t="s">
        <v>1701</v>
      </c>
      <c r="Q87" s="335" t="s">
        <v>1709</v>
      </c>
      <c r="R87" s="335">
        <v>1</v>
      </c>
      <c r="S87" s="376" t="s">
        <v>1701</v>
      </c>
      <c r="T87" s="376" t="s">
        <v>1767</v>
      </c>
      <c r="U87" s="376">
        <v>0</v>
      </c>
      <c r="V87" s="376" t="s">
        <v>1701</v>
      </c>
      <c r="W87" s="376" t="s">
        <v>1707</v>
      </c>
      <c r="X87" s="376">
        <v>1</v>
      </c>
      <c r="Y87" s="322"/>
      <c r="Z87" s="322"/>
      <c r="AA87" s="322"/>
      <c r="AB87" s="377" t="s">
        <v>1699</v>
      </c>
      <c r="AC87" s="377" t="s">
        <v>1703</v>
      </c>
      <c r="AD87" s="377">
        <v>2</v>
      </c>
      <c r="AE87" s="377"/>
      <c r="AF87" s="335">
        <v>7.48447</v>
      </c>
      <c r="AG87" s="405">
        <v>112.43129999999999</v>
      </c>
    </row>
    <row r="88" spans="2:34">
      <c r="B88" s="670"/>
      <c r="C88" s="653"/>
      <c r="D88" s="653"/>
      <c r="E88" s="653"/>
      <c r="F88" s="653"/>
      <c r="G88" s="653"/>
      <c r="H88" s="653"/>
      <c r="I88" s="653"/>
      <c r="J88" s="653"/>
      <c r="K88" s="653"/>
      <c r="L88" s="653"/>
      <c r="M88" s="653"/>
      <c r="N88" s="653"/>
      <c r="O88" s="653"/>
      <c r="P88" s="653"/>
      <c r="Q88" s="653"/>
      <c r="R88" s="653"/>
      <c r="S88" s="653"/>
      <c r="T88" s="653"/>
      <c r="U88" s="653"/>
      <c r="V88" s="653"/>
      <c r="W88" s="653"/>
      <c r="X88" s="653"/>
      <c r="Y88" s="653"/>
      <c r="Z88" s="653"/>
      <c r="AA88" s="653"/>
      <c r="AB88" s="653"/>
      <c r="AC88" s="653"/>
      <c r="AD88" s="653"/>
      <c r="AE88" s="653"/>
      <c r="AF88" s="653"/>
      <c r="AG88" s="653"/>
    </row>
    <row r="89" spans="2:34">
      <c r="B89" s="692">
        <v>131</v>
      </c>
      <c r="C89" s="676">
        <v>0.72799999999999998</v>
      </c>
      <c r="D89" s="751" t="s">
        <v>2433</v>
      </c>
      <c r="E89" s="371">
        <v>15</v>
      </c>
      <c r="F89" s="317" t="s">
        <v>2434</v>
      </c>
      <c r="G89" s="345" t="s">
        <v>2453</v>
      </c>
      <c r="H89" s="346" t="s">
        <v>2071</v>
      </c>
      <c r="I89" s="347">
        <v>0</v>
      </c>
      <c r="J89" s="376" t="s">
        <v>1700</v>
      </c>
      <c r="K89" s="348">
        <v>3</v>
      </c>
      <c r="L89" s="348">
        <v>6.8</v>
      </c>
      <c r="M89" s="348">
        <v>7.3</v>
      </c>
      <c r="N89" s="345">
        <v>1</v>
      </c>
      <c r="O89" s="468" t="s">
        <v>1697</v>
      </c>
      <c r="P89" s="468" t="s">
        <v>1701</v>
      </c>
      <c r="Q89" s="468" t="s">
        <v>1709</v>
      </c>
      <c r="R89" s="345">
        <v>1</v>
      </c>
      <c r="S89" s="468" t="s">
        <v>1701</v>
      </c>
      <c r="T89" s="468" t="s">
        <v>1767</v>
      </c>
      <c r="U89" s="468">
        <v>1</v>
      </c>
      <c r="V89" s="468" t="s">
        <v>1701</v>
      </c>
      <c r="W89" s="468" t="s">
        <v>1707</v>
      </c>
      <c r="X89" s="468">
        <v>1</v>
      </c>
      <c r="Y89" s="322"/>
      <c r="Z89" s="322"/>
      <c r="AA89" s="322"/>
      <c r="AB89" s="468" t="s">
        <v>1699</v>
      </c>
      <c r="AC89" s="468" t="s">
        <v>1703</v>
      </c>
      <c r="AD89" s="468">
        <v>0</v>
      </c>
      <c r="AE89" s="345"/>
      <c r="AF89" s="345">
        <v>7.4827500000000002</v>
      </c>
      <c r="AG89" s="351">
        <v>112.44568</v>
      </c>
    </row>
    <row r="90" spans="2:34" hidden="1">
      <c r="B90" s="752"/>
      <c r="C90" s="687"/>
      <c r="D90" s="753"/>
      <c r="E90" s="406"/>
      <c r="F90" s="324"/>
      <c r="G90" s="377"/>
      <c r="H90" s="334"/>
      <c r="I90" s="324"/>
      <c r="J90" s="324"/>
      <c r="K90" s="328"/>
      <c r="L90" s="328"/>
      <c r="M90" s="328"/>
      <c r="N90" s="324"/>
      <c r="O90" s="324"/>
      <c r="P90" s="324"/>
      <c r="Q90" s="324"/>
      <c r="R90" s="324"/>
      <c r="S90" s="324"/>
      <c r="T90" s="324"/>
      <c r="U90" s="324"/>
      <c r="V90" s="324"/>
      <c r="W90" s="324"/>
      <c r="X90" s="324"/>
      <c r="Y90" s="324"/>
      <c r="Z90" s="324"/>
      <c r="AA90" s="324"/>
      <c r="AB90" s="324"/>
      <c r="AC90" s="324"/>
      <c r="AD90" s="324"/>
      <c r="AE90" s="324"/>
      <c r="AF90" s="324"/>
      <c r="AG90" s="329"/>
    </row>
    <row r="91" spans="2:34">
      <c r="B91" s="693"/>
      <c r="C91" s="677"/>
      <c r="D91" s="754"/>
      <c r="E91" s="407">
        <v>16</v>
      </c>
      <c r="F91" s="317" t="s">
        <v>2435</v>
      </c>
      <c r="G91" s="317" t="s">
        <v>2436</v>
      </c>
      <c r="H91" s="346" t="s">
        <v>2071</v>
      </c>
      <c r="I91" s="370">
        <v>0.64900000000000002</v>
      </c>
      <c r="J91" s="376" t="s">
        <v>1700</v>
      </c>
      <c r="K91" s="408">
        <v>3.2</v>
      </c>
      <c r="L91" s="408">
        <v>7.35</v>
      </c>
      <c r="M91" s="408">
        <v>9.25</v>
      </c>
      <c r="N91" s="409">
        <v>1</v>
      </c>
      <c r="O91" s="468" t="s">
        <v>1705</v>
      </c>
      <c r="P91" s="468" t="s">
        <v>1701</v>
      </c>
      <c r="Q91" s="468" t="s">
        <v>1709</v>
      </c>
      <c r="R91" s="345">
        <v>2</v>
      </c>
      <c r="S91" s="468" t="s">
        <v>1701</v>
      </c>
      <c r="T91" s="468" t="s">
        <v>1767</v>
      </c>
      <c r="U91" s="468">
        <v>2</v>
      </c>
      <c r="V91" s="468" t="s">
        <v>1701</v>
      </c>
      <c r="W91" s="468" t="s">
        <v>1707</v>
      </c>
      <c r="X91" s="468">
        <v>1</v>
      </c>
      <c r="Y91" s="322"/>
      <c r="Z91" s="322"/>
      <c r="AA91" s="322"/>
      <c r="AB91" s="468" t="s">
        <v>1699</v>
      </c>
      <c r="AC91" s="468" t="s">
        <v>1703</v>
      </c>
      <c r="AD91" s="468">
        <v>2</v>
      </c>
      <c r="AE91" s="370"/>
      <c r="AF91" s="370">
        <v>7.4768600000000003</v>
      </c>
      <c r="AG91" s="410">
        <v>112.44617</v>
      </c>
    </row>
    <row r="92" spans="2:34">
      <c r="B92" s="670"/>
      <c r="C92" s="653"/>
      <c r="D92" s="653"/>
      <c r="E92" s="653"/>
      <c r="F92" s="653"/>
      <c r="G92" s="653"/>
      <c r="H92" s="653"/>
      <c r="I92" s="653"/>
      <c r="J92" s="653"/>
      <c r="K92" s="653"/>
      <c r="L92" s="653"/>
      <c r="M92" s="653"/>
      <c r="N92" s="653"/>
      <c r="O92" s="653"/>
      <c r="P92" s="653"/>
      <c r="Q92" s="653"/>
      <c r="R92" s="653"/>
      <c r="S92" s="653"/>
      <c r="T92" s="653"/>
      <c r="U92" s="653"/>
      <c r="V92" s="653"/>
      <c r="W92" s="653"/>
      <c r="X92" s="653"/>
      <c r="Y92" s="653"/>
      <c r="Z92" s="653"/>
      <c r="AA92" s="653"/>
      <c r="AB92" s="653"/>
      <c r="AC92" s="653"/>
      <c r="AD92" s="653"/>
      <c r="AE92" s="653"/>
      <c r="AF92" s="653"/>
      <c r="AG92" s="653"/>
    </row>
    <row r="93" spans="2:34">
      <c r="B93" s="474">
        <v>132</v>
      </c>
      <c r="C93" s="370">
        <v>0.61299999999999999</v>
      </c>
      <c r="D93" s="370" t="s">
        <v>2437</v>
      </c>
      <c r="E93" s="468"/>
      <c r="F93" s="333"/>
      <c r="G93" s="468"/>
      <c r="H93" s="360"/>
      <c r="I93" s="384"/>
      <c r="J93" s="468"/>
      <c r="K93" s="468"/>
      <c r="L93" s="468"/>
      <c r="M93" s="468"/>
      <c r="N93" s="468"/>
      <c r="O93" s="468"/>
      <c r="P93" s="468"/>
      <c r="Q93" s="468"/>
      <c r="R93" s="468"/>
      <c r="S93" s="468"/>
      <c r="T93" s="468"/>
      <c r="U93" s="468"/>
      <c r="V93" s="468"/>
      <c r="W93" s="468"/>
      <c r="X93" s="468"/>
      <c r="Y93" s="322"/>
      <c r="Z93" s="322"/>
      <c r="AA93" s="322"/>
      <c r="AB93" s="468"/>
      <c r="AC93" s="468"/>
      <c r="AD93" s="468"/>
      <c r="AE93" s="468"/>
      <c r="AF93" s="468"/>
      <c r="AG93" s="411"/>
    </row>
    <row r="94" spans="2:34">
      <c r="B94" s="670"/>
      <c r="C94" s="653"/>
      <c r="D94" s="653"/>
      <c r="E94" s="653"/>
      <c r="F94" s="653"/>
      <c r="G94" s="653"/>
      <c r="H94" s="653"/>
      <c r="I94" s="653"/>
      <c r="J94" s="653"/>
      <c r="K94" s="653"/>
      <c r="L94" s="653"/>
      <c r="M94" s="653"/>
      <c r="N94" s="653"/>
      <c r="O94" s="653"/>
      <c r="P94" s="653"/>
      <c r="Q94" s="653"/>
      <c r="R94" s="653"/>
      <c r="S94" s="653"/>
      <c r="T94" s="653"/>
      <c r="U94" s="653"/>
      <c r="V94" s="653"/>
      <c r="W94" s="653"/>
      <c r="X94" s="653"/>
      <c r="Y94" s="653"/>
      <c r="Z94" s="653"/>
      <c r="AA94" s="653"/>
      <c r="AB94" s="653"/>
      <c r="AC94" s="653"/>
      <c r="AD94" s="653"/>
      <c r="AE94" s="653"/>
      <c r="AF94" s="653"/>
      <c r="AG94" s="653"/>
    </row>
    <row r="95" spans="2:34" ht="25.5">
      <c r="B95" s="472">
        <v>134</v>
      </c>
      <c r="C95" s="467">
        <v>0.95</v>
      </c>
      <c r="D95" s="376" t="s">
        <v>2449</v>
      </c>
      <c r="E95" s="468"/>
      <c r="F95" s="317"/>
      <c r="G95" s="468"/>
      <c r="H95" s="360"/>
      <c r="I95" s="468"/>
      <c r="J95" s="376"/>
      <c r="K95" s="361"/>
      <c r="L95" s="361"/>
      <c r="M95" s="361"/>
      <c r="N95" s="468"/>
      <c r="O95" s="468"/>
      <c r="P95" s="468"/>
      <c r="Q95" s="468"/>
      <c r="R95" s="468"/>
      <c r="S95" s="468"/>
      <c r="T95" s="468"/>
      <c r="U95" s="468"/>
      <c r="V95" s="468"/>
      <c r="W95" s="468"/>
      <c r="X95" s="468"/>
      <c r="Y95" s="322"/>
      <c r="Z95" s="322"/>
      <c r="AA95" s="322"/>
      <c r="AB95" s="468"/>
      <c r="AC95" s="468"/>
      <c r="AD95" s="468"/>
      <c r="AE95" s="468"/>
      <c r="AF95" s="468"/>
      <c r="AG95" s="362"/>
    </row>
    <row r="96" spans="2:34">
      <c r="B96" s="670"/>
      <c r="C96" s="653"/>
      <c r="D96" s="653"/>
      <c r="E96" s="653"/>
      <c r="F96" s="653"/>
      <c r="G96" s="653"/>
      <c r="H96" s="653"/>
      <c r="I96" s="653"/>
      <c r="J96" s="653"/>
      <c r="K96" s="653"/>
      <c r="L96" s="653"/>
      <c r="M96" s="653"/>
      <c r="N96" s="653"/>
      <c r="O96" s="653"/>
      <c r="P96" s="653"/>
      <c r="Q96" s="653"/>
      <c r="R96" s="653"/>
      <c r="S96" s="653"/>
      <c r="T96" s="653"/>
      <c r="U96" s="653"/>
      <c r="V96" s="653"/>
      <c r="W96" s="653"/>
      <c r="X96" s="653"/>
      <c r="Y96" s="653"/>
      <c r="Z96" s="653"/>
      <c r="AA96" s="653"/>
      <c r="AB96" s="653"/>
      <c r="AC96" s="653"/>
      <c r="AD96" s="653"/>
      <c r="AE96" s="653"/>
      <c r="AF96" s="653"/>
      <c r="AG96" s="653"/>
    </row>
    <row r="98" spans="2:29">
      <c r="B98" s="300" t="s">
        <v>984</v>
      </c>
      <c r="E98" s="302" t="s">
        <v>985</v>
      </c>
      <c r="H98" s="304" t="s">
        <v>986</v>
      </c>
      <c r="K98" s="300" t="s">
        <v>2041</v>
      </c>
      <c r="N98" s="412"/>
      <c r="O98" s="300" t="s">
        <v>2042</v>
      </c>
      <c r="T98" s="300" t="s">
        <v>2043</v>
      </c>
      <c r="U98" s="300"/>
      <c r="AB98" s="412"/>
      <c r="AC98" s="412"/>
    </row>
    <row r="99" spans="2:29">
      <c r="B99" s="305" t="s">
        <v>990</v>
      </c>
      <c r="C99" s="306" t="s">
        <v>991</v>
      </c>
      <c r="E99" s="307" t="s">
        <v>992</v>
      </c>
      <c r="F99" s="308" t="s">
        <v>993</v>
      </c>
      <c r="H99" s="309" t="s">
        <v>994</v>
      </c>
      <c r="I99" s="308" t="s">
        <v>995</v>
      </c>
      <c r="J99" s="300"/>
      <c r="K99" s="308" t="s">
        <v>996</v>
      </c>
      <c r="L99" s="308" t="s">
        <v>997</v>
      </c>
      <c r="M99" s="300"/>
      <c r="N99" s="412"/>
      <c r="O99" s="300"/>
      <c r="P99" s="308"/>
      <c r="Q99" s="300"/>
      <c r="R99" s="300"/>
      <c r="S99" s="300"/>
      <c r="T99" s="308" t="s">
        <v>998</v>
      </c>
      <c r="U99" s="308"/>
      <c r="V99" s="308" t="s">
        <v>999</v>
      </c>
      <c r="W99" s="300"/>
      <c r="X99" s="300"/>
      <c r="Y99" s="300"/>
      <c r="Z99" s="300"/>
      <c r="AA99" s="300"/>
      <c r="AB99" s="412"/>
      <c r="AC99" s="412"/>
    </row>
    <row r="100" spans="2:29">
      <c r="B100" s="305" t="s">
        <v>1000</v>
      </c>
      <c r="C100" s="306" t="s">
        <v>1001</v>
      </c>
      <c r="E100" s="307" t="s">
        <v>1002</v>
      </c>
      <c r="F100" s="308" t="s">
        <v>1003</v>
      </c>
      <c r="H100" s="309" t="s">
        <v>1004</v>
      </c>
      <c r="I100" s="308" t="s">
        <v>1005</v>
      </c>
      <c r="J100" s="300"/>
      <c r="K100" s="308" t="s">
        <v>1006</v>
      </c>
      <c r="L100" s="308" t="s">
        <v>1007</v>
      </c>
      <c r="M100" s="300"/>
      <c r="N100" s="412"/>
      <c r="O100" s="308" t="s">
        <v>1008</v>
      </c>
      <c r="P100" s="308"/>
      <c r="Q100" s="300"/>
      <c r="R100" s="300"/>
      <c r="S100" s="300"/>
      <c r="T100" s="308" t="s">
        <v>1009</v>
      </c>
      <c r="U100" s="308"/>
      <c r="V100" s="308" t="s">
        <v>1010</v>
      </c>
      <c r="W100" s="300"/>
      <c r="X100" s="300"/>
      <c r="Y100" s="300"/>
      <c r="Z100" s="300"/>
      <c r="AA100" s="300"/>
      <c r="AB100" s="412"/>
      <c r="AC100" s="412"/>
    </row>
    <row r="101" spans="2:29">
      <c r="B101" s="305" t="s">
        <v>1011</v>
      </c>
      <c r="C101" s="306" t="s">
        <v>1012</v>
      </c>
      <c r="E101" s="307" t="s">
        <v>1004</v>
      </c>
      <c r="F101" s="308" t="s">
        <v>2040</v>
      </c>
      <c r="H101" s="309" t="s">
        <v>1015</v>
      </c>
      <c r="I101" s="308" t="s">
        <v>1016</v>
      </c>
      <c r="J101" s="300"/>
      <c r="K101" s="308" t="s">
        <v>1017</v>
      </c>
      <c r="L101" s="308" t="s">
        <v>1018</v>
      </c>
      <c r="M101" s="300"/>
      <c r="N101" s="412"/>
      <c r="O101" s="308" t="s">
        <v>1019</v>
      </c>
      <c r="P101" s="308" t="s">
        <v>1020</v>
      </c>
      <c r="Q101" s="300"/>
      <c r="R101" s="300"/>
      <c r="S101" s="300"/>
      <c r="T101" s="308" t="s">
        <v>1021</v>
      </c>
      <c r="U101" s="308"/>
      <c r="V101" s="308" t="s">
        <v>1022</v>
      </c>
      <c r="W101" s="300"/>
      <c r="X101" s="300"/>
      <c r="Y101" s="300"/>
      <c r="Z101" s="300"/>
      <c r="AA101" s="300"/>
      <c r="AB101" s="412"/>
      <c r="AC101" s="412"/>
    </row>
    <row r="102" spans="2:29">
      <c r="B102" s="305" t="s">
        <v>1023</v>
      </c>
      <c r="C102" s="306" t="s">
        <v>1024</v>
      </c>
      <c r="E102" s="307" t="s">
        <v>1013</v>
      </c>
      <c r="F102" s="308" t="s">
        <v>1014</v>
      </c>
      <c r="H102" s="309" t="s">
        <v>1027</v>
      </c>
      <c r="I102" s="308" t="s">
        <v>1028</v>
      </c>
      <c r="J102" s="300"/>
      <c r="K102" s="308" t="s">
        <v>1029</v>
      </c>
      <c r="L102" s="308" t="s">
        <v>1030</v>
      </c>
      <c r="M102" s="300"/>
      <c r="N102" s="412"/>
      <c r="O102" s="308" t="s">
        <v>1015</v>
      </c>
      <c r="P102" s="308" t="s">
        <v>1031</v>
      </c>
      <c r="Q102" s="300"/>
      <c r="R102" s="300"/>
      <c r="S102" s="300"/>
      <c r="T102" s="308" t="s">
        <v>1032</v>
      </c>
      <c r="U102" s="308"/>
      <c r="V102" s="308" t="s">
        <v>1033</v>
      </c>
      <c r="W102" s="300"/>
      <c r="X102" s="300"/>
      <c r="Y102" s="300"/>
      <c r="Z102" s="300"/>
      <c r="AA102" s="300"/>
      <c r="AB102" s="412"/>
      <c r="AC102" s="412"/>
    </row>
    <row r="103" spans="2:29">
      <c r="C103" s="310"/>
      <c r="E103" s="307" t="s">
        <v>1025</v>
      </c>
      <c r="F103" s="308" t="s">
        <v>1026</v>
      </c>
      <c r="H103" s="309" t="s">
        <v>1036</v>
      </c>
      <c r="I103" s="308" t="s">
        <v>1037</v>
      </c>
      <c r="J103" s="300"/>
      <c r="K103" s="308" t="s">
        <v>1038</v>
      </c>
      <c r="L103" s="308" t="s">
        <v>1039</v>
      </c>
      <c r="M103" s="300"/>
      <c r="N103" s="412"/>
      <c r="O103" s="308" t="s">
        <v>998</v>
      </c>
      <c r="P103" s="308" t="s">
        <v>2039</v>
      </c>
      <c r="Q103" s="300"/>
      <c r="R103" s="300"/>
      <c r="S103" s="300"/>
      <c r="T103" s="308" t="s">
        <v>1040</v>
      </c>
      <c r="U103" s="308"/>
      <c r="V103" s="308" t="s">
        <v>1041</v>
      </c>
      <c r="W103" s="300"/>
      <c r="X103" s="300"/>
      <c r="Y103" s="300"/>
      <c r="Z103" s="300"/>
      <c r="AA103" s="300"/>
      <c r="AB103" s="412"/>
      <c r="AC103" s="412"/>
    </row>
    <row r="104" spans="2:29">
      <c r="B104" s="308" t="s">
        <v>2044</v>
      </c>
      <c r="C104" s="310"/>
      <c r="E104" s="307" t="s">
        <v>1034</v>
      </c>
      <c r="F104" s="308" t="s">
        <v>1035</v>
      </c>
      <c r="H104" s="309" t="s">
        <v>1044</v>
      </c>
      <c r="I104" s="308" t="s">
        <v>1045</v>
      </c>
      <c r="J104" s="300"/>
      <c r="K104" s="308" t="s">
        <v>1046</v>
      </c>
      <c r="L104" s="308" t="s">
        <v>1047</v>
      </c>
      <c r="M104" s="300"/>
      <c r="N104" s="412"/>
      <c r="O104" s="412"/>
      <c r="P104" s="412"/>
      <c r="Q104" s="300"/>
      <c r="R104" s="300"/>
      <c r="S104" s="300"/>
      <c r="T104" s="308" t="s">
        <v>1027</v>
      </c>
      <c r="U104" s="308"/>
      <c r="V104" s="308" t="s">
        <v>1049</v>
      </c>
      <c r="W104" s="300"/>
      <c r="X104" s="300"/>
      <c r="Y104" s="300"/>
      <c r="Z104" s="300"/>
      <c r="AA104" s="300"/>
      <c r="AB104" s="412"/>
      <c r="AC104" s="412"/>
    </row>
    <row r="105" spans="2:29">
      <c r="B105" s="305" t="s">
        <v>1050</v>
      </c>
      <c r="C105" s="311" t="s">
        <v>2027</v>
      </c>
      <c r="D105" s="300"/>
      <c r="E105" s="307" t="s">
        <v>1021</v>
      </c>
      <c r="F105" s="308" t="s">
        <v>1043</v>
      </c>
      <c r="H105" s="309" t="s">
        <v>1054</v>
      </c>
      <c r="I105" s="308" t="s">
        <v>1055</v>
      </c>
      <c r="J105" s="300"/>
      <c r="K105" s="308" t="s">
        <v>1056</v>
      </c>
      <c r="L105" s="308" t="s">
        <v>1057</v>
      </c>
      <c r="M105" s="300"/>
      <c r="N105" s="412"/>
      <c r="O105" s="308" t="s">
        <v>1048</v>
      </c>
      <c r="P105" s="308"/>
      <c r="Q105" s="300"/>
      <c r="R105" s="300"/>
      <c r="S105" s="300"/>
      <c r="T105" s="308" t="s">
        <v>1060</v>
      </c>
      <c r="U105" s="308"/>
      <c r="V105" s="308" t="s">
        <v>1061</v>
      </c>
      <c r="W105" s="300"/>
      <c r="X105" s="300"/>
      <c r="Y105" s="300"/>
      <c r="Z105" s="300"/>
      <c r="AA105" s="300"/>
      <c r="AB105" s="412"/>
      <c r="AC105" s="412"/>
    </row>
    <row r="106" spans="2:29">
      <c r="B106" s="413"/>
      <c r="C106" s="414" t="s">
        <v>2033</v>
      </c>
      <c r="D106" s="300"/>
      <c r="E106" s="307" t="s">
        <v>1052</v>
      </c>
      <c r="F106" s="308" t="s">
        <v>1053</v>
      </c>
      <c r="H106" s="309"/>
      <c r="I106" s="308" t="s">
        <v>1066</v>
      </c>
      <c r="J106" s="300"/>
      <c r="K106" s="308" t="s">
        <v>1067</v>
      </c>
      <c r="L106" s="308" t="s">
        <v>1068</v>
      </c>
      <c r="M106" s="300"/>
      <c r="N106" s="412"/>
      <c r="O106" s="308" t="s">
        <v>1058</v>
      </c>
      <c r="P106" s="308" t="s">
        <v>1059</v>
      </c>
      <c r="Q106" s="300"/>
      <c r="R106" s="300"/>
      <c r="S106" s="300"/>
      <c r="T106" s="308" t="s">
        <v>1069</v>
      </c>
      <c r="U106" s="308"/>
      <c r="V106" s="308" t="s">
        <v>1070</v>
      </c>
      <c r="W106" s="300"/>
      <c r="X106" s="300"/>
      <c r="Y106" s="300"/>
      <c r="Z106" s="300"/>
      <c r="AA106" s="300"/>
      <c r="AB106" s="412"/>
      <c r="AC106" s="412"/>
    </row>
    <row r="107" spans="2:29">
      <c r="B107" s="305" t="s">
        <v>1062</v>
      </c>
      <c r="C107" s="311" t="s">
        <v>2028</v>
      </c>
      <c r="D107" s="300"/>
      <c r="E107" s="307" t="s">
        <v>1064</v>
      </c>
      <c r="F107" s="308" t="s">
        <v>1065</v>
      </c>
      <c r="H107" s="309" t="s">
        <v>1009</v>
      </c>
      <c r="I107" s="308" t="s">
        <v>1074</v>
      </c>
      <c r="J107" s="300"/>
      <c r="K107" s="300"/>
      <c r="L107" s="300"/>
      <c r="M107" s="300"/>
      <c r="N107" s="412"/>
      <c r="O107" s="308" t="s">
        <v>1069</v>
      </c>
      <c r="P107" s="308" t="s">
        <v>1031</v>
      </c>
      <c r="Q107" s="300"/>
      <c r="R107" s="300"/>
      <c r="S107" s="300"/>
      <c r="T107" s="308" t="s">
        <v>1015</v>
      </c>
      <c r="U107" s="308"/>
      <c r="V107" s="308" t="s">
        <v>1076</v>
      </c>
      <c r="W107" s="300"/>
      <c r="X107" s="300"/>
      <c r="Y107" s="300"/>
      <c r="Z107" s="300"/>
      <c r="AA107" s="300"/>
      <c r="AB107" s="412"/>
      <c r="AC107" s="412"/>
    </row>
    <row r="108" spans="2:29">
      <c r="B108" s="413"/>
      <c r="C108" s="414" t="s">
        <v>2032</v>
      </c>
      <c r="D108" s="300"/>
      <c r="E108" s="307" t="s">
        <v>1069</v>
      </c>
      <c r="F108" s="308" t="s">
        <v>1073</v>
      </c>
      <c r="H108" s="309" t="s">
        <v>1093</v>
      </c>
      <c r="I108" s="308" t="s">
        <v>1094</v>
      </c>
      <c r="J108" s="300"/>
      <c r="K108" s="308"/>
      <c r="L108" s="308"/>
      <c r="M108" s="300"/>
      <c r="N108" s="412"/>
      <c r="O108" s="308" t="s">
        <v>1009</v>
      </c>
      <c r="P108" s="308" t="s">
        <v>1075</v>
      </c>
      <c r="Q108" s="300"/>
      <c r="R108" s="300"/>
      <c r="S108" s="300"/>
      <c r="T108" s="308" t="s">
        <v>1054</v>
      </c>
      <c r="U108" s="308"/>
      <c r="V108" s="308" t="s">
        <v>1096</v>
      </c>
      <c r="W108" s="300"/>
      <c r="X108" s="300"/>
      <c r="Y108" s="300"/>
      <c r="Z108" s="300"/>
      <c r="AA108" s="300"/>
      <c r="AB108" s="412"/>
      <c r="AC108" s="412"/>
    </row>
    <row r="109" spans="2:29">
      <c r="B109" s="305" t="s">
        <v>1071</v>
      </c>
      <c r="C109" s="311" t="s">
        <v>1775</v>
      </c>
      <c r="D109" s="300"/>
      <c r="E109" s="307" t="s">
        <v>1091</v>
      </c>
      <c r="F109" s="308" t="s">
        <v>1092</v>
      </c>
      <c r="H109" s="309" t="s">
        <v>1069</v>
      </c>
      <c r="I109" s="308" t="s">
        <v>1005</v>
      </c>
      <c r="J109" s="300"/>
      <c r="K109" s="300"/>
      <c r="L109" s="300"/>
      <c r="M109" s="300"/>
      <c r="N109" s="412"/>
      <c r="O109" s="308" t="s">
        <v>1027</v>
      </c>
      <c r="P109" s="308" t="s">
        <v>1095</v>
      </c>
      <c r="Q109" s="300"/>
      <c r="R109" s="300"/>
      <c r="S109" s="300"/>
      <c r="T109" s="308" t="s">
        <v>1101</v>
      </c>
      <c r="U109" s="308"/>
      <c r="V109" s="308" t="s">
        <v>1102</v>
      </c>
      <c r="W109" s="300"/>
      <c r="X109" s="300"/>
      <c r="Y109" s="300"/>
      <c r="Z109" s="300"/>
      <c r="AA109" s="300"/>
      <c r="AB109" s="412"/>
      <c r="AC109" s="412"/>
    </row>
    <row r="110" spans="2:29">
      <c r="B110" s="413"/>
      <c r="C110" s="414" t="s">
        <v>2034</v>
      </c>
      <c r="D110" s="300"/>
      <c r="E110" s="307" t="s">
        <v>1009</v>
      </c>
      <c r="F110" s="308" t="s">
        <v>1099</v>
      </c>
      <c r="H110" s="309"/>
      <c r="I110" s="308" t="s">
        <v>1094</v>
      </c>
      <c r="J110" s="300"/>
      <c r="K110" s="308"/>
      <c r="L110" s="308"/>
      <c r="M110" s="300"/>
      <c r="N110" s="412"/>
      <c r="O110" s="308" t="s">
        <v>1060</v>
      </c>
      <c r="P110" s="308" t="s">
        <v>1100</v>
      </c>
      <c r="Q110" s="300"/>
      <c r="R110" s="300"/>
      <c r="S110" s="300"/>
      <c r="T110" s="308" t="s">
        <v>1044</v>
      </c>
      <c r="U110" s="308"/>
      <c r="V110" s="308" t="s">
        <v>1108</v>
      </c>
      <c r="W110" s="300"/>
      <c r="X110" s="300"/>
      <c r="Y110" s="300"/>
      <c r="Z110" s="300"/>
      <c r="AA110" s="300"/>
      <c r="AB110" s="412"/>
      <c r="AC110" s="412"/>
    </row>
    <row r="111" spans="2:29">
      <c r="B111" s="413"/>
      <c r="C111" s="414" t="s">
        <v>2035</v>
      </c>
      <c r="D111" s="300"/>
      <c r="E111" s="307" t="s">
        <v>1105</v>
      </c>
      <c r="F111" s="308" t="s">
        <v>1106</v>
      </c>
      <c r="H111" s="309" t="s">
        <v>1060</v>
      </c>
      <c r="I111" s="308" t="s">
        <v>1005</v>
      </c>
      <c r="J111" s="300"/>
      <c r="K111" s="300"/>
      <c r="L111" s="300"/>
      <c r="M111" s="300"/>
      <c r="N111" s="300"/>
      <c r="O111" s="308" t="s">
        <v>1052</v>
      </c>
      <c r="P111" s="308" t="s">
        <v>1107</v>
      </c>
      <c r="Q111" s="300"/>
      <c r="R111" s="300"/>
      <c r="S111" s="300"/>
      <c r="T111" s="308" t="s">
        <v>1064</v>
      </c>
      <c r="U111" s="308"/>
      <c r="V111" s="308" t="s">
        <v>1111</v>
      </c>
      <c r="W111" s="300"/>
      <c r="X111" s="300"/>
      <c r="Y111" s="300"/>
      <c r="Z111" s="300"/>
      <c r="AA111" s="300"/>
      <c r="AB111" s="412"/>
      <c r="AC111" s="412"/>
    </row>
    <row r="112" spans="2:29">
      <c r="B112" s="305" t="s">
        <v>1077</v>
      </c>
      <c r="C112" s="311" t="s">
        <v>2029</v>
      </c>
      <c r="D112" s="300"/>
      <c r="E112" s="307" t="s">
        <v>1109</v>
      </c>
      <c r="F112" s="308" t="s">
        <v>1110</v>
      </c>
      <c r="H112" s="309"/>
      <c r="I112" s="308" t="s">
        <v>1114</v>
      </c>
      <c r="J112" s="300"/>
      <c r="K112" s="308"/>
      <c r="L112" s="308"/>
      <c r="M112" s="300"/>
      <c r="N112" s="308"/>
      <c r="O112" s="308"/>
      <c r="P112" s="308"/>
      <c r="Q112" s="300"/>
      <c r="R112" s="300"/>
      <c r="S112" s="300"/>
      <c r="T112" s="308" t="s">
        <v>1115</v>
      </c>
      <c r="U112" s="308"/>
      <c r="V112" s="308" t="s">
        <v>1116</v>
      </c>
      <c r="W112" s="300"/>
      <c r="X112" s="300"/>
      <c r="Y112" s="300"/>
      <c r="Z112" s="300"/>
      <c r="AA112" s="300"/>
      <c r="AB112" s="412"/>
      <c r="AC112" s="412"/>
    </row>
    <row r="113" spans="2:29">
      <c r="B113" s="413"/>
      <c r="C113" s="414" t="s">
        <v>2037</v>
      </c>
      <c r="E113" s="307" t="s">
        <v>1112</v>
      </c>
      <c r="F113" s="308" t="s">
        <v>1113</v>
      </c>
      <c r="H113" s="309" t="s">
        <v>1091</v>
      </c>
      <c r="I113" s="308" t="s">
        <v>1074</v>
      </c>
      <c r="J113" s="300"/>
      <c r="K113" s="300"/>
      <c r="L113" s="300"/>
      <c r="M113" s="300"/>
      <c r="N113" s="300"/>
      <c r="O113" s="300"/>
      <c r="P113" s="300"/>
      <c r="Q113" s="300"/>
      <c r="R113" s="300"/>
      <c r="S113" s="300"/>
      <c r="T113" s="308" t="s">
        <v>1117</v>
      </c>
      <c r="U113" s="308"/>
      <c r="V113" s="308" t="s">
        <v>1118</v>
      </c>
      <c r="W113" s="300"/>
      <c r="X113" s="300"/>
      <c r="Y113" s="300"/>
      <c r="Z113" s="300"/>
      <c r="AA113" s="300"/>
      <c r="AB113" s="412"/>
      <c r="AC113" s="412"/>
    </row>
    <row r="114" spans="2:29">
      <c r="B114" s="413"/>
      <c r="C114" s="414" t="s">
        <v>2038</v>
      </c>
      <c r="E114" s="307" t="s">
        <v>1054</v>
      </c>
      <c r="F114" s="308" t="s">
        <v>1068</v>
      </c>
      <c r="H114" s="309"/>
      <c r="I114" s="308" t="s">
        <v>1119</v>
      </c>
      <c r="J114" s="300"/>
      <c r="K114" s="300"/>
      <c r="L114" s="300"/>
      <c r="M114" s="300"/>
      <c r="N114" s="308"/>
      <c r="O114" s="308"/>
      <c r="P114" s="308"/>
      <c r="Q114" s="300"/>
      <c r="R114" s="300"/>
      <c r="S114" s="300"/>
      <c r="T114" s="308" t="s">
        <v>1120</v>
      </c>
      <c r="U114" s="308"/>
      <c r="V114" s="308" t="s">
        <v>1121</v>
      </c>
      <c r="W114" s="300"/>
      <c r="X114" s="300"/>
      <c r="Y114" s="300"/>
      <c r="Z114" s="300"/>
      <c r="AA114" s="300"/>
      <c r="AB114" s="412"/>
      <c r="AC114" s="412"/>
    </row>
    <row r="115" spans="2:29">
      <c r="B115" s="305" t="s">
        <v>1097</v>
      </c>
      <c r="C115" s="311" t="s">
        <v>2030</v>
      </c>
      <c r="E115" s="307"/>
      <c r="F115" s="308"/>
      <c r="H115" s="304"/>
      <c r="I115" s="300"/>
      <c r="J115" s="300"/>
      <c r="K115" s="300"/>
      <c r="L115" s="300"/>
      <c r="M115" s="300"/>
      <c r="N115" s="300"/>
      <c r="O115" s="300"/>
      <c r="P115" s="300"/>
      <c r="Q115" s="300"/>
      <c r="R115" s="300"/>
      <c r="S115" s="300"/>
      <c r="T115" s="308" t="s">
        <v>1122</v>
      </c>
      <c r="U115" s="308"/>
      <c r="V115" s="308" t="s">
        <v>1123</v>
      </c>
      <c r="W115" s="300"/>
      <c r="X115" s="300"/>
      <c r="Y115" s="300"/>
      <c r="Z115" s="300"/>
      <c r="AA115" s="300"/>
      <c r="AB115" s="412"/>
      <c r="AC115" s="412"/>
    </row>
    <row r="116" spans="2:29">
      <c r="B116" s="305" t="s">
        <v>1103</v>
      </c>
      <c r="C116" s="311" t="s">
        <v>2031</v>
      </c>
      <c r="E116" s="303"/>
      <c r="H116" s="304"/>
      <c r="I116" s="300"/>
      <c r="J116" s="300"/>
      <c r="K116" s="300"/>
      <c r="L116" s="300"/>
      <c r="M116" s="300"/>
      <c r="N116" s="308"/>
      <c r="O116" s="308"/>
      <c r="P116" s="308"/>
      <c r="Q116" s="300"/>
      <c r="R116" s="300"/>
      <c r="S116" s="300"/>
      <c r="T116" s="308" t="s">
        <v>1004</v>
      </c>
      <c r="U116" s="308"/>
      <c r="V116" s="308" t="s">
        <v>1124</v>
      </c>
      <c r="W116" s="300"/>
      <c r="X116" s="300"/>
      <c r="Y116" s="300"/>
      <c r="Z116" s="300"/>
      <c r="AA116" s="300"/>
      <c r="AB116" s="412"/>
      <c r="AC116" s="412"/>
    </row>
    <row r="117" spans="2:29">
      <c r="C117" s="415" t="s">
        <v>2036</v>
      </c>
      <c r="E117" s="303"/>
      <c r="H117" s="304"/>
      <c r="I117" s="300"/>
      <c r="J117" s="300"/>
      <c r="K117" s="300"/>
      <c r="L117" s="300"/>
      <c r="M117" s="300"/>
      <c r="N117" s="300"/>
      <c r="O117" s="300"/>
      <c r="P117" s="300"/>
      <c r="Q117" s="300"/>
      <c r="R117" s="300"/>
      <c r="S117" s="300"/>
      <c r="T117" s="308" t="s">
        <v>1091</v>
      </c>
      <c r="U117" s="308"/>
      <c r="V117" s="308" t="s">
        <v>1125</v>
      </c>
      <c r="W117" s="300"/>
      <c r="X117" s="300"/>
      <c r="Y117" s="300"/>
      <c r="Z117" s="300"/>
      <c r="AA117" s="300"/>
      <c r="AB117" s="412"/>
      <c r="AC117" s="412"/>
    </row>
    <row r="118" spans="2:29">
      <c r="C118" s="310"/>
      <c r="E118" s="303"/>
      <c r="H118" s="304"/>
      <c r="I118" s="300"/>
      <c r="J118" s="300"/>
      <c r="K118" s="300"/>
      <c r="L118" s="300"/>
      <c r="M118" s="300"/>
      <c r="N118" s="308"/>
      <c r="O118" s="308"/>
      <c r="P118" s="308"/>
      <c r="Q118" s="300"/>
      <c r="R118" s="300"/>
      <c r="S118" s="300"/>
      <c r="T118" s="308" t="s">
        <v>994</v>
      </c>
      <c r="U118" s="308"/>
      <c r="V118" s="308" t="s">
        <v>1126</v>
      </c>
      <c r="W118" s="300"/>
      <c r="X118" s="300"/>
      <c r="Y118" s="300"/>
      <c r="Z118" s="300"/>
      <c r="AA118" s="300"/>
      <c r="AB118" s="412"/>
      <c r="AC118" s="412"/>
    </row>
    <row r="119" spans="2:29">
      <c r="C119" s="310"/>
      <c r="E119" s="303"/>
      <c r="H119" s="304"/>
      <c r="I119" s="300"/>
      <c r="J119" s="300"/>
      <c r="K119" s="300"/>
      <c r="L119" s="300"/>
      <c r="M119" s="300"/>
      <c r="N119" s="300"/>
      <c r="O119" s="300"/>
      <c r="P119" s="300"/>
      <c r="Q119" s="300"/>
      <c r="R119" s="300"/>
      <c r="S119" s="300"/>
      <c r="T119" s="308" t="s">
        <v>1052</v>
      </c>
      <c r="U119" s="308"/>
      <c r="V119" s="308" t="s">
        <v>1068</v>
      </c>
      <c r="W119" s="300"/>
      <c r="X119" s="300"/>
      <c r="Y119" s="300"/>
      <c r="Z119" s="300"/>
      <c r="AA119" s="300"/>
      <c r="AB119" s="412"/>
      <c r="AC119" s="412"/>
    </row>
    <row r="123" spans="2:29">
      <c r="E123" s="301">
        <v>61</v>
      </c>
      <c r="F123" s="301" t="s">
        <v>2130</v>
      </c>
    </row>
  </sheetData>
  <mergeCells count="68">
    <mergeCell ref="G3:G5"/>
    <mergeCell ref="B3:B6"/>
    <mergeCell ref="C3:C6"/>
    <mergeCell ref="D3:D6"/>
    <mergeCell ref="E3:E5"/>
    <mergeCell ref="F3:F5"/>
    <mergeCell ref="J3:J5"/>
    <mergeCell ref="K3:N3"/>
    <mergeCell ref="O3:AG3"/>
    <mergeCell ref="K4:K5"/>
    <mergeCell ref="L4:M4"/>
    <mergeCell ref="N4:N5"/>
    <mergeCell ref="O4:R4"/>
    <mergeCell ref="S4:U4"/>
    <mergeCell ref="V4:X4"/>
    <mergeCell ref="Y4:AA4"/>
    <mergeCell ref="AB4:AD4"/>
    <mergeCell ref="AF4:AG4"/>
    <mergeCell ref="S5:T5"/>
    <mergeCell ref="V5:W5"/>
    <mergeCell ref="AF5:AF6"/>
    <mergeCell ref="AG5:AG6"/>
    <mergeCell ref="B16:AG16"/>
    <mergeCell ref="B18:AG18"/>
    <mergeCell ref="B22:AG22"/>
    <mergeCell ref="B26:AG26"/>
    <mergeCell ref="B28:AG28"/>
    <mergeCell ref="C7:C9"/>
    <mergeCell ref="D7:D9"/>
    <mergeCell ref="B10:AG10"/>
    <mergeCell ref="B12:AG12"/>
    <mergeCell ref="B14:AG14"/>
    <mergeCell ref="H3:H5"/>
    <mergeCell ref="I3:I5"/>
    <mergeCell ref="B54:AG54"/>
    <mergeCell ref="B32:AG32"/>
    <mergeCell ref="B34:AG34"/>
    <mergeCell ref="B36:AG36"/>
    <mergeCell ref="B38:AG38"/>
    <mergeCell ref="B40:AG40"/>
    <mergeCell ref="B42:AG42"/>
    <mergeCell ref="B44:AG44"/>
    <mergeCell ref="B46:AG46"/>
    <mergeCell ref="B48:AG48"/>
    <mergeCell ref="B50:AG50"/>
    <mergeCell ref="B52:AG52"/>
    <mergeCell ref="B30:AG30"/>
    <mergeCell ref="B7:B9"/>
    <mergeCell ref="B86:AG86"/>
    <mergeCell ref="B58:AG58"/>
    <mergeCell ref="B62:AG62"/>
    <mergeCell ref="B64:AG64"/>
    <mergeCell ref="B66:AG66"/>
    <mergeCell ref="B68:AG68"/>
    <mergeCell ref="B70:AG70"/>
    <mergeCell ref="B72:AG72"/>
    <mergeCell ref="B76:AG76"/>
    <mergeCell ref="B78:AG78"/>
    <mergeCell ref="B84:AG84"/>
    <mergeCell ref="B80:AH80"/>
    <mergeCell ref="B82:AH82"/>
    <mergeCell ref="B96:AG96"/>
    <mergeCell ref="B88:AG88"/>
    <mergeCell ref="B89:B91"/>
    <mergeCell ref="C89:C91"/>
    <mergeCell ref="D89:D91"/>
    <mergeCell ref="B92:AG92"/>
    <mergeCell ref="B94:AG94"/>
  </mergeCells>
  <printOptions horizontalCentered="1" verticalCentered="1"/>
  <pageMargins left="0.19685039370078741" right="3.937007874015748E-2" top="0.19685039370078741" bottom="3.937007874015748E-2" header="0.31496062992125984" footer="0.31496062992125984"/>
  <pageSetup paperSize="8" scale="53" orientation="landscape" horizontalDpi="4294967292"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tabColor rgb="FFFFFF00"/>
  </sheetPr>
  <dimension ref="B1:H123"/>
  <sheetViews>
    <sheetView view="pageBreakPreview" zoomScale="80" zoomScaleNormal="80" zoomScaleSheetLayoutView="80" workbookViewId="0">
      <selection activeCell="D29" sqref="D29"/>
    </sheetView>
  </sheetViews>
  <sheetFormatPr defaultRowHeight="12.75"/>
  <cols>
    <col min="1" max="1" width="9.140625" style="301"/>
    <col min="2" max="2" width="6.7109375" style="301" customWidth="1"/>
    <col min="3" max="3" width="22.85546875" style="301" customWidth="1"/>
    <col min="4" max="4" width="12.7109375" style="301" customWidth="1"/>
    <col min="5" max="5" width="28.7109375" style="303" customWidth="1"/>
    <col min="6" max="6" width="11.28515625" style="301" customWidth="1"/>
    <col min="7" max="7" width="41.5703125" style="301" customWidth="1"/>
    <col min="8" max="8" width="9.140625" style="301" customWidth="1"/>
    <col min="9" max="16384" width="9.140625" style="301"/>
  </cols>
  <sheetData>
    <row r="1" spans="2:7">
      <c r="C1" s="301" t="e">
        <f>B1*#REF!</f>
        <v>#REF!</v>
      </c>
    </row>
    <row r="2" spans="2:7" ht="13.5" thickBot="1"/>
    <row r="3" spans="2:7" ht="15" customHeight="1">
      <c r="B3" s="665" t="s">
        <v>1693</v>
      </c>
      <c r="C3" s="663" t="s">
        <v>1689</v>
      </c>
      <c r="D3" s="663" t="s">
        <v>1725</v>
      </c>
      <c r="E3" s="663" t="s">
        <v>1668</v>
      </c>
      <c r="F3" s="780" t="s">
        <v>2470</v>
      </c>
      <c r="G3" s="657" t="s">
        <v>2471</v>
      </c>
    </row>
    <row r="4" spans="2:7">
      <c r="B4" s="666"/>
      <c r="C4" s="658"/>
      <c r="D4" s="658"/>
      <c r="E4" s="658"/>
      <c r="F4" s="781"/>
      <c r="G4" s="657"/>
    </row>
    <row r="5" spans="2:7">
      <c r="B5" s="666"/>
      <c r="C5" s="658"/>
      <c r="D5" s="658"/>
      <c r="E5" s="658"/>
      <c r="F5" s="782"/>
      <c r="G5" s="657"/>
    </row>
    <row r="6" spans="2:7" hidden="1">
      <c r="B6" s="666"/>
      <c r="C6" s="658"/>
      <c r="D6" s="465">
        <v>1</v>
      </c>
      <c r="E6" s="465">
        <v>2</v>
      </c>
      <c r="F6" s="465">
        <v>11</v>
      </c>
      <c r="G6" s="466"/>
    </row>
    <row r="7" spans="2:7" ht="76.5">
      <c r="B7" s="758" t="s">
        <v>2132</v>
      </c>
      <c r="C7" s="760" t="s">
        <v>2134</v>
      </c>
      <c r="D7" s="317" t="s">
        <v>2133</v>
      </c>
      <c r="E7" s="318" t="s">
        <v>2135</v>
      </c>
      <c r="F7" s="468">
        <f>'KRANGGAN (3)'!R7</f>
        <v>1</v>
      </c>
      <c r="G7" s="324" t="s">
        <v>2472</v>
      </c>
    </row>
    <row r="8" spans="2:7" hidden="1">
      <c r="B8" s="758"/>
      <c r="C8" s="760"/>
      <c r="D8" s="376"/>
      <c r="E8" s="326"/>
      <c r="F8" s="468">
        <f>'KRANGGAN (3)'!R8</f>
        <v>0</v>
      </c>
      <c r="G8" s="324"/>
    </row>
    <row r="9" spans="2:7" ht="25.5">
      <c r="B9" s="758"/>
      <c r="C9" s="760"/>
      <c r="D9" s="331" t="s">
        <v>2136</v>
      </c>
      <c r="E9" s="318" t="s">
        <v>2137</v>
      </c>
      <c r="F9" s="468">
        <f>'KRANGGAN (3)'!R9</f>
        <v>0</v>
      </c>
      <c r="G9" s="324" t="s">
        <v>2473</v>
      </c>
    </row>
    <row r="10" spans="2:7" hidden="1">
      <c r="B10" s="670"/>
      <c r="C10" s="653"/>
      <c r="D10" s="653"/>
      <c r="E10" s="653"/>
      <c r="F10" s="653"/>
      <c r="G10" s="653"/>
    </row>
    <row r="11" spans="2:7" hidden="1">
      <c r="B11" s="472" t="s">
        <v>2079</v>
      </c>
      <c r="C11" s="376" t="s">
        <v>2138</v>
      </c>
      <c r="D11" s="333"/>
      <c r="E11" s="377"/>
      <c r="F11" s="376"/>
      <c r="G11" s="377"/>
    </row>
    <row r="12" spans="2:7">
      <c r="B12" s="670"/>
      <c r="C12" s="653"/>
      <c r="D12" s="653"/>
      <c r="E12" s="653"/>
      <c r="F12" s="653"/>
      <c r="G12" s="653"/>
    </row>
    <row r="13" spans="2:7" ht="51">
      <c r="B13" s="472" t="s">
        <v>2156</v>
      </c>
      <c r="C13" s="376" t="s">
        <v>2157</v>
      </c>
      <c r="D13" s="377" t="s">
        <v>2158</v>
      </c>
      <c r="E13" s="376" t="s">
        <v>2159</v>
      </c>
      <c r="F13" s="376">
        <f>'KRANGGAN (3)'!R13</f>
        <v>0</v>
      </c>
      <c r="G13" s="324" t="s">
        <v>2475</v>
      </c>
    </row>
    <row r="14" spans="2:7">
      <c r="B14" s="670"/>
      <c r="C14" s="653"/>
      <c r="D14" s="653"/>
      <c r="E14" s="653"/>
      <c r="F14" s="653"/>
      <c r="G14" s="653"/>
    </row>
    <row r="15" spans="2:7" ht="51">
      <c r="B15" s="479" t="s">
        <v>2091</v>
      </c>
      <c r="C15" s="480" t="s">
        <v>2469</v>
      </c>
      <c r="D15" s="330" t="s">
        <v>2161</v>
      </c>
      <c r="E15" s="318" t="s">
        <v>2162</v>
      </c>
      <c r="F15" s="376">
        <f>'KRANGGAN (3)'!R15</f>
        <v>1</v>
      </c>
      <c r="G15" s="324" t="s">
        <v>2479</v>
      </c>
    </row>
    <row r="16" spans="2:7" hidden="1">
      <c r="B16" s="670"/>
      <c r="C16" s="653"/>
      <c r="D16" s="653"/>
      <c r="E16" s="653"/>
      <c r="F16" s="653"/>
      <c r="G16" s="653"/>
    </row>
    <row r="17" spans="2:7" hidden="1">
      <c r="B17" s="482" t="s">
        <v>2128</v>
      </c>
      <c r="C17" s="480" t="s">
        <v>2163</v>
      </c>
      <c r="D17" s="377"/>
      <c r="E17" s="376"/>
      <c r="F17" s="376"/>
      <c r="G17" s="317"/>
    </row>
    <row r="18" spans="2:7" hidden="1">
      <c r="B18" s="670"/>
      <c r="C18" s="653"/>
      <c r="D18" s="653"/>
      <c r="E18" s="653"/>
      <c r="F18" s="653"/>
      <c r="G18" s="653"/>
    </row>
    <row r="19" spans="2:7" hidden="1">
      <c r="B19" s="472" t="s">
        <v>2059</v>
      </c>
      <c r="C19" s="376" t="s">
        <v>2164</v>
      </c>
      <c r="D19" s="333"/>
      <c r="E19" s="318"/>
      <c r="F19" s="377"/>
      <c r="G19" s="323"/>
    </row>
    <row r="20" spans="2:7">
      <c r="B20" s="342"/>
      <c r="C20" s="343"/>
      <c r="D20" s="343"/>
      <c r="E20" s="473"/>
      <c r="F20" s="343"/>
      <c r="G20" s="343"/>
    </row>
    <row r="21" spans="2:7" ht="76.5">
      <c r="B21" s="479" t="s">
        <v>2080</v>
      </c>
      <c r="C21" s="480" t="s">
        <v>2171</v>
      </c>
      <c r="D21" s="330" t="s">
        <v>2172</v>
      </c>
      <c r="E21" s="318" t="s">
        <v>2467</v>
      </c>
      <c r="F21" s="376">
        <f>'KRANGGAN (3)'!R21</f>
        <v>1</v>
      </c>
      <c r="G21" s="324" t="s">
        <v>2472</v>
      </c>
    </row>
    <row r="22" spans="2:7" hidden="1">
      <c r="B22" s="670"/>
      <c r="C22" s="653"/>
      <c r="D22" s="653"/>
      <c r="E22" s="653"/>
      <c r="F22" s="653"/>
      <c r="G22" s="653"/>
    </row>
    <row r="23" spans="2:7" hidden="1">
      <c r="B23" s="482" t="s">
        <v>2174</v>
      </c>
      <c r="C23" s="477" t="s">
        <v>2175</v>
      </c>
      <c r="D23" s="468"/>
      <c r="E23" s="345"/>
      <c r="F23" s="345"/>
      <c r="G23" s="317"/>
    </row>
    <row r="24" spans="2:7" hidden="1">
      <c r="B24" s="342"/>
      <c r="C24" s="343"/>
      <c r="D24" s="343"/>
      <c r="E24" s="473"/>
      <c r="F24" s="343"/>
      <c r="G24" s="343"/>
    </row>
    <row r="25" spans="2:7" hidden="1">
      <c r="B25" s="482" t="s">
        <v>2176</v>
      </c>
      <c r="C25" s="480" t="s">
        <v>2177</v>
      </c>
      <c r="D25" s="317"/>
      <c r="E25" s="345"/>
      <c r="F25" s="345"/>
      <c r="G25" s="317"/>
    </row>
    <row r="26" spans="2:7">
      <c r="B26" s="670"/>
      <c r="C26" s="653"/>
      <c r="D26" s="653"/>
      <c r="E26" s="653"/>
      <c r="F26" s="653"/>
      <c r="G26" s="653"/>
    </row>
    <row r="27" spans="2:7" ht="89.25">
      <c r="B27" s="472" t="s">
        <v>2180</v>
      </c>
      <c r="C27" s="376" t="s">
        <v>2181</v>
      </c>
      <c r="D27" s="377" t="s">
        <v>2182</v>
      </c>
      <c r="E27" s="376" t="s">
        <v>2183</v>
      </c>
      <c r="F27" s="376">
        <f>'KRANGGAN (3)'!R27</f>
        <v>3</v>
      </c>
      <c r="G27" s="324" t="s">
        <v>2480</v>
      </c>
    </row>
    <row r="28" spans="2:7" hidden="1">
      <c r="B28" s="670"/>
      <c r="C28" s="653"/>
      <c r="D28" s="653"/>
      <c r="E28" s="653"/>
      <c r="F28" s="653"/>
      <c r="G28" s="653"/>
    </row>
    <row r="29" spans="2:7" hidden="1">
      <c r="B29" s="472" t="s">
        <v>2184</v>
      </c>
      <c r="C29" s="376" t="s">
        <v>2185</v>
      </c>
      <c r="D29" s="377"/>
      <c r="E29" s="376"/>
      <c r="F29" s="376"/>
      <c r="G29" s="323"/>
    </row>
    <row r="30" spans="2:7" hidden="1">
      <c r="B30" s="670"/>
      <c r="C30" s="653"/>
      <c r="D30" s="653"/>
      <c r="E30" s="653"/>
      <c r="F30" s="653"/>
      <c r="G30" s="653"/>
    </row>
    <row r="31" spans="2:7" hidden="1">
      <c r="B31" s="488" t="s">
        <v>2186</v>
      </c>
      <c r="C31" s="477" t="s">
        <v>2187</v>
      </c>
      <c r="D31" s="377"/>
      <c r="E31" s="469"/>
      <c r="F31" s="478"/>
      <c r="G31" s="355"/>
    </row>
    <row r="32" spans="2:7" hidden="1">
      <c r="B32" s="670"/>
      <c r="C32" s="653"/>
      <c r="D32" s="653"/>
      <c r="E32" s="653"/>
      <c r="F32" s="653"/>
      <c r="G32" s="653"/>
    </row>
    <row r="33" spans="2:7" hidden="1">
      <c r="B33" s="482" t="s">
        <v>2046</v>
      </c>
      <c r="C33" s="480" t="s">
        <v>2195</v>
      </c>
      <c r="D33" s="377"/>
      <c r="E33" s="358"/>
      <c r="F33" s="376"/>
      <c r="G33" s="323"/>
    </row>
    <row r="34" spans="2:7" hidden="1">
      <c r="B34" s="670" t="s">
        <v>2445</v>
      </c>
      <c r="C34" s="653"/>
      <c r="D34" s="653"/>
      <c r="E34" s="653"/>
      <c r="F34" s="653"/>
      <c r="G34" s="653"/>
    </row>
    <row r="35" spans="2:7" hidden="1">
      <c r="B35" s="472" t="s">
        <v>2196</v>
      </c>
      <c r="C35" s="480" t="s">
        <v>2197</v>
      </c>
      <c r="D35" s="377"/>
      <c r="E35" s="468"/>
      <c r="F35" s="478"/>
      <c r="G35" s="468"/>
    </row>
    <row r="36" spans="2:7" hidden="1">
      <c r="B36" s="670"/>
      <c r="C36" s="653"/>
      <c r="D36" s="653"/>
      <c r="E36" s="653"/>
      <c r="F36" s="653"/>
      <c r="G36" s="653"/>
    </row>
    <row r="37" spans="2:7" hidden="1">
      <c r="B37" s="474" t="s">
        <v>2198</v>
      </c>
      <c r="C37" s="469" t="s">
        <v>2199</v>
      </c>
      <c r="D37" s="377"/>
      <c r="E37" s="363"/>
      <c r="F37" s="377"/>
      <c r="G37" s="355"/>
    </row>
    <row r="38" spans="2:7" hidden="1">
      <c r="B38" s="670"/>
      <c r="C38" s="653"/>
      <c r="D38" s="653"/>
      <c r="E38" s="653"/>
      <c r="F38" s="653"/>
      <c r="G38" s="653"/>
    </row>
    <row r="39" spans="2:7" hidden="1">
      <c r="B39" s="482" t="s">
        <v>2047</v>
      </c>
      <c r="C39" s="480" t="s">
        <v>2200</v>
      </c>
      <c r="D39" s="331"/>
      <c r="E39" s="365"/>
      <c r="F39" s="377"/>
      <c r="G39" s="376"/>
    </row>
    <row r="40" spans="2:7" hidden="1">
      <c r="B40" s="670"/>
      <c r="C40" s="653"/>
      <c r="D40" s="653"/>
      <c r="E40" s="653"/>
      <c r="F40" s="653"/>
      <c r="G40" s="653"/>
    </row>
    <row r="41" spans="2:7" hidden="1">
      <c r="B41" s="472" t="s">
        <v>2049</v>
      </c>
      <c r="C41" s="376" t="s">
        <v>2201</v>
      </c>
      <c r="D41" s="317"/>
      <c r="E41" s="377"/>
      <c r="F41" s="377"/>
      <c r="G41" s="323"/>
    </row>
    <row r="42" spans="2:7" hidden="1">
      <c r="B42" s="670"/>
      <c r="C42" s="653"/>
      <c r="D42" s="653"/>
      <c r="E42" s="653"/>
      <c r="F42" s="653"/>
      <c r="G42" s="653"/>
    </row>
    <row r="43" spans="2:7" hidden="1">
      <c r="B43" s="482" t="s">
        <v>2451</v>
      </c>
      <c r="C43" s="370" t="s">
        <v>2450</v>
      </c>
      <c r="D43" s="371"/>
      <c r="E43" s="468"/>
      <c r="F43" s="468"/>
      <c r="G43" s="468"/>
    </row>
    <row r="44" spans="2:7" hidden="1">
      <c r="B44" s="671"/>
      <c r="C44" s="672"/>
      <c r="D44" s="672"/>
      <c r="E44" s="672"/>
      <c r="F44" s="672"/>
      <c r="G44" s="672"/>
    </row>
    <row r="45" spans="2:7" hidden="1">
      <c r="B45" s="374" t="s">
        <v>2205</v>
      </c>
      <c r="C45" s="375" t="s">
        <v>2206</v>
      </c>
      <c r="D45" s="377"/>
      <c r="E45" s="376"/>
      <c r="F45" s="375"/>
      <c r="G45" s="375"/>
    </row>
    <row r="46" spans="2:7">
      <c r="B46" s="670"/>
      <c r="C46" s="653"/>
      <c r="D46" s="653"/>
      <c r="E46" s="653"/>
      <c r="F46" s="653"/>
      <c r="G46" s="653"/>
    </row>
    <row r="47" spans="2:7" ht="38.25">
      <c r="B47" s="482" t="s">
        <v>2217</v>
      </c>
      <c r="C47" s="480" t="s">
        <v>2218</v>
      </c>
      <c r="D47" s="317" t="s">
        <v>2233</v>
      </c>
      <c r="E47" s="481" t="s">
        <v>2219</v>
      </c>
      <c r="F47" s="481">
        <f>'KRANGGAN (3)'!R47</f>
        <v>2</v>
      </c>
      <c r="G47" s="324" t="s">
        <v>2495</v>
      </c>
    </row>
    <row r="48" spans="2:7" hidden="1">
      <c r="B48" s="671"/>
      <c r="C48" s="672"/>
      <c r="D48" s="672"/>
      <c r="E48" s="672"/>
      <c r="F48" s="672"/>
      <c r="G48" s="672"/>
    </row>
    <row r="49" spans="2:7" hidden="1">
      <c r="B49" s="474" t="s">
        <v>2057</v>
      </c>
      <c r="C49" s="480" t="s">
        <v>2220</v>
      </c>
      <c r="D49" s="317"/>
      <c r="E49" s="468"/>
      <c r="F49" s="376"/>
      <c r="G49" s="468"/>
    </row>
    <row r="50" spans="2:7">
      <c r="B50" s="670"/>
      <c r="C50" s="653"/>
      <c r="D50" s="653"/>
      <c r="E50" s="653"/>
      <c r="F50" s="653"/>
      <c r="G50" s="653"/>
    </row>
    <row r="51" spans="2:7" ht="51">
      <c r="B51" s="472" t="s">
        <v>2227</v>
      </c>
      <c r="C51" s="376" t="s">
        <v>2228</v>
      </c>
      <c r="D51" s="377" t="s">
        <v>2229</v>
      </c>
      <c r="E51" s="377" t="s">
        <v>2234</v>
      </c>
      <c r="F51" s="376">
        <f>'KRANGGAN (3)'!R51</f>
        <v>0</v>
      </c>
      <c r="G51" s="324" t="s">
        <v>2475</v>
      </c>
    </row>
    <row r="52" spans="2:7">
      <c r="B52" s="670"/>
      <c r="C52" s="653"/>
      <c r="D52" s="653"/>
      <c r="E52" s="653"/>
      <c r="F52" s="653"/>
      <c r="G52" s="653"/>
    </row>
    <row r="53" spans="2:7" ht="51">
      <c r="B53" s="472" t="s">
        <v>2051</v>
      </c>
      <c r="C53" s="376" t="s">
        <v>2235</v>
      </c>
      <c r="D53" s="317" t="s">
        <v>2236</v>
      </c>
      <c r="E53" s="468" t="s">
        <v>2237</v>
      </c>
      <c r="F53" s="468">
        <f>'KRANGGAN (3)'!R53</f>
        <v>0</v>
      </c>
      <c r="G53" s="324" t="s">
        <v>2475</v>
      </c>
    </row>
    <row r="54" spans="2:7" hidden="1">
      <c r="B54" s="670"/>
      <c r="C54" s="653"/>
      <c r="D54" s="653"/>
      <c r="E54" s="653"/>
      <c r="F54" s="653"/>
      <c r="G54" s="653"/>
    </row>
    <row r="55" spans="2:7" hidden="1">
      <c r="B55" s="488" t="s">
        <v>2238</v>
      </c>
      <c r="C55" s="469" t="s">
        <v>2239</v>
      </c>
      <c r="D55" s="377"/>
      <c r="E55" s="468"/>
      <c r="F55" s="468"/>
      <c r="G55" s="385"/>
    </row>
    <row r="56" spans="2:7" hidden="1">
      <c r="B56" s="342"/>
      <c r="C56" s="343"/>
      <c r="D56" s="343"/>
      <c r="E56" s="473"/>
      <c r="F56" s="343"/>
      <c r="G56" s="343"/>
    </row>
    <row r="57" spans="2:7" hidden="1">
      <c r="B57" s="488" t="s">
        <v>2240</v>
      </c>
      <c r="C57" s="469" t="s">
        <v>2241</v>
      </c>
      <c r="D57" s="377"/>
      <c r="E57" s="468"/>
      <c r="F57" s="468"/>
      <c r="G57" s="385"/>
    </row>
    <row r="58" spans="2:7" hidden="1">
      <c r="B58" s="670"/>
      <c r="C58" s="653"/>
      <c r="D58" s="653"/>
      <c r="E58" s="653"/>
      <c r="F58" s="653"/>
      <c r="G58" s="653"/>
    </row>
    <row r="59" spans="2:7" hidden="1">
      <c r="B59" s="488" t="s">
        <v>2242</v>
      </c>
      <c r="C59" s="469" t="s">
        <v>2243</v>
      </c>
      <c r="D59" s="377"/>
      <c r="E59" s="388"/>
      <c r="F59" s="377"/>
      <c r="G59" s="468"/>
    </row>
    <row r="60" spans="2:7">
      <c r="B60" s="342"/>
      <c r="C60" s="343"/>
      <c r="D60" s="343"/>
      <c r="E60" s="473"/>
      <c r="F60" s="343"/>
      <c r="G60" s="343"/>
    </row>
    <row r="61" spans="2:7" ht="38.25">
      <c r="B61" s="482" t="s">
        <v>2250</v>
      </c>
      <c r="C61" s="480" t="s">
        <v>2251</v>
      </c>
      <c r="D61" s="377" t="s">
        <v>2252</v>
      </c>
      <c r="E61" s="376" t="s">
        <v>2452</v>
      </c>
      <c r="F61" s="335">
        <f>'KRANGGAN (3)'!R61</f>
        <v>2</v>
      </c>
      <c r="G61" s="324" t="s">
        <v>2495</v>
      </c>
    </row>
    <row r="62" spans="2:7">
      <c r="B62" s="671"/>
      <c r="C62" s="672"/>
      <c r="D62" s="672"/>
      <c r="E62" s="672"/>
      <c r="F62" s="672"/>
      <c r="G62" s="672"/>
    </row>
    <row r="63" spans="2:7" ht="51">
      <c r="B63" s="472" t="s">
        <v>2058</v>
      </c>
      <c r="C63" s="376" t="s">
        <v>2264</v>
      </c>
      <c r="D63" s="333" t="s">
        <v>2265</v>
      </c>
      <c r="E63" s="377" t="s">
        <v>2266</v>
      </c>
      <c r="F63" s="377">
        <f>'KRANGGAN (3)'!R63</f>
        <v>2</v>
      </c>
      <c r="G63" s="324" t="s">
        <v>2496</v>
      </c>
    </row>
    <row r="64" spans="2:7" hidden="1">
      <c r="B64" s="670"/>
      <c r="C64" s="653"/>
      <c r="D64" s="653"/>
      <c r="E64" s="653"/>
      <c r="F64" s="653"/>
      <c r="G64" s="653"/>
    </row>
    <row r="65" spans="2:8" hidden="1">
      <c r="B65" s="472" t="s">
        <v>2267</v>
      </c>
      <c r="C65" s="377" t="s">
        <v>2268</v>
      </c>
      <c r="D65" s="333"/>
      <c r="E65" s="377"/>
      <c r="F65" s="377"/>
      <c r="G65" s="317"/>
    </row>
    <row r="66" spans="2:8">
      <c r="B66" s="670"/>
      <c r="C66" s="653"/>
      <c r="D66" s="653"/>
      <c r="E66" s="653"/>
      <c r="F66" s="653"/>
      <c r="G66" s="653"/>
    </row>
    <row r="67" spans="2:8" ht="15" customHeight="1">
      <c r="B67" s="482" t="s">
        <v>2273</v>
      </c>
      <c r="C67" s="480" t="s">
        <v>2274</v>
      </c>
      <c r="D67" s="333" t="s">
        <v>2275</v>
      </c>
      <c r="E67" s="377" t="s">
        <v>2448</v>
      </c>
      <c r="F67" s="335">
        <f>'KRANGGAN (3)'!R67</f>
        <v>1</v>
      </c>
      <c r="G67" s="324" t="s">
        <v>2477</v>
      </c>
    </row>
    <row r="68" spans="2:8" hidden="1">
      <c r="B68" s="670"/>
      <c r="C68" s="653"/>
      <c r="D68" s="653"/>
      <c r="E68" s="653"/>
      <c r="F68" s="653"/>
      <c r="G68" s="653"/>
    </row>
    <row r="69" spans="2:8" hidden="1">
      <c r="B69" s="472" t="s">
        <v>2087</v>
      </c>
      <c r="C69" s="376" t="s">
        <v>2285</v>
      </c>
      <c r="D69" s="333"/>
      <c r="E69" s="377"/>
      <c r="F69" s="468"/>
      <c r="G69" s="377"/>
    </row>
    <row r="70" spans="2:8" hidden="1">
      <c r="B70" s="670"/>
      <c r="C70" s="653"/>
      <c r="D70" s="653"/>
      <c r="E70" s="653"/>
      <c r="F70" s="653"/>
      <c r="G70" s="653"/>
    </row>
    <row r="71" spans="2:8" hidden="1">
      <c r="B71" s="472" t="s">
        <v>2293</v>
      </c>
      <c r="C71" s="376" t="s">
        <v>2292</v>
      </c>
      <c r="D71" s="333"/>
      <c r="E71" s="377"/>
      <c r="F71" s="335"/>
      <c r="G71" s="383"/>
    </row>
    <row r="72" spans="2:8" hidden="1">
      <c r="B72" s="670"/>
      <c r="C72" s="653"/>
      <c r="D72" s="653"/>
      <c r="E72" s="653"/>
      <c r="F72" s="653"/>
      <c r="G72" s="653"/>
    </row>
    <row r="73" spans="2:8" hidden="1">
      <c r="B73" s="472" t="s">
        <v>2305</v>
      </c>
      <c r="C73" s="376" t="s">
        <v>2220</v>
      </c>
      <c r="D73" s="377"/>
      <c r="E73" s="376"/>
      <c r="F73" s="376"/>
      <c r="G73" s="321"/>
    </row>
    <row r="74" spans="2:8">
      <c r="B74" s="342"/>
      <c r="C74" s="343"/>
      <c r="D74" s="343"/>
      <c r="E74" s="473"/>
      <c r="F74" s="343"/>
      <c r="G74" s="343"/>
    </row>
    <row r="75" spans="2:8" ht="63.75">
      <c r="B75" s="482" t="s">
        <v>2310</v>
      </c>
      <c r="C75" s="480" t="s">
        <v>2311</v>
      </c>
      <c r="D75" s="377" t="s">
        <v>2312</v>
      </c>
      <c r="E75" s="345" t="s">
        <v>2313</v>
      </c>
      <c r="F75" s="376">
        <f>'KRANGGAN (3)'!R75</f>
        <v>2</v>
      </c>
      <c r="G75" s="324" t="s">
        <v>2494</v>
      </c>
    </row>
    <row r="76" spans="2:8" hidden="1">
      <c r="B76" s="670"/>
      <c r="C76" s="653"/>
      <c r="D76" s="653"/>
      <c r="E76" s="653"/>
      <c r="F76" s="653"/>
      <c r="G76" s="653"/>
    </row>
    <row r="77" spans="2:8" hidden="1">
      <c r="B77" s="482" t="s">
        <v>2384</v>
      </c>
      <c r="C77" s="480" t="s">
        <v>2385</v>
      </c>
      <c r="D77" s="377"/>
      <c r="E77" s="376"/>
      <c r="F77" s="335"/>
      <c r="G77" s="401"/>
    </row>
    <row r="78" spans="2:8" hidden="1">
      <c r="B78" s="670"/>
      <c r="C78" s="653"/>
      <c r="D78" s="653"/>
      <c r="E78" s="653"/>
      <c r="F78" s="653"/>
      <c r="G78" s="653"/>
    </row>
    <row r="79" spans="2:8" hidden="1">
      <c r="B79" s="472">
        <v>104</v>
      </c>
      <c r="C79" s="376" t="s">
        <v>2460</v>
      </c>
      <c r="D79" s="330"/>
      <c r="E79" s="377"/>
      <c r="F79" s="376"/>
      <c r="G79" s="376"/>
      <c r="H79" s="489"/>
    </row>
    <row r="80" spans="2:8" hidden="1">
      <c r="B80" s="671"/>
      <c r="C80" s="672"/>
      <c r="D80" s="672"/>
      <c r="E80" s="672"/>
      <c r="F80" s="672"/>
      <c r="G80" s="672"/>
      <c r="H80" s="655"/>
    </row>
    <row r="81" spans="2:8" hidden="1">
      <c r="B81" s="472">
        <v>117</v>
      </c>
      <c r="C81" s="376" t="s">
        <v>2418</v>
      </c>
      <c r="D81" s="376"/>
      <c r="E81" s="333"/>
      <c r="F81" s="335"/>
      <c r="G81" s="377"/>
      <c r="H81" s="336"/>
    </row>
    <row r="82" spans="2:8" hidden="1">
      <c r="B82" s="670"/>
      <c r="C82" s="653"/>
      <c r="D82" s="653"/>
      <c r="E82" s="653"/>
      <c r="F82" s="653"/>
      <c r="G82" s="653"/>
      <c r="H82" s="653"/>
    </row>
    <row r="83" spans="2:8" hidden="1">
      <c r="B83" s="472">
        <v>119</v>
      </c>
      <c r="C83" s="376" t="s">
        <v>2417</v>
      </c>
      <c r="D83" s="333"/>
      <c r="E83" s="377"/>
      <c r="F83" s="335"/>
      <c r="G83" s="377"/>
    </row>
    <row r="84" spans="2:8" hidden="1">
      <c r="B84" s="670"/>
      <c r="C84" s="653"/>
      <c r="D84" s="653"/>
      <c r="E84" s="653"/>
      <c r="F84" s="653"/>
      <c r="G84" s="653"/>
    </row>
    <row r="85" spans="2:8" hidden="1">
      <c r="B85" s="472">
        <v>120</v>
      </c>
      <c r="C85" s="376" t="s">
        <v>2419</v>
      </c>
      <c r="D85" s="333"/>
      <c r="E85" s="377"/>
      <c r="F85" s="335"/>
      <c r="G85" s="377"/>
    </row>
    <row r="86" spans="2:8">
      <c r="B86" s="670"/>
      <c r="C86" s="653"/>
      <c r="D86" s="653"/>
      <c r="E86" s="653"/>
      <c r="F86" s="653"/>
      <c r="G86" s="653"/>
    </row>
    <row r="87" spans="2:8" ht="63.75">
      <c r="B87" s="472">
        <v>121</v>
      </c>
      <c r="C87" s="376" t="s">
        <v>2420</v>
      </c>
      <c r="D87" s="333" t="s">
        <v>2421</v>
      </c>
      <c r="E87" s="377" t="s">
        <v>2422</v>
      </c>
      <c r="F87" s="335">
        <f>'KRANGGAN (3)'!R87</f>
        <v>1</v>
      </c>
      <c r="G87" s="324" t="s">
        <v>2490</v>
      </c>
    </row>
    <row r="88" spans="2:8">
      <c r="B88" s="670"/>
      <c r="C88" s="653"/>
      <c r="D88" s="653"/>
      <c r="E88" s="653"/>
      <c r="F88" s="653"/>
      <c r="G88" s="653"/>
    </row>
    <row r="89" spans="2:8" ht="25.5">
      <c r="B89" s="692">
        <v>131</v>
      </c>
      <c r="C89" s="751" t="s">
        <v>2433</v>
      </c>
      <c r="D89" s="317" t="s">
        <v>2434</v>
      </c>
      <c r="E89" s="345" t="s">
        <v>2453</v>
      </c>
      <c r="F89" s="345">
        <f>'KRANGGAN (3)'!R89</f>
        <v>1</v>
      </c>
      <c r="G89" s="324" t="s">
        <v>2478</v>
      </c>
    </row>
    <row r="90" spans="2:8" hidden="1">
      <c r="B90" s="752"/>
      <c r="C90" s="753"/>
      <c r="D90" s="324"/>
      <c r="E90" s="377"/>
      <c r="F90" s="345">
        <f>'KRANGGAN (3)'!R90</f>
        <v>0</v>
      </c>
      <c r="G90" s="324"/>
    </row>
    <row r="91" spans="2:8">
      <c r="B91" s="693"/>
      <c r="C91" s="754"/>
      <c r="D91" s="317" t="s">
        <v>2435</v>
      </c>
      <c r="E91" s="317" t="s">
        <v>2436</v>
      </c>
      <c r="F91" s="345">
        <f>'KRANGGAN (3)'!R91</f>
        <v>2</v>
      </c>
      <c r="G91" s="324" t="s">
        <v>2474</v>
      </c>
    </row>
    <row r="92" spans="2:8">
      <c r="B92" s="670"/>
      <c r="C92" s="653"/>
      <c r="D92" s="653"/>
      <c r="E92" s="653"/>
      <c r="F92" s="653"/>
      <c r="G92" s="653"/>
    </row>
    <row r="93" spans="2:8" hidden="1">
      <c r="B93" s="474">
        <v>132</v>
      </c>
      <c r="C93" s="370" t="s">
        <v>2437</v>
      </c>
      <c r="D93" s="333"/>
      <c r="E93" s="468"/>
      <c r="F93" s="468"/>
      <c r="G93" s="468"/>
    </row>
    <row r="94" spans="2:8" hidden="1">
      <c r="B94" s="670"/>
      <c r="C94" s="653"/>
      <c r="D94" s="653"/>
      <c r="E94" s="653"/>
      <c r="F94" s="653"/>
      <c r="G94" s="653"/>
    </row>
    <row r="95" spans="2:8" ht="25.5" hidden="1">
      <c r="B95" s="472">
        <v>134</v>
      </c>
      <c r="C95" s="376" t="s">
        <v>2449</v>
      </c>
      <c r="D95" s="317"/>
      <c r="E95" s="468"/>
      <c r="F95" s="468"/>
      <c r="G95" s="468"/>
    </row>
    <row r="96" spans="2:8" hidden="1">
      <c r="B96" s="670"/>
      <c r="C96" s="653"/>
      <c r="D96" s="653"/>
      <c r="E96" s="653"/>
      <c r="F96" s="653"/>
      <c r="G96" s="653"/>
    </row>
    <row r="98" spans="2:6">
      <c r="B98" s="300" t="s">
        <v>984</v>
      </c>
    </row>
    <row r="99" spans="2:6">
      <c r="B99" s="305" t="s">
        <v>990</v>
      </c>
      <c r="D99" s="308" t="s">
        <v>993</v>
      </c>
      <c r="F99" s="300"/>
    </row>
    <row r="100" spans="2:6">
      <c r="B100" s="305" t="s">
        <v>1000</v>
      </c>
      <c r="D100" s="308" t="s">
        <v>1003</v>
      </c>
      <c r="F100" s="300"/>
    </row>
    <row r="101" spans="2:6">
      <c r="B101" s="305" t="s">
        <v>1011</v>
      </c>
      <c r="D101" s="308" t="s">
        <v>2040</v>
      </c>
      <c r="F101" s="300"/>
    </row>
    <row r="102" spans="2:6">
      <c r="B102" s="305" t="s">
        <v>1023</v>
      </c>
      <c r="D102" s="308" t="s">
        <v>1014</v>
      </c>
      <c r="F102" s="300"/>
    </row>
    <row r="103" spans="2:6">
      <c r="D103" s="308" t="s">
        <v>1026</v>
      </c>
      <c r="F103" s="300"/>
    </row>
    <row r="104" spans="2:6">
      <c r="B104" s="308" t="s">
        <v>2044</v>
      </c>
      <c r="D104" s="308" t="s">
        <v>1035</v>
      </c>
      <c r="F104" s="300"/>
    </row>
    <row r="105" spans="2:6">
      <c r="B105" s="305" t="s">
        <v>1050</v>
      </c>
      <c r="C105" s="300"/>
      <c r="D105" s="308" t="s">
        <v>1043</v>
      </c>
      <c r="F105" s="300"/>
    </row>
    <row r="106" spans="2:6">
      <c r="B106" s="413"/>
      <c r="C106" s="300"/>
      <c r="D106" s="308" t="s">
        <v>1053</v>
      </c>
      <c r="F106" s="300"/>
    </row>
    <row r="107" spans="2:6">
      <c r="B107" s="305" t="s">
        <v>1062</v>
      </c>
      <c r="C107" s="300"/>
      <c r="D107" s="308" t="s">
        <v>1065</v>
      </c>
      <c r="F107" s="300"/>
    </row>
    <row r="108" spans="2:6">
      <c r="B108" s="413"/>
      <c r="C108" s="300"/>
      <c r="D108" s="308" t="s">
        <v>1073</v>
      </c>
      <c r="F108" s="300"/>
    </row>
    <row r="109" spans="2:6">
      <c r="B109" s="305" t="s">
        <v>1071</v>
      </c>
      <c r="C109" s="300"/>
      <c r="D109" s="308" t="s">
        <v>1092</v>
      </c>
      <c r="F109" s="300"/>
    </row>
    <row r="110" spans="2:6">
      <c r="B110" s="413"/>
      <c r="C110" s="300"/>
      <c r="D110" s="308" t="s">
        <v>1099</v>
      </c>
      <c r="F110" s="300"/>
    </row>
    <row r="111" spans="2:6">
      <c r="B111" s="413"/>
      <c r="C111" s="300"/>
      <c r="D111" s="308" t="s">
        <v>1106</v>
      </c>
      <c r="F111" s="300"/>
    </row>
    <row r="112" spans="2:6">
      <c r="B112" s="305" t="s">
        <v>1077</v>
      </c>
      <c r="C112" s="300"/>
      <c r="D112" s="308" t="s">
        <v>1110</v>
      </c>
      <c r="F112" s="300"/>
    </row>
    <row r="113" spans="2:6">
      <c r="B113" s="413"/>
      <c r="D113" s="308" t="s">
        <v>1113</v>
      </c>
      <c r="F113" s="300"/>
    </row>
    <row r="114" spans="2:6">
      <c r="B114" s="413"/>
      <c r="D114" s="308" t="s">
        <v>1068</v>
      </c>
      <c r="F114" s="300"/>
    </row>
    <row r="115" spans="2:6">
      <c r="B115" s="305" t="s">
        <v>1097</v>
      </c>
      <c r="D115" s="308"/>
      <c r="F115" s="300"/>
    </row>
    <row r="116" spans="2:6">
      <c r="B116" s="305" t="s">
        <v>1103</v>
      </c>
      <c r="F116" s="300"/>
    </row>
    <row r="117" spans="2:6">
      <c r="F117" s="300"/>
    </row>
    <row r="118" spans="2:6">
      <c r="F118" s="300"/>
    </row>
    <row r="119" spans="2:6">
      <c r="F119" s="300"/>
    </row>
    <row r="123" spans="2:6">
      <c r="D123" s="301" t="s">
        <v>2130</v>
      </c>
    </row>
  </sheetData>
  <mergeCells count="48">
    <mergeCell ref="G3:G5"/>
    <mergeCell ref="B3:B6"/>
    <mergeCell ref="C3:C6"/>
    <mergeCell ref="D3:D5"/>
    <mergeCell ref="E3:E5"/>
    <mergeCell ref="B7:B9"/>
    <mergeCell ref="C7:C9"/>
    <mergeCell ref="B10:G10"/>
    <mergeCell ref="B12:G12"/>
    <mergeCell ref="B14:G14"/>
    <mergeCell ref="B42:G42"/>
    <mergeCell ref="B16:G16"/>
    <mergeCell ref="B18:G18"/>
    <mergeCell ref="B22:G22"/>
    <mergeCell ref="B26:G26"/>
    <mergeCell ref="B28:G28"/>
    <mergeCell ref="B30:G30"/>
    <mergeCell ref="B32:G32"/>
    <mergeCell ref="B34:G34"/>
    <mergeCell ref="B36:G36"/>
    <mergeCell ref="B38:G38"/>
    <mergeCell ref="B40:G40"/>
    <mergeCell ref="B64:G64"/>
    <mergeCell ref="B66:G66"/>
    <mergeCell ref="B68:G68"/>
    <mergeCell ref="B70:G70"/>
    <mergeCell ref="B44:G44"/>
    <mergeCell ref="B46:G46"/>
    <mergeCell ref="B48:G48"/>
    <mergeCell ref="B50:G50"/>
    <mergeCell ref="B52:G52"/>
    <mergeCell ref="B54:G54"/>
    <mergeCell ref="B94:G94"/>
    <mergeCell ref="B96:G96"/>
    <mergeCell ref="F3:F5"/>
    <mergeCell ref="B86:G86"/>
    <mergeCell ref="B88:G88"/>
    <mergeCell ref="B89:B91"/>
    <mergeCell ref="C89:C91"/>
    <mergeCell ref="B92:G92"/>
    <mergeCell ref="B72:G72"/>
    <mergeCell ref="B76:G76"/>
    <mergeCell ref="B78:G78"/>
    <mergeCell ref="B80:H80"/>
    <mergeCell ref="B82:H82"/>
    <mergeCell ref="B84:G84"/>
    <mergeCell ref="B58:G58"/>
    <mergeCell ref="B62:G62"/>
  </mergeCells>
  <printOptions horizontalCentered="1" verticalCentered="1"/>
  <pageMargins left="0.19685039370078741" right="3.937007874015748E-2" top="0.19685039370078741" bottom="3.937007874015748E-2" header="0.31496062992125984" footer="0.31496062992125984"/>
  <pageSetup paperSize="8" scale="53" orientation="landscape" horizontalDpi="4294967292"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tabColor rgb="FFFFFF00"/>
  </sheetPr>
  <dimension ref="B1:AI331"/>
  <sheetViews>
    <sheetView view="pageBreakPreview" zoomScale="70" zoomScaleNormal="80" zoomScaleSheetLayoutView="70" workbookViewId="0">
      <pane ySplit="6" topLeftCell="A7" activePane="bottomLeft" state="frozen"/>
      <selection activeCell="D29" sqref="D29"/>
      <selection pane="bottomLeft" activeCell="D29" sqref="D29"/>
    </sheetView>
  </sheetViews>
  <sheetFormatPr defaultRowHeight="12.75"/>
  <cols>
    <col min="1" max="1" width="9.140625" style="301"/>
    <col min="2" max="2" width="6.5703125" style="301" customWidth="1"/>
    <col min="3" max="3" width="10" style="301" customWidth="1"/>
    <col min="4" max="4" width="25.42578125" style="301" customWidth="1"/>
    <col min="5" max="5" width="22.85546875" style="301" hidden="1" customWidth="1"/>
    <col min="6" max="6" width="6.140625" style="301" customWidth="1"/>
    <col min="7" max="7" width="12" style="301" customWidth="1"/>
    <col min="8" max="8" width="32" style="303" customWidth="1"/>
    <col min="9" max="9" width="29.28515625" style="312" hidden="1" customWidth="1"/>
    <col min="10" max="10" width="6.42578125" style="301" customWidth="1"/>
    <col min="11" max="11" width="8.140625" style="301" customWidth="1"/>
    <col min="12" max="12" width="9.7109375" style="301" customWidth="1"/>
    <col min="13" max="13" width="6.5703125" style="301" customWidth="1"/>
    <col min="14" max="14" width="6.7109375" style="301" customWidth="1"/>
    <col min="15" max="15" width="9.7109375" style="301" customWidth="1"/>
    <col min="16" max="16" width="6.140625" style="301" customWidth="1"/>
    <col min="17" max="17" width="7.85546875" style="301" customWidth="1"/>
    <col min="18" max="18" width="6.42578125" style="301" customWidth="1"/>
    <col min="19" max="19" width="6.85546875" style="301" customWidth="1"/>
    <col min="20" max="20" width="3.85546875" style="301" customWidth="1"/>
    <col min="21" max="21" width="3.5703125" style="301" customWidth="1"/>
    <col min="22" max="22" width="6.5703125" style="301" customWidth="1"/>
    <col min="23" max="23" width="3.85546875" style="301" customWidth="1"/>
    <col min="24" max="24" width="4.28515625" style="301" customWidth="1"/>
    <col min="25" max="25" width="7.140625" style="301" customWidth="1"/>
    <col min="26" max="28" width="9.140625" style="301" hidden="1" customWidth="1"/>
    <col min="29" max="29" width="6.42578125" style="301" customWidth="1"/>
    <col min="30" max="30" width="8.85546875" style="301" customWidth="1"/>
    <col min="31" max="31" width="6.7109375" style="301" customWidth="1"/>
    <col min="32" max="32" width="12.5703125" style="301" hidden="1" customWidth="1"/>
    <col min="33" max="33" width="8.42578125" style="301" customWidth="1"/>
    <col min="34" max="34" width="9.7109375" style="301" customWidth="1"/>
    <col min="35" max="16384" width="9.140625" style="301"/>
  </cols>
  <sheetData>
    <row r="1" spans="2:34">
      <c r="D1" s="301">
        <f>B1*C1</f>
        <v>0</v>
      </c>
    </row>
    <row r="2" spans="2:34" ht="13.5" thickBot="1"/>
    <row r="3" spans="2:34">
      <c r="B3" s="665" t="s">
        <v>1693</v>
      </c>
      <c r="C3" s="667" t="s">
        <v>106</v>
      </c>
      <c r="D3" s="663" t="s">
        <v>1689</v>
      </c>
      <c r="E3" s="668" t="s">
        <v>2131</v>
      </c>
      <c r="F3" s="663" t="s">
        <v>2457</v>
      </c>
      <c r="G3" s="663" t="s">
        <v>1725</v>
      </c>
      <c r="H3" s="663" t="s">
        <v>1668</v>
      </c>
      <c r="I3" s="663" t="s">
        <v>2129</v>
      </c>
      <c r="J3" s="669" t="s">
        <v>1669</v>
      </c>
      <c r="K3" s="663" t="s">
        <v>87</v>
      </c>
      <c r="L3" s="663" t="s">
        <v>1671</v>
      </c>
      <c r="M3" s="663"/>
      <c r="N3" s="663"/>
      <c r="O3" s="663"/>
      <c r="P3" s="763" t="s">
        <v>1677</v>
      </c>
      <c r="Q3" s="764"/>
      <c r="R3" s="764"/>
      <c r="S3" s="764"/>
      <c r="T3" s="764"/>
      <c r="U3" s="764"/>
      <c r="V3" s="764"/>
      <c r="W3" s="764"/>
      <c r="X3" s="764"/>
      <c r="Y3" s="764"/>
      <c r="Z3" s="764"/>
      <c r="AA3" s="764"/>
      <c r="AB3" s="764"/>
      <c r="AC3" s="764"/>
      <c r="AD3" s="764"/>
      <c r="AE3" s="764"/>
      <c r="AF3" s="764"/>
      <c r="AG3" s="764"/>
      <c r="AH3" s="765"/>
    </row>
    <row r="4" spans="2:34">
      <c r="B4" s="666"/>
      <c r="C4" s="659"/>
      <c r="D4" s="658"/>
      <c r="E4" s="660"/>
      <c r="F4" s="658"/>
      <c r="G4" s="658"/>
      <c r="H4" s="658"/>
      <c r="I4" s="658"/>
      <c r="J4" s="662"/>
      <c r="K4" s="658"/>
      <c r="L4" s="658" t="s">
        <v>1672</v>
      </c>
      <c r="M4" s="658" t="s">
        <v>1673</v>
      </c>
      <c r="N4" s="658"/>
      <c r="O4" s="658" t="s">
        <v>1676</v>
      </c>
      <c r="P4" s="658" t="s">
        <v>1678</v>
      </c>
      <c r="Q4" s="658"/>
      <c r="R4" s="658"/>
      <c r="S4" s="658"/>
      <c r="T4" s="658" t="s">
        <v>1684</v>
      </c>
      <c r="U4" s="658"/>
      <c r="V4" s="658"/>
      <c r="W4" s="658" t="s">
        <v>1685</v>
      </c>
      <c r="X4" s="658"/>
      <c r="Y4" s="658"/>
      <c r="Z4" s="658" t="s">
        <v>1686</v>
      </c>
      <c r="AA4" s="658"/>
      <c r="AB4" s="658"/>
      <c r="AC4" s="658" t="s">
        <v>1687</v>
      </c>
      <c r="AD4" s="658"/>
      <c r="AE4" s="658"/>
      <c r="AF4" s="466" t="s">
        <v>2084</v>
      </c>
      <c r="AG4" s="656" t="s">
        <v>2045</v>
      </c>
      <c r="AH4" s="762"/>
    </row>
    <row r="5" spans="2:34">
      <c r="B5" s="666"/>
      <c r="C5" s="659"/>
      <c r="D5" s="658"/>
      <c r="E5" s="661"/>
      <c r="F5" s="658"/>
      <c r="G5" s="658"/>
      <c r="H5" s="658"/>
      <c r="I5" s="658"/>
      <c r="J5" s="662"/>
      <c r="K5" s="658"/>
      <c r="L5" s="658"/>
      <c r="M5" s="465" t="s">
        <v>1674</v>
      </c>
      <c r="N5" s="465" t="s">
        <v>1675</v>
      </c>
      <c r="O5" s="658"/>
      <c r="P5" s="465" t="s">
        <v>1679</v>
      </c>
      <c r="Q5" s="465" t="s">
        <v>1680</v>
      </c>
      <c r="R5" s="465" t="s">
        <v>1681</v>
      </c>
      <c r="S5" s="465" t="s">
        <v>1682</v>
      </c>
      <c r="T5" s="657" t="s">
        <v>1680</v>
      </c>
      <c r="U5" s="657"/>
      <c r="V5" s="465" t="s">
        <v>1682</v>
      </c>
      <c r="W5" s="658" t="s">
        <v>1680</v>
      </c>
      <c r="X5" s="658"/>
      <c r="Y5" s="465" t="s">
        <v>1682</v>
      </c>
      <c r="Z5" s="465" t="s">
        <v>1679</v>
      </c>
      <c r="AA5" s="465" t="s">
        <v>1680</v>
      </c>
      <c r="AB5" s="465" t="s">
        <v>1682</v>
      </c>
      <c r="AC5" s="465" t="s">
        <v>1679</v>
      </c>
      <c r="AD5" s="465" t="s">
        <v>1680</v>
      </c>
      <c r="AE5" s="465" t="s">
        <v>1682</v>
      </c>
      <c r="AF5" s="466"/>
      <c r="AG5" s="657" t="s">
        <v>1700</v>
      </c>
      <c r="AH5" s="664" t="s">
        <v>1706</v>
      </c>
    </row>
    <row r="6" spans="2:34" hidden="1">
      <c r="B6" s="666"/>
      <c r="C6" s="659"/>
      <c r="D6" s="658"/>
      <c r="E6" s="465"/>
      <c r="F6" s="465"/>
      <c r="G6" s="465">
        <v>1</v>
      </c>
      <c r="H6" s="465">
        <v>2</v>
      </c>
      <c r="I6" s="465"/>
      <c r="J6" s="464">
        <v>3</v>
      </c>
      <c r="K6" s="465">
        <v>4</v>
      </c>
      <c r="L6" s="465">
        <v>5</v>
      </c>
      <c r="M6" s="465">
        <v>6.1</v>
      </c>
      <c r="N6" s="465">
        <v>6.2</v>
      </c>
      <c r="O6" s="465">
        <v>7</v>
      </c>
      <c r="P6" s="465">
        <v>8</v>
      </c>
      <c r="Q6" s="465">
        <v>9</v>
      </c>
      <c r="R6" s="465">
        <v>10</v>
      </c>
      <c r="S6" s="465">
        <v>11</v>
      </c>
      <c r="T6" s="465">
        <v>12</v>
      </c>
      <c r="U6" s="465">
        <v>13</v>
      </c>
      <c r="V6" s="465">
        <v>14</v>
      </c>
      <c r="W6" s="465">
        <v>15</v>
      </c>
      <c r="X6" s="465">
        <v>16</v>
      </c>
      <c r="Y6" s="465">
        <v>17</v>
      </c>
      <c r="Z6" s="465">
        <v>18</v>
      </c>
      <c r="AA6" s="465">
        <v>19</v>
      </c>
      <c r="AB6" s="465">
        <v>20</v>
      </c>
      <c r="AC6" s="465">
        <v>21</v>
      </c>
      <c r="AD6" s="465">
        <v>22</v>
      </c>
      <c r="AE6" s="465">
        <v>23</v>
      </c>
      <c r="AF6" s="466"/>
      <c r="AG6" s="657"/>
      <c r="AH6" s="664"/>
    </row>
    <row r="7" spans="2:34" hidden="1">
      <c r="B7" s="758" t="s">
        <v>2132</v>
      </c>
      <c r="C7" s="749">
        <v>2.6549999999999998</v>
      </c>
      <c r="D7" s="760" t="s">
        <v>2134</v>
      </c>
      <c r="E7" s="316"/>
      <c r="F7" s="316">
        <v>1</v>
      </c>
      <c r="G7" s="317" t="s">
        <v>2133</v>
      </c>
      <c r="H7" s="318" t="s">
        <v>2135</v>
      </c>
      <c r="I7" s="501" t="s">
        <v>2073</v>
      </c>
      <c r="J7" s="320">
        <v>0.14299999999999999</v>
      </c>
      <c r="K7" s="376" t="s">
        <v>1700</v>
      </c>
      <c r="L7" s="321">
        <v>4.7</v>
      </c>
      <c r="M7" s="321">
        <v>12.5</v>
      </c>
      <c r="N7" s="321">
        <v>17.600000000000001</v>
      </c>
      <c r="O7" s="376">
        <v>1</v>
      </c>
      <c r="P7" s="376" t="s">
        <v>1705</v>
      </c>
      <c r="Q7" s="376" t="s">
        <v>1701</v>
      </c>
      <c r="R7" s="376" t="s">
        <v>1709</v>
      </c>
      <c r="S7" s="468">
        <v>1</v>
      </c>
      <c r="T7" s="468" t="s">
        <v>1701</v>
      </c>
      <c r="U7" s="468" t="s">
        <v>1767</v>
      </c>
      <c r="V7" s="468">
        <v>2</v>
      </c>
      <c r="W7" s="468" t="s">
        <v>1701</v>
      </c>
      <c r="X7" s="468" t="s">
        <v>1707</v>
      </c>
      <c r="Y7" s="468">
        <v>1</v>
      </c>
      <c r="Z7" s="322"/>
      <c r="AA7" s="322"/>
      <c r="AB7" s="322"/>
      <c r="AC7" s="468" t="s">
        <v>1699</v>
      </c>
      <c r="AD7" s="468" t="s">
        <v>1703</v>
      </c>
      <c r="AE7" s="468">
        <v>0</v>
      </c>
      <c r="AF7" s="376"/>
      <c r="AG7" s="377">
        <v>7.4623799999999996</v>
      </c>
      <c r="AH7" s="336">
        <v>112.43206000000001</v>
      </c>
    </row>
    <row r="8" spans="2:34" hidden="1">
      <c r="B8" s="758"/>
      <c r="C8" s="749"/>
      <c r="D8" s="760"/>
      <c r="E8" s="498"/>
      <c r="F8" s="326"/>
      <c r="G8" s="376"/>
      <c r="H8" s="326"/>
      <c r="I8" s="502"/>
      <c r="J8" s="377"/>
      <c r="K8" s="377"/>
      <c r="L8" s="366"/>
      <c r="M8" s="366"/>
      <c r="N8" s="366"/>
      <c r="O8" s="377"/>
      <c r="P8" s="377"/>
      <c r="Q8" s="377"/>
      <c r="R8" s="377"/>
      <c r="S8" s="377"/>
      <c r="T8" s="377"/>
      <c r="U8" s="377"/>
      <c r="V8" s="377"/>
      <c r="W8" s="377"/>
      <c r="X8" s="377"/>
      <c r="Y8" s="377"/>
      <c r="Z8" s="377"/>
      <c r="AA8" s="377"/>
      <c r="AB8" s="377"/>
      <c r="AC8" s="377"/>
      <c r="AD8" s="377"/>
      <c r="AE8" s="377"/>
      <c r="AF8" s="377"/>
      <c r="AG8" s="377"/>
      <c r="AH8" s="378"/>
    </row>
    <row r="9" spans="2:34" hidden="1">
      <c r="B9" s="758"/>
      <c r="C9" s="749"/>
      <c r="D9" s="760"/>
      <c r="E9" s="498"/>
      <c r="F9" s="330">
        <v>2</v>
      </c>
      <c r="G9" s="331" t="s">
        <v>2136</v>
      </c>
      <c r="H9" s="318" t="s">
        <v>2137</v>
      </c>
      <c r="I9" s="318" t="s">
        <v>2097</v>
      </c>
      <c r="J9" s="320">
        <v>1.6970000000000001</v>
      </c>
      <c r="K9" s="376" t="s">
        <v>1700</v>
      </c>
      <c r="L9" s="321">
        <v>4.3</v>
      </c>
      <c r="M9" s="321">
        <v>14.8</v>
      </c>
      <c r="N9" s="321">
        <v>17.8</v>
      </c>
      <c r="O9" s="376">
        <v>1</v>
      </c>
      <c r="P9" s="376" t="s">
        <v>1705</v>
      </c>
      <c r="Q9" s="376" t="s">
        <v>1701</v>
      </c>
      <c r="R9" s="376" t="s">
        <v>1709</v>
      </c>
      <c r="S9" s="376">
        <v>0</v>
      </c>
      <c r="T9" s="468" t="s">
        <v>1701</v>
      </c>
      <c r="U9" s="468" t="s">
        <v>1767</v>
      </c>
      <c r="V9" s="468">
        <v>0</v>
      </c>
      <c r="W9" s="468" t="s">
        <v>1703</v>
      </c>
      <c r="X9" s="468" t="s">
        <v>1698</v>
      </c>
      <c r="Y9" s="468">
        <v>1</v>
      </c>
      <c r="Z9" s="322"/>
      <c r="AA9" s="322"/>
      <c r="AB9" s="322"/>
      <c r="AC9" s="468" t="s">
        <v>1699</v>
      </c>
      <c r="AD9" s="468" t="s">
        <v>1703</v>
      </c>
      <c r="AE9" s="468">
        <v>0</v>
      </c>
      <c r="AF9" s="376"/>
      <c r="AG9" s="377">
        <v>7.4780100000000003</v>
      </c>
      <c r="AH9" s="336">
        <v>112.43209</v>
      </c>
    </row>
    <row r="10" spans="2:34" hidden="1">
      <c r="B10" s="670"/>
      <c r="C10" s="653"/>
      <c r="D10" s="653"/>
      <c r="E10" s="653"/>
      <c r="F10" s="653"/>
      <c r="G10" s="653"/>
      <c r="H10" s="653"/>
      <c r="I10" s="653"/>
      <c r="J10" s="653"/>
      <c r="K10" s="653"/>
      <c r="L10" s="653"/>
      <c r="M10" s="653"/>
      <c r="N10" s="653"/>
      <c r="O10" s="653"/>
      <c r="P10" s="653"/>
      <c r="Q10" s="653"/>
      <c r="R10" s="653"/>
      <c r="S10" s="653"/>
      <c r="T10" s="653"/>
      <c r="U10" s="653"/>
      <c r="V10" s="653"/>
      <c r="W10" s="653"/>
      <c r="X10" s="653"/>
      <c r="Y10" s="653"/>
      <c r="Z10" s="653"/>
      <c r="AA10" s="653"/>
      <c r="AB10" s="653"/>
      <c r="AC10" s="653"/>
      <c r="AD10" s="653"/>
      <c r="AE10" s="653"/>
      <c r="AF10" s="653"/>
      <c r="AG10" s="653"/>
      <c r="AH10" s="653"/>
    </row>
    <row r="11" spans="2:34" hidden="1">
      <c r="B11" s="472" t="s">
        <v>2079</v>
      </c>
      <c r="C11" s="467">
        <v>0.3</v>
      </c>
      <c r="D11" s="376" t="s">
        <v>2138</v>
      </c>
      <c r="E11" s="376"/>
      <c r="F11" s="376"/>
      <c r="G11" s="333"/>
      <c r="H11" s="377"/>
      <c r="I11" s="377"/>
      <c r="J11" s="320"/>
      <c r="K11" s="376"/>
      <c r="L11" s="321"/>
      <c r="M11" s="321"/>
      <c r="N11" s="321"/>
      <c r="O11" s="376"/>
      <c r="P11" s="335"/>
      <c r="Q11" s="335"/>
      <c r="R11" s="335"/>
      <c r="S11" s="376"/>
      <c r="T11" s="376"/>
      <c r="U11" s="376"/>
      <c r="V11" s="376"/>
      <c r="W11" s="376"/>
      <c r="X11" s="376"/>
      <c r="Y11" s="376"/>
      <c r="Z11" s="322"/>
      <c r="AA11" s="322"/>
      <c r="AB11" s="322"/>
      <c r="AC11" s="377"/>
      <c r="AD11" s="377"/>
      <c r="AE11" s="377"/>
      <c r="AF11" s="377"/>
      <c r="AG11" s="377"/>
      <c r="AH11" s="336"/>
    </row>
    <row r="12" spans="2:34" hidden="1">
      <c r="B12" s="670"/>
      <c r="C12" s="653"/>
      <c r="D12" s="653"/>
      <c r="E12" s="653"/>
      <c r="F12" s="653"/>
      <c r="G12" s="653"/>
      <c r="H12" s="653"/>
      <c r="I12" s="653"/>
      <c r="J12" s="653"/>
      <c r="K12" s="653"/>
      <c r="L12" s="653"/>
      <c r="M12" s="653"/>
      <c r="N12" s="653"/>
      <c r="O12" s="653"/>
      <c r="P12" s="653"/>
      <c r="Q12" s="653"/>
      <c r="R12" s="653"/>
      <c r="S12" s="653"/>
      <c r="T12" s="653"/>
      <c r="U12" s="653"/>
      <c r="V12" s="653"/>
      <c r="W12" s="653"/>
      <c r="X12" s="653"/>
      <c r="Y12" s="653"/>
      <c r="Z12" s="653"/>
      <c r="AA12" s="653"/>
      <c r="AB12" s="653"/>
      <c r="AC12" s="653"/>
      <c r="AD12" s="653"/>
      <c r="AE12" s="653"/>
      <c r="AF12" s="653"/>
      <c r="AG12" s="653"/>
      <c r="AH12" s="653"/>
    </row>
    <row r="13" spans="2:34" hidden="1">
      <c r="B13" s="472" t="s">
        <v>2056</v>
      </c>
      <c r="C13" s="467">
        <v>0.92400000000000004</v>
      </c>
      <c r="D13" s="376" t="s">
        <v>2139</v>
      </c>
      <c r="E13" s="376"/>
      <c r="F13" s="376"/>
      <c r="G13" s="333"/>
      <c r="H13" s="318"/>
      <c r="I13" s="318"/>
      <c r="J13" s="320"/>
      <c r="K13" s="376"/>
      <c r="L13" s="321"/>
      <c r="M13" s="321"/>
      <c r="N13" s="321"/>
      <c r="O13" s="376"/>
      <c r="P13" s="468"/>
      <c r="Q13" s="468"/>
      <c r="R13" s="468"/>
      <c r="S13" s="376"/>
      <c r="T13" s="376"/>
      <c r="U13" s="376"/>
      <c r="V13" s="376"/>
      <c r="W13" s="376"/>
      <c r="X13" s="376"/>
      <c r="Y13" s="376"/>
      <c r="Z13" s="322"/>
      <c r="AA13" s="322"/>
      <c r="AB13" s="322"/>
      <c r="AC13" s="376"/>
      <c r="AD13" s="376"/>
      <c r="AE13" s="376"/>
      <c r="AF13" s="376"/>
      <c r="AG13" s="377"/>
      <c r="AH13" s="336"/>
    </row>
    <row r="14" spans="2:34" hidden="1">
      <c r="B14" s="671"/>
      <c r="C14" s="672"/>
      <c r="D14" s="672"/>
      <c r="E14" s="672"/>
      <c r="F14" s="672"/>
      <c r="G14" s="672"/>
      <c r="H14" s="672"/>
      <c r="I14" s="672"/>
      <c r="J14" s="672"/>
      <c r="K14" s="672"/>
      <c r="L14" s="672"/>
      <c r="M14" s="672"/>
      <c r="N14" s="672"/>
      <c r="O14" s="672"/>
      <c r="P14" s="672"/>
      <c r="Q14" s="672"/>
      <c r="R14" s="672"/>
      <c r="S14" s="672"/>
      <c r="T14" s="672"/>
      <c r="U14" s="672"/>
      <c r="V14" s="672"/>
      <c r="W14" s="672"/>
      <c r="X14" s="672"/>
      <c r="Y14" s="672"/>
      <c r="Z14" s="672"/>
      <c r="AA14" s="672"/>
      <c r="AB14" s="672"/>
      <c r="AC14" s="672"/>
      <c r="AD14" s="672"/>
      <c r="AE14" s="672"/>
      <c r="AF14" s="672"/>
      <c r="AG14" s="672"/>
      <c r="AH14" s="673"/>
    </row>
    <row r="15" spans="2:34" hidden="1">
      <c r="B15" s="472" t="s">
        <v>2068</v>
      </c>
      <c r="C15" s="467">
        <v>2.1579999999999999</v>
      </c>
      <c r="D15" s="376" t="s">
        <v>2140</v>
      </c>
      <c r="E15" s="376"/>
      <c r="F15" s="376"/>
      <c r="G15" s="333"/>
      <c r="H15" s="377"/>
      <c r="I15" s="377"/>
      <c r="J15" s="320"/>
      <c r="K15" s="376"/>
      <c r="L15" s="321"/>
      <c r="M15" s="321"/>
      <c r="N15" s="321"/>
      <c r="O15" s="376"/>
      <c r="P15" s="335"/>
      <c r="Q15" s="335"/>
      <c r="R15" s="335"/>
      <c r="S15" s="376"/>
      <c r="T15" s="383"/>
      <c r="U15" s="383"/>
      <c r="V15" s="383"/>
      <c r="W15" s="383"/>
      <c r="X15" s="383"/>
      <c r="Y15" s="383"/>
      <c r="Z15" s="322"/>
      <c r="AA15" s="322"/>
      <c r="AB15" s="322"/>
      <c r="AC15" s="317"/>
      <c r="AD15" s="317"/>
      <c r="AE15" s="317"/>
      <c r="AF15" s="333"/>
      <c r="AG15" s="359"/>
      <c r="AH15" s="336"/>
    </row>
    <row r="16" spans="2:34" hidden="1">
      <c r="B16" s="671"/>
      <c r="C16" s="672"/>
      <c r="D16" s="672"/>
      <c r="E16" s="672"/>
      <c r="F16" s="672"/>
      <c r="G16" s="672"/>
      <c r="H16" s="672"/>
      <c r="I16" s="672"/>
      <c r="J16" s="672"/>
      <c r="K16" s="672"/>
      <c r="L16" s="672"/>
      <c r="M16" s="672"/>
      <c r="N16" s="672"/>
      <c r="O16" s="672"/>
      <c r="P16" s="672"/>
      <c r="Q16" s="672"/>
      <c r="R16" s="672"/>
      <c r="S16" s="672"/>
      <c r="T16" s="672"/>
      <c r="U16" s="672"/>
      <c r="V16" s="672"/>
      <c r="W16" s="672"/>
      <c r="X16" s="672"/>
      <c r="Y16" s="672"/>
      <c r="Z16" s="672"/>
      <c r="AA16" s="672"/>
      <c r="AB16" s="672"/>
      <c r="AC16" s="672"/>
      <c r="AD16" s="672"/>
      <c r="AE16" s="672"/>
      <c r="AF16" s="672"/>
      <c r="AG16" s="672"/>
      <c r="AH16" s="673"/>
    </row>
    <row r="17" spans="2:34">
      <c r="B17" s="698" t="s">
        <v>2141</v>
      </c>
      <c r="C17" s="676">
        <v>1.6</v>
      </c>
      <c r="D17" s="678" t="s">
        <v>2143</v>
      </c>
      <c r="E17" s="480"/>
      <c r="F17" s="376">
        <v>1</v>
      </c>
      <c r="G17" s="377" t="s">
        <v>2142</v>
      </c>
      <c r="H17" s="376" t="s">
        <v>2144</v>
      </c>
      <c r="I17" s="376" t="s">
        <v>2098</v>
      </c>
      <c r="J17" s="320">
        <v>0.59599999999999997</v>
      </c>
      <c r="K17" s="376" t="s">
        <v>1700</v>
      </c>
      <c r="L17" s="321">
        <v>3.55</v>
      </c>
      <c r="M17" s="321">
        <v>18.8</v>
      </c>
      <c r="N17" s="376">
        <v>21.4</v>
      </c>
      <c r="O17" s="376">
        <v>1</v>
      </c>
      <c r="P17" s="376" t="s">
        <v>1705</v>
      </c>
      <c r="Q17" s="376" t="s">
        <v>1701</v>
      </c>
      <c r="R17" s="376" t="s">
        <v>1709</v>
      </c>
      <c r="S17" s="376">
        <v>0</v>
      </c>
      <c r="T17" s="376" t="s">
        <v>1701</v>
      </c>
      <c r="U17" s="376" t="s">
        <v>1767</v>
      </c>
      <c r="V17" s="376">
        <v>0</v>
      </c>
      <c r="W17" s="376" t="s">
        <v>1701</v>
      </c>
      <c r="X17" s="376" t="s">
        <v>1707</v>
      </c>
      <c r="Y17" s="376">
        <v>0</v>
      </c>
      <c r="Z17" s="322"/>
      <c r="AA17" s="322"/>
      <c r="AB17" s="322"/>
      <c r="AC17" s="376" t="s">
        <v>1699</v>
      </c>
      <c r="AD17" s="376" t="s">
        <v>1701</v>
      </c>
      <c r="AE17" s="376">
        <v>0</v>
      </c>
      <c r="AF17" s="503"/>
      <c r="AG17" s="422">
        <v>7.4665400000000002</v>
      </c>
      <c r="AH17" s="423">
        <v>112.4395</v>
      </c>
    </row>
    <row r="18" spans="2:34" hidden="1">
      <c r="B18" s="694"/>
      <c r="C18" s="687"/>
      <c r="D18" s="688"/>
      <c r="E18" s="498"/>
      <c r="F18" s="376"/>
      <c r="G18" s="376"/>
      <c r="H18" s="376"/>
      <c r="I18" s="376"/>
      <c r="J18" s="424"/>
      <c r="K18" s="376"/>
      <c r="L18" s="376"/>
      <c r="M18" s="376"/>
      <c r="N18" s="376"/>
      <c r="O18" s="376"/>
      <c r="P18" s="376"/>
      <c r="Q18" s="376"/>
      <c r="R18" s="376"/>
      <c r="S18" s="376"/>
      <c r="T18" s="376"/>
      <c r="U18" s="376"/>
      <c r="V18" s="376"/>
      <c r="W18" s="376"/>
      <c r="X18" s="376"/>
      <c r="Y18" s="376"/>
      <c r="Z18" s="376"/>
      <c r="AA18" s="376"/>
      <c r="AB18" s="376"/>
      <c r="AC18" s="376"/>
      <c r="AD18" s="376"/>
      <c r="AE18" s="376"/>
      <c r="AF18" s="503"/>
      <c r="AG18" s="340"/>
      <c r="AH18" s="341"/>
    </row>
    <row r="19" spans="2:34">
      <c r="B19" s="694"/>
      <c r="C19" s="687"/>
      <c r="D19" s="688"/>
      <c r="E19" s="498"/>
      <c r="F19" s="376">
        <v>2</v>
      </c>
      <c r="G19" s="377" t="s">
        <v>2145</v>
      </c>
      <c r="H19" s="376" t="s">
        <v>2146</v>
      </c>
      <c r="I19" s="376" t="s">
        <v>2063</v>
      </c>
      <c r="J19" s="320">
        <v>0.98699999999999999</v>
      </c>
      <c r="K19" s="376" t="s">
        <v>1700</v>
      </c>
      <c r="L19" s="321">
        <v>4.2</v>
      </c>
      <c r="M19" s="321">
        <v>15.5</v>
      </c>
      <c r="N19" s="376">
        <v>17.05</v>
      </c>
      <c r="O19" s="376">
        <v>1</v>
      </c>
      <c r="P19" s="376" t="s">
        <v>1705</v>
      </c>
      <c r="Q19" s="376" t="s">
        <v>1701</v>
      </c>
      <c r="R19" s="376" t="s">
        <v>1709</v>
      </c>
      <c r="S19" s="376">
        <v>0</v>
      </c>
      <c r="T19" s="376" t="s">
        <v>1701</v>
      </c>
      <c r="U19" s="376" t="s">
        <v>1767</v>
      </c>
      <c r="V19" s="376">
        <v>0</v>
      </c>
      <c r="W19" s="376" t="s">
        <v>1701</v>
      </c>
      <c r="X19" s="376" t="s">
        <v>1707</v>
      </c>
      <c r="Y19" s="376">
        <v>0</v>
      </c>
      <c r="Z19" s="322"/>
      <c r="AA19" s="322"/>
      <c r="AB19" s="322"/>
      <c r="AC19" s="376" t="s">
        <v>1699</v>
      </c>
      <c r="AD19" s="376" t="s">
        <v>1703</v>
      </c>
      <c r="AE19" s="376">
        <v>0</v>
      </c>
      <c r="AF19" s="503"/>
      <c r="AG19" s="422">
        <v>7.4630000000000001</v>
      </c>
      <c r="AH19" s="423">
        <v>112.43947</v>
      </c>
    </row>
    <row r="20" spans="2:34" hidden="1">
      <c r="B20" s="694"/>
      <c r="C20" s="687"/>
      <c r="D20" s="688"/>
      <c r="E20" s="498"/>
      <c r="F20" s="376"/>
      <c r="G20" s="376"/>
      <c r="H20" s="376"/>
      <c r="I20" s="376"/>
      <c r="J20" s="424"/>
      <c r="K20" s="376"/>
      <c r="L20" s="376"/>
      <c r="M20" s="376"/>
      <c r="N20" s="376"/>
      <c r="O20" s="376"/>
      <c r="P20" s="376"/>
      <c r="Q20" s="376"/>
      <c r="R20" s="376"/>
      <c r="S20" s="376"/>
      <c r="T20" s="376"/>
      <c r="U20" s="376"/>
      <c r="V20" s="376"/>
      <c r="W20" s="376"/>
      <c r="X20" s="376"/>
      <c r="Y20" s="376"/>
      <c r="Z20" s="376"/>
      <c r="AA20" s="376"/>
      <c r="AB20" s="376"/>
      <c r="AC20" s="376"/>
      <c r="AD20" s="376"/>
      <c r="AE20" s="376"/>
      <c r="AF20" s="503"/>
      <c r="AG20" s="340"/>
      <c r="AH20" s="341"/>
    </row>
    <row r="21" spans="2:34">
      <c r="B21" s="694"/>
      <c r="C21" s="687"/>
      <c r="D21" s="688"/>
      <c r="E21" s="498"/>
      <c r="F21" s="376">
        <v>3</v>
      </c>
      <c r="G21" s="377" t="s">
        <v>2147</v>
      </c>
      <c r="H21" s="376" t="s">
        <v>2148</v>
      </c>
      <c r="I21" s="376" t="s">
        <v>2063</v>
      </c>
      <c r="J21" s="320">
        <v>1.1870000000000001</v>
      </c>
      <c r="K21" s="376" t="s">
        <v>1700</v>
      </c>
      <c r="L21" s="376">
        <v>2.2200000000000002</v>
      </c>
      <c r="M21" s="321">
        <v>14.35</v>
      </c>
      <c r="N21" s="376">
        <v>17.350000000000001</v>
      </c>
      <c r="O21" s="376">
        <v>1</v>
      </c>
      <c r="P21" s="376" t="s">
        <v>1705</v>
      </c>
      <c r="Q21" s="376" t="s">
        <v>1701</v>
      </c>
      <c r="R21" s="376" t="s">
        <v>1709</v>
      </c>
      <c r="S21" s="376">
        <v>0</v>
      </c>
      <c r="T21" s="376" t="s">
        <v>1701</v>
      </c>
      <c r="U21" s="376" t="s">
        <v>1767</v>
      </c>
      <c r="V21" s="376">
        <v>0</v>
      </c>
      <c r="W21" s="376" t="s">
        <v>1701</v>
      </c>
      <c r="X21" s="376" t="s">
        <v>1707</v>
      </c>
      <c r="Y21" s="376">
        <v>0</v>
      </c>
      <c r="Z21" s="322"/>
      <c r="AA21" s="322"/>
      <c r="AB21" s="322"/>
      <c r="AC21" s="376" t="s">
        <v>1699</v>
      </c>
      <c r="AD21" s="376" t="s">
        <v>1703</v>
      </c>
      <c r="AE21" s="376">
        <v>0</v>
      </c>
      <c r="AF21" s="503"/>
      <c r="AG21" s="422">
        <v>7.4612400000000001</v>
      </c>
      <c r="AH21" s="423">
        <v>112.43947</v>
      </c>
    </row>
    <row r="22" spans="2:34" hidden="1">
      <c r="B22" s="694"/>
      <c r="C22" s="687"/>
      <c r="D22" s="688"/>
      <c r="E22" s="498"/>
      <c r="F22" s="376"/>
      <c r="G22" s="376"/>
      <c r="H22" s="376"/>
      <c r="I22" s="376"/>
      <c r="J22" s="424"/>
      <c r="K22" s="376"/>
      <c r="L22" s="376"/>
      <c r="M22" s="376"/>
      <c r="N22" s="376"/>
      <c r="O22" s="376"/>
      <c r="P22" s="376"/>
      <c r="Q22" s="376"/>
      <c r="R22" s="376"/>
      <c r="S22" s="376"/>
      <c r="T22" s="376"/>
      <c r="U22" s="376"/>
      <c r="V22" s="376"/>
      <c r="W22" s="376"/>
      <c r="X22" s="376"/>
      <c r="Y22" s="376"/>
      <c r="Z22" s="376"/>
      <c r="AA22" s="376"/>
      <c r="AB22" s="376"/>
      <c r="AC22" s="376"/>
      <c r="AD22" s="376"/>
      <c r="AE22" s="376"/>
      <c r="AF22" s="503"/>
      <c r="AG22" s="340"/>
      <c r="AH22" s="341"/>
    </row>
    <row r="23" spans="2:34">
      <c r="B23" s="699"/>
      <c r="C23" s="677"/>
      <c r="D23" s="679"/>
      <c r="E23" s="481"/>
      <c r="F23" s="376">
        <v>4</v>
      </c>
      <c r="G23" s="377" t="s">
        <v>2145</v>
      </c>
      <c r="H23" s="376" t="s">
        <v>2149</v>
      </c>
      <c r="I23" s="376" t="s">
        <v>2063</v>
      </c>
      <c r="J23" s="320">
        <v>1.276</v>
      </c>
      <c r="K23" s="376" t="s">
        <v>1700</v>
      </c>
      <c r="L23" s="376">
        <v>4.6500000000000004</v>
      </c>
      <c r="M23" s="321">
        <v>15.8</v>
      </c>
      <c r="N23" s="376">
        <v>17.2</v>
      </c>
      <c r="O23" s="376">
        <v>1</v>
      </c>
      <c r="P23" s="376" t="s">
        <v>1697</v>
      </c>
      <c r="Q23" s="376" t="s">
        <v>1701</v>
      </c>
      <c r="R23" s="376" t="s">
        <v>1709</v>
      </c>
      <c r="S23" s="376">
        <v>0</v>
      </c>
      <c r="T23" s="376" t="s">
        <v>1701</v>
      </c>
      <c r="U23" s="376" t="s">
        <v>1767</v>
      </c>
      <c r="V23" s="376">
        <v>0</v>
      </c>
      <c r="W23" s="376" t="s">
        <v>1701</v>
      </c>
      <c r="X23" s="376" t="s">
        <v>1707</v>
      </c>
      <c r="Y23" s="376">
        <v>0</v>
      </c>
      <c r="Z23" s="322"/>
      <c r="AA23" s="322"/>
      <c r="AB23" s="322"/>
      <c r="AC23" s="376" t="s">
        <v>1699</v>
      </c>
      <c r="AD23" s="376" t="s">
        <v>1703</v>
      </c>
      <c r="AE23" s="376">
        <v>0</v>
      </c>
      <c r="AF23" s="503"/>
      <c r="AG23" s="422">
        <v>7.4603999999999999</v>
      </c>
      <c r="AH23" s="423">
        <v>112.43955</v>
      </c>
    </row>
    <row r="24" spans="2:34" hidden="1">
      <c r="B24" s="671"/>
      <c r="C24" s="672"/>
      <c r="D24" s="672"/>
      <c r="E24" s="672"/>
      <c r="F24" s="672"/>
      <c r="G24" s="672"/>
      <c r="H24" s="672"/>
      <c r="I24" s="672"/>
      <c r="J24" s="672"/>
      <c r="K24" s="672"/>
      <c r="L24" s="672"/>
      <c r="M24" s="672"/>
      <c r="N24" s="672"/>
      <c r="O24" s="672"/>
      <c r="P24" s="672"/>
      <c r="Q24" s="672"/>
      <c r="R24" s="672"/>
      <c r="S24" s="672"/>
      <c r="T24" s="672"/>
      <c r="U24" s="672"/>
      <c r="V24" s="672"/>
      <c r="W24" s="672"/>
      <c r="X24" s="672"/>
      <c r="Y24" s="672"/>
      <c r="Z24" s="672"/>
      <c r="AA24" s="672"/>
      <c r="AB24" s="672"/>
      <c r="AC24" s="672"/>
      <c r="AD24" s="672"/>
      <c r="AE24" s="672"/>
      <c r="AF24" s="672"/>
      <c r="AG24" s="672"/>
      <c r="AH24" s="673"/>
    </row>
    <row r="25" spans="2:34" hidden="1">
      <c r="B25" s="674" t="s">
        <v>2150</v>
      </c>
      <c r="C25" s="676">
        <v>1.155</v>
      </c>
      <c r="D25" s="678" t="s">
        <v>2151</v>
      </c>
      <c r="E25" s="316"/>
      <c r="F25" s="337">
        <v>1</v>
      </c>
      <c r="G25" s="377" t="s">
        <v>2152</v>
      </c>
      <c r="H25" s="376" t="s">
        <v>2153</v>
      </c>
      <c r="I25" s="376" t="s">
        <v>2069</v>
      </c>
      <c r="J25" s="320">
        <v>0.82799999999999996</v>
      </c>
      <c r="K25" s="376" t="s">
        <v>1700</v>
      </c>
      <c r="L25" s="321">
        <v>10.8</v>
      </c>
      <c r="M25" s="321">
        <v>14.42</v>
      </c>
      <c r="N25" s="321">
        <v>17.63</v>
      </c>
      <c r="O25" s="376">
        <v>1</v>
      </c>
      <c r="P25" s="376" t="s">
        <v>1697</v>
      </c>
      <c r="Q25" s="376" t="s">
        <v>1701</v>
      </c>
      <c r="R25" s="376" t="s">
        <v>1709</v>
      </c>
      <c r="S25" s="376">
        <v>2</v>
      </c>
      <c r="T25" s="376" t="s">
        <v>1701</v>
      </c>
      <c r="U25" s="376" t="s">
        <v>1767</v>
      </c>
      <c r="V25" s="376">
        <v>2</v>
      </c>
      <c r="W25" s="376" t="s">
        <v>1701</v>
      </c>
      <c r="X25" s="376" t="s">
        <v>1707</v>
      </c>
      <c r="Y25" s="376">
        <v>1</v>
      </c>
      <c r="Z25" s="322"/>
      <c r="AA25" s="322"/>
      <c r="AB25" s="322"/>
      <c r="AC25" s="376" t="s">
        <v>1699</v>
      </c>
      <c r="AD25" s="376" t="s">
        <v>1703</v>
      </c>
      <c r="AE25" s="376">
        <v>0</v>
      </c>
      <c r="AF25" s="376"/>
      <c r="AG25" s="377">
        <v>7.4748799999999997</v>
      </c>
      <c r="AH25" s="336">
        <v>112.43962000000001</v>
      </c>
    </row>
    <row r="26" spans="2:34" hidden="1">
      <c r="B26" s="686"/>
      <c r="C26" s="687"/>
      <c r="D26" s="688"/>
      <c r="E26" s="498"/>
      <c r="F26" s="468"/>
      <c r="G26" s="376"/>
      <c r="H26" s="376"/>
      <c r="I26" s="376"/>
      <c r="J26" s="376"/>
      <c r="K26" s="376"/>
      <c r="L26" s="376"/>
      <c r="M26" s="376"/>
      <c r="N26" s="376"/>
      <c r="O26" s="376"/>
      <c r="P26" s="376"/>
      <c r="Q26" s="376"/>
      <c r="R26" s="376"/>
      <c r="S26" s="376"/>
      <c r="T26" s="376"/>
      <c r="U26" s="376"/>
      <c r="V26" s="376"/>
      <c r="W26" s="376"/>
      <c r="X26" s="376"/>
      <c r="Y26" s="376"/>
      <c r="Z26" s="376"/>
      <c r="AA26" s="376"/>
      <c r="AB26" s="376"/>
      <c r="AC26" s="376"/>
      <c r="AD26" s="376"/>
      <c r="AE26" s="376"/>
      <c r="AF26" s="376"/>
      <c r="AG26" s="376"/>
      <c r="AH26" s="336"/>
    </row>
    <row r="27" spans="2:34" hidden="1">
      <c r="B27" s="675"/>
      <c r="C27" s="677"/>
      <c r="D27" s="679"/>
      <c r="E27" s="493"/>
      <c r="F27" s="337">
        <v>2</v>
      </c>
      <c r="G27" s="377" t="s">
        <v>2154</v>
      </c>
      <c r="H27" s="376" t="s">
        <v>2155</v>
      </c>
      <c r="I27" s="376" t="s">
        <v>2070</v>
      </c>
      <c r="J27" s="320">
        <v>1.143</v>
      </c>
      <c r="K27" s="376" t="s">
        <v>1700</v>
      </c>
      <c r="L27" s="321">
        <v>6.05</v>
      </c>
      <c r="M27" s="321">
        <v>28.4</v>
      </c>
      <c r="N27" s="321">
        <v>31.1</v>
      </c>
      <c r="O27" s="376">
        <v>1</v>
      </c>
      <c r="P27" s="376" t="s">
        <v>1705</v>
      </c>
      <c r="Q27" s="376" t="s">
        <v>1701</v>
      </c>
      <c r="R27" s="376" t="s">
        <v>1709</v>
      </c>
      <c r="S27" s="376">
        <v>1</v>
      </c>
      <c r="T27" s="376" t="s">
        <v>1701</v>
      </c>
      <c r="U27" s="376" t="s">
        <v>1767</v>
      </c>
      <c r="V27" s="376">
        <v>2</v>
      </c>
      <c r="W27" s="376" t="s">
        <v>1701</v>
      </c>
      <c r="X27" s="376" t="s">
        <v>1707</v>
      </c>
      <c r="Y27" s="376">
        <v>1</v>
      </c>
      <c r="Z27" s="322"/>
      <c r="AA27" s="322"/>
      <c r="AB27" s="322"/>
      <c r="AC27" s="376" t="s">
        <v>1699</v>
      </c>
      <c r="AD27" s="376" t="s">
        <v>1703</v>
      </c>
      <c r="AE27" s="376">
        <v>0</v>
      </c>
      <c r="AF27" s="376"/>
      <c r="AG27" s="377">
        <v>7.4720700000000004</v>
      </c>
      <c r="AH27" s="336">
        <v>112.43946</v>
      </c>
    </row>
    <row r="28" spans="2:34" hidden="1">
      <c r="B28" s="671"/>
      <c r="C28" s="672"/>
      <c r="D28" s="672"/>
      <c r="E28" s="672"/>
      <c r="F28" s="672"/>
      <c r="G28" s="672"/>
      <c r="H28" s="672"/>
      <c r="I28" s="672"/>
      <c r="J28" s="672"/>
      <c r="K28" s="672"/>
      <c r="L28" s="672"/>
      <c r="M28" s="672"/>
      <c r="N28" s="672"/>
      <c r="O28" s="672"/>
      <c r="P28" s="672"/>
      <c r="Q28" s="672"/>
      <c r="R28" s="672"/>
      <c r="S28" s="672"/>
      <c r="T28" s="672"/>
      <c r="U28" s="672"/>
      <c r="V28" s="672"/>
      <c r="W28" s="672"/>
      <c r="X28" s="672"/>
      <c r="Y28" s="672"/>
      <c r="Z28" s="672"/>
      <c r="AA28" s="672"/>
      <c r="AB28" s="672"/>
      <c r="AC28" s="672"/>
      <c r="AD28" s="672"/>
      <c r="AE28" s="672"/>
      <c r="AF28" s="672"/>
      <c r="AG28" s="672"/>
      <c r="AH28" s="673"/>
    </row>
    <row r="29" spans="2:34" hidden="1">
      <c r="B29" s="472" t="s">
        <v>2156</v>
      </c>
      <c r="C29" s="467">
        <v>0.88600000000000001</v>
      </c>
      <c r="D29" s="376" t="s">
        <v>2157</v>
      </c>
      <c r="E29" s="498"/>
      <c r="F29" s="337">
        <v>1</v>
      </c>
      <c r="G29" s="377" t="s">
        <v>2158</v>
      </c>
      <c r="H29" s="376" t="s">
        <v>2159</v>
      </c>
      <c r="I29" s="376" t="s">
        <v>2099</v>
      </c>
      <c r="J29" s="320">
        <v>0.41299999999999998</v>
      </c>
      <c r="K29" s="376" t="s">
        <v>1700</v>
      </c>
      <c r="L29" s="321">
        <v>11.8</v>
      </c>
      <c r="M29" s="321">
        <v>11.4</v>
      </c>
      <c r="N29" s="321">
        <v>14</v>
      </c>
      <c r="O29" s="376">
        <v>1</v>
      </c>
      <c r="P29" s="376" t="s">
        <v>1697</v>
      </c>
      <c r="Q29" s="376" t="s">
        <v>1701</v>
      </c>
      <c r="R29" s="376" t="s">
        <v>1709</v>
      </c>
      <c r="S29" s="376">
        <v>0</v>
      </c>
      <c r="T29" s="377" t="s">
        <v>1701</v>
      </c>
      <c r="U29" s="377" t="s">
        <v>1767</v>
      </c>
      <c r="V29" s="377">
        <v>1</v>
      </c>
      <c r="W29" s="377" t="s">
        <v>1701</v>
      </c>
      <c r="X29" s="377" t="s">
        <v>1707</v>
      </c>
      <c r="Y29" s="377">
        <v>0</v>
      </c>
      <c r="Z29" s="322"/>
      <c r="AA29" s="322"/>
      <c r="AB29" s="322"/>
      <c r="AC29" s="377" t="s">
        <v>1699</v>
      </c>
      <c r="AD29" s="377" t="s">
        <v>1703</v>
      </c>
      <c r="AE29" s="377">
        <v>2</v>
      </c>
      <c r="AF29" s="376"/>
      <c r="AG29" s="377">
        <v>7.4813900000000002</v>
      </c>
      <c r="AH29" s="336">
        <v>112.43555000000001</v>
      </c>
    </row>
    <row r="30" spans="2:34" hidden="1">
      <c r="B30" s="670"/>
      <c r="C30" s="653"/>
      <c r="D30" s="653"/>
      <c r="E30" s="653"/>
      <c r="F30" s="653"/>
      <c r="G30" s="653"/>
      <c r="H30" s="653"/>
      <c r="I30" s="653"/>
      <c r="J30" s="653"/>
      <c r="K30" s="653"/>
      <c r="L30" s="653"/>
      <c r="M30" s="653"/>
      <c r="N30" s="653"/>
      <c r="O30" s="653"/>
      <c r="P30" s="653"/>
      <c r="Q30" s="653"/>
      <c r="R30" s="653"/>
      <c r="S30" s="653"/>
      <c r="T30" s="653"/>
      <c r="U30" s="653"/>
      <c r="V30" s="653"/>
      <c r="W30" s="653"/>
      <c r="X30" s="653"/>
      <c r="Y30" s="653"/>
      <c r="Z30" s="653"/>
      <c r="AA30" s="653"/>
      <c r="AB30" s="653"/>
      <c r="AC30" s="653"/>
      <c r="AD30" s="653"/>
      <c r="AE30" s="653"/>
      <c r="AF30" s="653"/>
      <c r="AG30" s="653"/>
      <c r="AH30" s="653"/>
    </row>
    <row r="31" spans="2:34" hidden="1">
      <c r="B31" s="479" t="s">
        <v>2091</v>
      </c>
      <c r="C31" s="475">
        <v>2.1509999999999998</v>
      </c>
      <c r="D31" s="480" t="s">
        <v>2160</v>
      </c>
      <c r="E31" s="480"/>
      <c r="F31" s="376">
        <v>1</v>
      </c>
      <c r="G31" s="330" t="s">
        <v>2161</v>
      </c>
      <c r="H31" s="318" t="s">
        <v>2162</v>
      </c>
      <c r="I31" s="318" t="s">
        <v>2100</v>
      </c>
      <c r="J31" s="320">
        <v>0.13600000000000001</v>
      </c>
      <c r="K31" s="376" t="s">
        <v>1700</v>
      </c>
      <c r="L31" s="321">
        <v>9.9</v>
      </c>
      <c r="M31" s="321">
        <v>5.9</v>
      </c>
      <c r="N31" s="321">
        <v>6.46</v>
      </c>
      <c r="O31" s="376">
        <v>1</v>
      </c>
      <c r="P31" s="376" t="s">
        <v>1697</v>
      </c>
      <c r="Q31" s="376" t="s">
        <v>1701</v>
      </c>
      <c r="R31" s="376" t="s">
        <v>1709</v>
      </c>
      <c r="S31" s="376">
        <v>1</v>
      </c>
      <c r="T31" s="376" t="s">
        <v>1701</v>
      </c>
      <c r="U31" s="376" t="s">
        <v>1767</v>
      </c>
      <c r="V31" s="376">
        <v>1</v>
      </c>
      <c r="W31" s="376" t="s">
        <v>1701</v>
      </c>
      <c r="X31" s="376" t="s">
        <v>1707</v>
      </c>
      <c r="Y31" s="376">
        <v>1</v>
      </c>
      <c r="Z31" s="322"/>
      <c r="AA31" s="322"/>
      <c r="AB31" s="322"/>
      <c r="AC31" s="376" t="s">
        <v>1699</v>
      </c>
      <c r="AD31" s="376" t="s">
        <v>1703</v>
      </c>
      <c r="AE31" s="376">
        <v>2</v>
      </c>
      <c r="AF31" s="503"/>
      <c r="AG31" s="340">
        <v>7.4799300000000004</v>
      </c>
      <c r="AH31" s="341">
        <v>112.42861000000001</v>
      </c>
    </row>
    <row r="32" spans="2:34" hidden="1">
      <c r="B32" s="670"/>
      <c r="C32" s="653"/>
      <c r="D32" s="653"/>
      <c r="E32" s="653"/>
      <c r="F32" s="653"/>
      <c r="G32" s="653"/>
      <c r="H32" s="653"/>
      <c r="I32" s="653"/>
      <c r="J32" s="653"/>
      <c r="K32" s="653"/>
      <c r="L32" s="653"/>
      <c r="M32" s="653"/>
      <c r="N32" s="653"/>
      <c r="O32" s="653"/>
      <c r="P32" s="653"/>
      <c r="Q32" s="653"/>
      <c r="R32" s="653"/>
      <c r="S32" s="653"/>
      <c r="T32" s="653"/>
      <c r="U32" s="653"/>
      <c r="V32" s="653"/>
      <c r="W32" s="653"/>
      <c r="X32" s="653"/>
      <c r="Y32" s="653"/>
      <c r="Z32" s="653"/>
      <c r="AA32" s="653"/>
      <c r="AB32" s="653"/>
      <c r="AC32" s="653"/>
      <c r="AD32" s="653"/>
      <c r="AE32" s="653"/>
      <c r="AF32" s="653"/>
      <c r="AG32" s="653"/>
      <c r="AH32" s="653"/>
    </row>
    <row r="33" spans="2:34" hidden="1">
      <c r="B33" s="482" t="s">
        <v>2128</v>
      </c>
      <c r="C33" s="475">
        <v>0.36</v>
      </c>
      <c r="D33" s="480" t="s">
        <v>2163</v>
      </c>
      <c r="E33" s="480"/>
      <c r="F33" s="376"/>
      <c r="G33" s="377"/>
      <c r="H33" s="376"/>
      <c r="I33" s="376"/>
      <c r="J33" s="320"/>
      <c r="K33" s="376"/>
      <c r="L33" s="321"/>
      <c r="M33" s="321"/>
      <c r="N33" s="321"/>
      <c r="O33" s="376"/>
      <c r="P33" s="376"/>
      <c r="Q33" s="376"/>
      <c r="R33" s="376"/>
      <c r="S33" s="376"/>
      <c r="T33" s="376"/>
      <c r="U33" s="376"/>
      <c r="V33" s="376"/>
      <c r="W33" s="376"/>
      <c r="X33" s="376"/>
      <c r="Y33" s="376"/>
      <c r="Z33" s="322"/>
      <c r="AA33" s="322"/>
      <c r="AB33" s="322"/>
      <c r="AC33" s="317"/>
      <c r="AD33" s="317"/>
      <c r="AE33" s="317"/>
      <c r="AF33" s="317"/>
      <c r="AG33" s="377"/>
      <c r="AH33" s="336"/>
    </row>
    <row r="34" spans="2:34" hidden="1">
      <c r="B34" s="670"/>
      <c r="C34" s="653"/>
      <c r="D34" s="653"/>
      <c r="E34" s="653"/>
      <c r="F34" s="653"/>
      <c r="G34" s="653"/>
      <c r="H34" s="653"/>
      <c r="I34" s="653"/>
      <c r="J34" s="653"/>
      <c r="K34" s="653"/>
      <c r="L34" s="653"/>
      <c r="M34" s="653"/>
      <c r="N34" s="653"/>
      <c r="O34" s="653"/>
      <c r="P34" s="653"/>
      <c r="Q34" s="653"/>
      <c r="R34" s="653"/>
      <c r="S34" s="653"/>
      <c r="T34" s="653"/>
      <c r="U34" s="653"/>
      <c r="V34" s="653"/>
      <c r="W34" s="653"/>
      <c r="X34" s="653"/>
      <c r="Y34" s="653"/>
      <c r="Z34" s="653"/>
      <c r="AA34" s="653"/>
      <c r="AB34" s="653"/>
      <c r="AC34" s="653"/>
      <c r="AD34" s="653"/>
      <c r="AE34" s="653"/>
      <c r="AF34" s="653"/>
      <c r="AG34" s="653"/>
      <c r="AH34" s="653"/>
    </row>
    <row r="35" spans="2:34" hidden="1">
      <c r="B35" s="472" t="s">
        <v>2059</v>
      </c>
      <c r="C35" s="467">
        <v>0.46</v>
      </c>
      <c r="D35" s="376" t="s">
        <v>2164</v>
      </c>
      <c r="E35" s="376"/>
      <c r="F35" s="376"/>
      <c r="G35" s="333"/>
      <c r="H35" s="318"/>
      <c r="I35" s="318"/>
      <c r="J35" s="320"/>
      <c r="K35" s="376"/>
      <c r="L35" s="321"/>
      <c r="M35" s="321"/>
      <c r="N35" s="321"/>
      <c r="O35" s="376"/>
      <c r="P35" s="468"/>
      <c r="Q35" s="468"/>
      <c r="R35" s="468"/>
      <c r="S35" s="377"/>
      <c r="T35" s="468"/>
      <c r="U35" s="468"/>
      <c r="V35" s="468"/>
      <c r="W35" s="468"/>
      <c r="X35" s="468"/>
      <c r="Y35" s="468"/>
      <c r="Z35" s="322"/>
      <c r="AA35" s="322"/>
      <c r="AB35" s="322"/>
      <c r="AC35" s="468"/>
      <c r="AD35" s="468"/>
      <c r="AE35" s="468"/>
      <c r="AF35" s="376"/>
      <c r="AG35" s="377"/>
      <c r="AH35" s="336"/>
    </row>
    <row r="36" spans="2:34" hidden="1">
      <c r="B36" s="499"/>
      <c r="C36" s="473"/>
      <c r="D36" s="473"/>
      <c r="E36" s="473"/>
      <c r="F36" s="473"/>
      <c r="G36" s="473"/>
      <c r="H36" s="473"/>
      <c r="I36" s="473"/>
      <c r="J36" s="473"/>
      <c r="K36" s="473"/>
      <c r="L36" s="473"/>
      <c r="M36" s="473"/>
      <c r="N36" s="473"/>
      <c r="O36" s="473"/>
      <c r="P36" s="473"/>
      <c r="Q36" s="473"/>
      <c r="R36" s="473"/>
      <c r="S36" s="473"/>
      <c r="T36" s="473"/>
      <c r="U36" s="473"/>
      <c r="V36" s="473"/>
      <c r="W36" s="473"/>
      <c r="X36" s="473"/>
      <c r="Y36" s="473"/>
      <c r="Z36" s="473"/>
      <c r="AA36" s="473"/>
      <c r="AB36" s="473"/>
      <c r="AC36" s="473"/>
      <c r="AD36" s="473"/>
      <c r="AE36" s="473"/>
      <c r="AF36" s="473"/>
      <c r="AG36" s="473"/>
      <c r="AH36" s="500"/>
    </row>
    <row r="37" spans="2:34" hidden="1">
      <c r="B37" s="482" t="s">
        <v>2090</v>
      </c>
      <c r="C37" s="475">
        <v>0.35599999999999998</v>
      </c>
      <c r="D37" s="480" t="s">
        <v>2165</v>
      </c>
      <c r="E37" s="480"/>
      <c r="F37" s="370"/>
      <c r="G37" s="367"/>
      <c r="H37" s="318"/>
      <c r="I37" s="318"/>
      <c r="J37" s="425"/>
      <c r="K37" s="480"/>
      <c r="L37" s="408"/>
      <c r="M37" s="408"/>
      <c r="N37" s="408"/>
      <c r="O37" s="370"/>
      <c r="P37" s="468"/>
      <c r="Q37" s="468"/>
      <c r="R37" s="468"/>
      <c r="S37" s="377"/>
      <c r="T37" s="468"/>
      <c r="U37" s="468"/>
      <c r="V37" s="468"/>
      <c r="W37" s="468"/>
      <c r="X37" s="468"/>
      <c r="Y37" s="468"/>
      <c r="Z37" s="322"/>
      <c r="AA37" s="322"/>
      <c r="AB37" s="322"/>
      <c r="AC37" s="468"/>
      <c r="AD37" s="468"/>
      <c r="AE37" s="468"/>
      <c r="AF37" s="477"/>
      <c r="AG37" s="427"/>
      <c r="AH37" s="428"/>
    </row>
    <row r="38" spans="2:34" hidden="1">
      <c r="B38" s="671"/>
      <c r="C38" s="672"/>
      <c r="D38" s="672"/>
      <c r="E38" s="672"/>
      <c r="F38" s="672"/>
      <c r="G38" s="672"/>
      <c r="H38" s="672"/>
      <c r="I38" s="672"/>
      <c r="J38" s="672"/>
      <c r="K38" s="672"/>
      <c r="L38" s="672"/>
      <c r="M38" s="672"/>
      <c r="N38" s="672"/>
      <c r="O38" s="672"/>
      <c r="P38" s="672"/>
      <c r="Q38" s="672"/>
      <c r="R38" s="672"/>
      <c r="S38" s="672"/>
      <c r="T38" s="672"/>
      <c r="U38" s="672"/>
      <c r="V38" s="672"/>
      <c r="W38" s="672"/>
      <c r="X38" s="672"/>
      <c r="Y38" s="672"/>
      <c r="Z38" s="672"/>
      <c r="AA38" s="672"/>
      <c r="AB38" s="672"/>
      <c r="AC38" s="672"/>
      <c r="AD38" s="672"/>
      <c r="AE38" s="672"/>
      <c r="AF38" s="672"/>
      <c r="AG38" s="672"/>
      <c r="AH38" s="673"/>
    </row>
    <row r="39" spans="2:34" hidden="1">
      <c r="B39" s="482" t="s">
        <v>2166</v>
      </c>
      <c r="C39" s="475">
        <v>1.71</v>
      </c>
      <c r="D39" s="480" t="s">
        <v>2167</v>
      </c>
      <c r="E39" s="480"/>
      <c r="F39" s="370"/>
      <c r="G39" s="367"/>
      <c r="H39" s="318"/>
      <c r="I39" s="318"/>
      <c r="J39" s="425"/>
      <c r="K39" s="480"/>
      <c r="L39" s="408"/>
      <c r="M39" s="408"/>
      <c r="N39" s="408"/>
      <c r="O39" s="370"/>
      <c r="P39" s="468"/>
      <c r="Q39" s="468"/>
      <c r="R39" s="468"/>
      <c r="S39" s="377"/>
      <c r="T39" s="468"/>
      <c r="U39" s="468"/>
      <c r="V39" s="468"/>
      <c r="W39" s="468"/>
      <c r="X39" s="468"/>
      <c r="Y39" s="468"/>
      <c r="Z39" s="322"/>
      <c r="AA39" s="322"/>
      <c r="AB39" s="322"/>
      <c r="AC39" s="468"/>
      <c r="AD39" s="468"/>
      <c r="AE39" s="468"/>
      <c r="AF39" s="477"/>
      <c r="AG39" s="427"/>
      <c r="AH39" s="428"/>
    </row>
    <row r="40" spans="2:34" hidden="1">
      <c r="B40" s="671"/>
      <c r="C40" s="672"/>
      <c r="D40" s="672"/>
      <c r="E40" s="672"/>
      <c r="F40" s="672"/>
      <c r="G40" s="672"/>
      <c r="H40" s="672"/>
      <c r="I40" s="672"/>
      <c r="J40" s="672"/>
      <c r="K40" s="672"/>
      <c r="L40" s="672"/>
      <c r="M40" s="672"/>
      <c r="N40" s="672"/>
      <c r="O40" s="672"/>
      <c r="P40" s="672"/>
      <c r="Q40" s="672"/>
      <c r="R40" s="672"/>
      <c r="S40" s="672"/>
      <c r="T40" s="672"/>
      <c r="U40" s="672"/>
      <c r="V40" s="672"/>
      <c r="W40" s="672"/>
      <c r="X40" s="672"/>
      <c r="Y40" s="672"/>
      <c r="Z40" s="672"/>
      <c r="AA40" s="672"/>
      <c r="AB40" s="672"/>
      <c r="AC40" s="672"/>
      <c r="AD40" s="672"/>
      <c r="AE40" s="672"/>
      <c r="AF40" s="672"/>
      <c r="AG40" s="672"/>
      <c r="AH40" s="673"/>
    </row>
    <row r="41" spans="2:34" hidden="1">
      <c r="B41" s="472" t="s">
        <v>2168</v>
      </c>
      <c r="C41" s="467">
        <v>0.37</v>
      </c>
      <c r="D41" s="376" t="s">
        <v>2169</v>
      </c>
      <c r="E41" s="376"/>
      <c r="F41" s="376"/>
      <c r="G41" s="377"/>
      <c r="H41" s="376"/>
      <c r="I41" s="376"/>
      <c r="J41" s="320"/>
      <c r="K41" s="376"/>
      <c r="L41" s="321"/>
      <c r="M41" s="321"/>
      <c r="N41" s="321"/>
      <c r="O41" s="376"/>
      <c r="P41" s="376"/>
      <c r="Q41" s="376"/>
      <c r="R41" s="376"/>
      <c r="S41" s="376"/>
      <c r="T41" s="376"/>
      <c r="U41" s="376"/>
      <c r="V41" s="376"/>
      <c r="W41" s="376"/>
      <c r="X41" s="376"/>
      <c r="Y41" s="376"/>
      <c r="Z41" s="322"/>
      <c r="AA41" s="322"/>
      <c r="AB41" s="322"/>
      <c r="AC41" s="376"/>
      <c r="AD41" s="376"/>
      <c r="AE41" s="376"/>
      <c r="AF41" s="376"/>
      <c r="AG41" s="421"/>
      <c r="AH41" s="336"/>
    </row>
    <row r="42" spans="2:34" hidden="1">
      <c r="B42" s="671"/>
      <c r="C42" s="672"/>
      <c r="D42" s="672"/>
      <c r="E42" s="672"/>
      <c r="F42" s="672"/>
      <c r="G42" s="672"/>
      <c r="H42" s="672"/>
      <c r="I42" s="672"/>
      <c r="J42" s="672"/>
      <c r="K42" s="672"/>
      <c r="L42" s="672"/>
      <c r="M42" s="672"/>
      <c r="N42" s="672"/>
      <c r="O42" s="672"/>
      <c r="P42" s="672"/>
      <c r="Q42" s="672"/>
      <c r="R42" s="672"/>
      <c r="S42" s="672"/>
      <c r="T42" s="672"/>
      <c r="U42" s="672"/>
      <c r="V42" s="672"/>
      <c r="W42" s="672"/>
      <c r="X42" s="672"/>
      <c r="Y42" s="672"/>
      <c r="Z42" s="672"/>
      <c r="AA42" s="672"/>
      <c r="AB42" s="672"/>
      <c r="AC42" s="672"/>
      <c r="AD42" s="672"/>
      <c r="AE42" s="672"/>
      <c r="AF42" s="672"/>
      <c r="AG42" s="672"/>
      <c r="AH42" s="673"/>
    </row>
    <row r="43" spans="2:34" hidden="1">
      <c r="B43" s="472" t="s">
        <v>2048</v>
      </c>
      <c r="C43" s="467">
        <v>0.51700000000000002</v>
      </c>
      <c r="D43" s="376" t="s">
        <v>2170</v>
      </c>
      <c r="E43" s="316"/>
      <c r="F43" s="316"/>
      <c r="G43" s="317"/>
      <c r="H43" s="480"/>
      <c r="I43" s="480"/>
      <c r="J43" s="430"/>
      <c r="K43" s="480"/>
      <c r="L43" s="431"/>
      <c r="M43" s="431"/>
      <c r="N43" s="431"/>
      <c r="O43" s="480"/>
      <c r="P43" s="480"/>
      <c r="Q43" s="480"/>
      <c r="R43" s="480"/>
      <c r="S43" s="468"/>
      <c r="T43" s="468"/>
      <c r="U43" s="468"/>
      <c r="V43" s="468"/>
      <c r="W43" s="468"/>
      <c r="X43" s="468"/>
      <c r="Y43" s="468"/>
      <c r="Z43" s="322"/>
      <c r="AA43" s="322"/>
      <c r="AB43" s="322"/>
      <c r="AC43" s="468"/>
      <c r="AD43" s="468"/>
      <c r="AE43" s="468"/>
      <c r="AF43" s="480"/>
      <c r="AG43" s="331"/>
      <c r="AH43" s="368"/>
    </row>
    <row r="44" spans="2:34" hidden="1">
      <c r="B44" s="671"/>
      <c r="C44" s="672"/>
      <c r="D44" s="672"/>
      <c r="E44" s="672"/>
      <c r="F44" s="672"/>
      <c r="G44" s="672"/>
      <c r="H44" s="672"/>
      <c r="I44" s="672"/>
      <c r="J44" s="672"/>
      <c r="K44" s="672"/>
      <c r="L44" s="672"/>
      <c r="M44" s="672"/>
      <c r="N44" s="672"/>
      <c r="O44" s="672"/>
      <c r="P44" s="672"/>
      <c r="Q44" s="672"/>
      <c r="R44" s="672"/>
      <c r="S44" s="672"/>
      <c r="T44" s="672"/>
      <c r="U44" s="672"/>
      <c r="V44" s="672"/>
      <c r="W44" s="672"/>
      <c r="X44" s="672"/>
      <c r="Y44" s="672"/>
      <c r="Z44" s="672"/>
      <c r="AA44" s="672"/>
      <c r="AB44" s="672"/>
      <c r="AC44" s="672"/>
      <c r="AD44" s="672"/>
      <c r="AE44" s="672"/>
      <c r="AF44" s="672"/>
      <c r="AG44" s="672"/>
      <c r="AH44" s="673"/>
    </row>
    <row r="45" spans="2:34" hidden="1">
      <c r="B45" s="479" t="s">
        <v>2080</v>
      </c>
      <c r="C45" s="475">
        <v>0.27800000000000002</v>
      </c>
      <c r="D45" s="480" t="s">
        <v>2171</v>
      </c>
      <c r="E45" s="480"/>
      <c r="F45" s="376">
        <v>1</v>
      </c>
      <c r="G45" s="330" t="s">
        <v>2172</v>
      </c>
      <c r="H45" s="318" t="s">
        <v>2173</v>
      </c>
      <c r="I45" s="318" t="s">
        <v>2100</v>
      </c>
      <c r="J45" s="320">
        <v>2.1999999999999999E-2</v>
      </c>
      <c r="K45" s="376" t="s">
        <v>1700</v>
      </c>
      <c r="L45" s="321">
        <v>4.8</v>
      </c>
      <c r="M45" s="321">
        <v>5.6</v>
      </c>
      <c r="N45" s="321">
        <v>5.97</v>
      </c>
      <c r="O45" s="376">
        <v>1</v>
      </c>
      <c r="P45" s="376" t="s">
        <v>1705</v>
      </c>
      <c r="Q45" s="376" t="s">
        <v>1701</v>
      </c>
      <c r="R45" s="376" t="s">
        <v>1709</v>
      </c>
      <c r="S45" s="376">
        <v>1</v>
      </c>
      <c r="T45" s="376" t="s">
        <v>1701</v>
      </c>
      <c r="U45" s="376" t="s">
        <v>1767</v>
      </c>
      <c r="V45" s="376">
        <v>1</v>
      </c>
      <c r="W45" s="376" t="s">
        <v>1701</v>
      </c>
      <c r="X45" s="376" t="s">
        <v>1707</v>
      </c>
      <c r="Y45" s="376">
        <v>1</v>
      </c>
      <c r="Z45" s="322"/>
      <c r="AA45" s="322"/>
      <c r="AB45" s="322"/>
      <c r="AC45" s="376" t="s">
        <v>1699</v>
      </c>
      <c r="AD45" s="376" t="s">
        <v>1703</v>
      </c>
      <c r="AE45" s="376">
        <v>0</v>
      </c>
      <c r="AF45" s="503"/>
      <c r="AG45" s="340">
        <v>7.4656000000000002</v>
      </c>
      <c r="AH45" s="341">
        <v>112.42961</v>
      </c>
    </row>
    <row r="46" spans="2:34" hidden="1">
      <c r="B46" s="670"/>
      <c r="C46" s="653"/>
      <c r="D46" s="653"/>
      <c r="E46" s="653"/>
      <c r="F46" s="653"/>
      <c r="G46" s="653"/>
      <c r="H46" s="653"/>
      <c r="I46" s="653"/>
      <c r="J46" s="653"/>
      <c r="K46" s="653"/>
      <c r="L46" s="653"/>
      <c r="M46" s="653"/>
      <c r="N46" s="653"/>
      <c r="O46" s="653"/>
      <c r="P46" s="653"/>
      <c r="Q46" s="653"/>
      <c r="R46" s="653"/>
      <c r="S46" s="653"/>
      <c r="T46" s="653"/>
      <c r="U46" s="653"/>
      <c r="V46" s="653"/>
      <c r="W46" s="653"/>
      <c r="X46" s="653"/>
      <c r="Y46" s="653"/>
      <c r="Z46" s="653"/>
      <c r="AA46" s="653"/>
      <c r="AB46" s="653"/>
      <c r="AC46" s="653"/>
      <c r="AD46" s="653"/>
      <c r="AE46" s="653"/>
      <c r="AF46" s="653"/>
      <c r="AG46" s="653"/>
      <c r="AH46" s="653"/>
    </row>
    <row r="47" spans="2:34" hidden="1">
      <c r="B47" s="482" t="s">
        <v>2174</v>
      </c>
      <c r="C47" s="475">
        <v>0.37</v>
      </c>
      <c r="D47" s="477" t="s">
        <v>2175</v>
      </c>
      <c r="E47" s="477"/>
      <c r="F47" s="468"/>
      <c r="G47" s="468"/>
      <c r="H47" s="345"/>
      <c r="I47" s="345"/>
      <c r="J47" s="347"/>
      <c r="K47" s="345"/>
      <c r="L47" s="348"/>
      <c r="M47" s="348"/>
      <c r="N47" s="348"/>
      <c r="O47" s="345"/>
      <c r="P47" s="345"/>
      <c r="Q47" s="345"/>
      <c r="R47" s="345"/>
      <c r="S47" s="345"/>
      <c r="T47" s="376"/>
      <c r="U47" s="376"/>
      <c r="V47" s="376"/>
      <c r="W47" s="376"/>
      <c r="X47" s="376"/>
      <c r="Y47" s="376"/>
      <c r="Z47" s="322"/>
      <c r="AA47" s="322"/>
      <c r="AB47" s="322"/>
      <c r="AC47" s="317"/>
      <c r="AD47" s="317"/>
      <c r="AE47" s="317"/>
      <c r="AF47" s="317"/>
      <c r="AG47" s="345"/>
      <c r="AH47" s="349"/>
    </row>
    <row r="48" spans="2:34" hidden="1">
      <c r="B48" s="499"/>
      <c r="C48" s="473"/>
      <c r="D48" s="473"/>
      <c r="E48" s="473"/>
      <c r="F48" s="473"/>
      <c r="G48" s="473"/>
      <c r="H48" s="473"/>
      <c r="I48" s="473"/>
      <c r="J48" s="473"/>
      <c r="K48" s="473"/>
      <c r="L48" s="473"/>
      <c r="M48" s="473"/>
      <c r="N48" s="473"/>
      <c r="O48" s="473"/>
      <c r="P48" s="473"/>
      <c r="Q48" s="473"/>
      <c r="R48" s="473"/>
      <c r="S48" s="473"/>
      <c r="T48" s="473"/>
      <c r="U48" s="473"/>
      <c r="V48" s="473"/>
      <c r="W48" s="473"/>
      <c r="X48" s="473"/>
      <c r="Y48" s="473"/>
      <c r="Z48" s="473"/>
      <c r="AA48" s="473"/>
      <c r="AB48" s="473"/>
      <c r="AC48" s="473"/>
      <c r="AD48" s="473"/>
      <c r="AE48" s="473"/>
      <c r="AF48" s="473"/>
      <c r="AG48" s="473"/>
      <c r="AH48" s="500"/>
    </row>
    <row r="49" spans="2:34" hidden="1">
      <c r="B49" s="482" t="s">
        <v>2176</v>
      </c>
      <c r="C49" s="350">
        <v>0.45</v>
      </c>
      <c r="D49" s="480" t="s">
        <v>2177</v>
      </c>
      <c r="E49" s="498"/>
      <c r="F49" s="345"/>
      <c r="G49" s="317"/>
      <c r="H49" s="345"/>
      <c r="I49" s="345"/>
      <c r="J49" s="345"/>
      <c r="K49" s="345"/>
      <c r="L49" s="348"/>
      <c r="M49" s="348"/>
      <c r="N49" s="348"/>
      <c r="O49" s="345"/>
      <c r="P49" s="345"/>
      <c r="Q49" s="345"/>
      <c r="R49" s="345"/>
      <c r="S49" s="345"/>
      <c r="T49" s="376"/>
      <c r="U49" s="376"/>
      <c r="V49" s="376"/>
      <c r="W49" s="376"/>
      <c r="X49" s="376"/>
      <c r="Y49" s="376"/>
      <c r="Z49" s="322"/>
      <c r="AA49" s="322"/>
      <c r="AB49" s="322"/>
      <c r="AC49" s="317"/>
      <c r="AD49" s="317"/>
      <c r="AE49" s="317"/>
      <c r="AF49" s="317"/>
      <c r="AG49" s="345"/>
      <c r="AH49" s="351"/>
    </row>
    <row r="50" spans="2:34" hidden="1">
      <c r="B50" s="670"/>
      <c r="C50" s="653"/>
      <c r="D50" s="653"/>
      <c r="E50" s="653"/>
      <c r="F50" s="653"/>
      <c r="G50" s="653"/>
      <c r="H50" s="653"/>
      <c r="I50" s="653"/>
      <c r="J50" s="653"/>
      <c r="K50" s="653"/>
      <c r="L50" s="653"/>
      <c r="M50" s="653"/>
      <c r="N50" s="653"/>
      <c r="O50" s="653"/>
      <c r="P50" s="653"/>
      <c r="Q50" s="653"/>
      <c r="R50" s="653"/>
      <c r="S50" s="653"/>
      <c r="T50" s="653"/>
      <c r="U50" s="653"/>
      <c r="V50" s="653"/>
      <c r="W50" s="653"/>
      <c r="X50" s="653"/>
      <c r="Y50" s="653"/>
      <c r="Z50" s="653"/>
      <c r="AA50" s="653"/>
      <c r="AB50" s="653"/>
      <c r="AC50" s="653"/>
      <c r="AD50" s="653"/>
      <c r="AE50" s="653"/>
      <c r="AF50" s="653"/>
      <c r="AG50" s="653"/>
      <c r="AH50" s="653"/>
    </row>
    <row r="51" spans="2:34" hidden="1">
      <c r="B51" s="482" t="s">
        <v>2178</v>
      </c>
      <c r="C51" s="475">
        <v>0.64</v>
      </c>
      <c r="D51" s="480" t="s">
        <v>2179</v>
      </c>
      <c r="E51" s="480"/>
      <c r="F51" s="376"/>
      <c r="G51" s="377"/>
      <c r="H51" s="317"/>
      <c r="I51" s="317"/>
      <c r="J51" s="320"/>
      <c r="K51" s="376"/>
      <c r="L51" s="321"/>
      <c r="M51" s="321"/>
      <c r="N51" s="321"/>
      <c r="O51" s="376"/>
      <c r="P51" s="376"/>
      <c r="Q51" s="376"/>
      <c r="R51" s="376"/>
      <c r="S51" s="335"/>
      <c r="T51" s="335"/>
      <c r="U51" s="335"/>
      <c r="V51" s="335"/>
      <c r="W51" s="335"/>
      <c r="X51" s="335"/>
      <c r="Y51" s="335"/>
      <c r="Z51" s="322"/>
      <c r="AA51" s="322"/>
      <c r="AB51" s="322"/>
      <c r="AC51" s="376"/>
      <c r="AD51" s="376"/>
      <c r="AE51" s="376"/>
      <c r="AF51" s="376"/>
      <c r="AG51" s="377"/>
      <c r="AH51" s="336"/>
    </row>
    <row r="52" spans="2:34" hidden="1">
      <c r="B52" s="671"/>
      <c r="C52" s="672"/>
      <c r="D52" s="672"/>
      <c r="E52" s="672"/>
      <c r="F52" s="672"/>
      <c r="G52" s="672"/>
      <c r="H52" s="672"/>
      <c r="I52" s="672"/>
      <c r="J52" s="672"/>
      <c r="K52" s="672"/>
      <c r="L52" s="672"/>
      <c r="M52" s="672"/>
      <c r="N52" s="672"/>
      <c r="O52" s="672"/>
      <c r="P52" s="672"/>
      <c r="Q52" s="672"/>
      <c r="R52" s="672"/>
      <c r="S52" s="672"/>
      <c r="T52" s="672"/>
      <c r="U52" s="672"/>
      <c r="V52" s="672"/>
      <c r="W52" s="672"/>
      <c r="X52" s="672"/>
      <c r="Y52" s="672"/>
      <c r="Z52" s="672"/>
      <c r="AA52" s="672"/>
      <c r="AB52" s="672"/>
      <c r="AC52" s="672"/>
      <c r="AD52" s="672"/>
      <c r="AE52" s="672"/>
      <c r="AF52" s="672"/>
      <c r="AG52" s="672"/>
      <c r="AH52" s="673"/>
    </row>
    <row r="53" spans="2:34" hidden="1">
      <c r="B53" s="472" t="s">
        <v>2180</v>
      </c>
      <c r="C53" s="467">
        <v>0.26</v>
      </c>
      <c r="D53" s="376" t="s">
        <v>2181</v>
      </c>
      <c r="E53" s="376"/>
      <c r="F53" s="376">
        <v>1</v>
      </c>
      <c r="G53" s="377" t="s">
        <v>2182</v>
      </c>
      <c r="H53" s="376" t="s">
        <v>2183</v>
      </c>
      <c r="I53" s="376" t="s">
        <v>2055</v>
      </c>
      <c r="J53" s="320">
        <v>0.23</v>
      </c>
      <c r="K53" s="376" t="s">
        <v>1700</v>
      </c>
      <c r="L53" s="321">
        <v>6.65</v>
      </c>
      <c r="M53" s="321">
        <v>6.7</v>
      </c>
      <c r="N53" s="321">
        <v>7.06</v>
      </c>
      <c r="O53" s="376">
        <v>1</v>
      </c>
      <c r="P53" s="376" t="s">
        <v>1697</v>
      </c>
      <c r="Q53" s="376" t="s">
        <v>1701</v>
      </c>
      <c r="R53" s="376" t="s">
        <v>1709</v>
      </c>
      <c r="S53" s="376">
        <v>3</v>
      </c>
      <c r="T53" s="376" t="s">
        <v>1701</v>
      </c>
      <c r="U53" s="376" t="s">
        <v>1767</v>
      </c>
      <c r="V53" s="376">
        <v>1</v>
      </c>
      <c r="W53" s="376" t="s">
        <v>1701</v>
      </c>
      <c r="X53" s="376" t="s">
        <v>1707</v>
      </c>
      <c r="Y53" s="376">
        <v>2</v>
      </c>
      <c r="Z53" s="322"/>
      <c r="AA53" s="322"/>
      <c r="AB53" s="322"/>
      <c r="AC53" s="376" t="s">
        <v>1699</v>
      </c>
      <c r="AD53" s="376" t="s">
        <v>1703</v>
      </c>
      <c r="AE53" s="376">
        <v>2</v>
      </c>
      <c r="AF53" s="376"/>
      <c r="AG53" s="376">
        <v>7.4656000000000002</v>
      </c>
      <c r="AH53" s="336">
        <v>112.42961</v>
      </c>
    </row>
    <row r="54" spans="2:34" hidden="1">
      <c r="B54" s="670"/>
      <c r="C54" s="653"/>
      <c r="D54" s="653"/>
      <c r="E54" s="653"/>
      <c r="F54" s="653"/>
      <c r="G54" s="653"/>
      <c r="H54" s="653"/>
      <c r="I54" s="653"/>
      <c r="J54" s="653"/>
      <c r="K54" s="653"/>
      <c r="L54" s="653"/>
      <c r="M54" s="653"/>
      <c r="N54" s="653"/>
      <c r="O54" s="653"/>
      <c r="P54" s="653"/>
      <c r="Q54" s="653"/>
      <c r="R54" s="653"/>
      <c r="S54" s="653"/>
      <c r="T54" s="653"/>
      <c r="U54" s="653"/>
      <c r="V54" s="653"/>
      <c r="W54" s="653"/>
      <c r="X54" s="653"/>
      <c r="Y54" s="653"/>
      <c r="Z54" s="653"/>
      <c r="AA54" s="653"/>
      <c r="AB54" s="653"/>
      <c r="AC54" s="653"/>
      <c r="AD54" s="653"/>
      <c r="AE54" s="653"/>
      <c r="AF54" s="653"/>
      <c r="AG54" s="653"/>
      <c r="AH54" s="653"/>
    </row>
    <row r="55" spans="2:34" hidden="1">
      <c r="B55" s="472" t="s">
        <v>2184</v>
      </c>
      <c r="C55" s="467">
        <v>0.37</v>
      </c>
      <c r="D55" s="376" t="s">
        <v>2185</v>
      </c>
      <c r="E55" s="376"/>
      <c r="F55" s="376"/>
      <c r="G55" s="377"/>
      <c r="H55" s="376"/>
      <c r="I55" s="376"/>
      <c r="J55" s="320"/>
      <c r="K55" s="376"/>
      <c r="L55" s="321"/>
      <c r="M55" s="321"/>
      <c r="N55" s="321"/>
      <c r="O55" s="376"/>
      <c r="P55" s="376"/>
      <c r="Q55" s="376"/>
      <c r="R55" s="376"/>
      <c r="S55" s="376"/>
      <c r="T55" s="376"/>
      <c r="U55" s="376"/>
      <c r="V55" s="376"/>
      <c r="W55" s="376"/>
      <c r="X55" s="376"/>
      <c r="Y55" s="376"/>
      <c r="Z55" s="322"/>
      <c r="AA55" s="322"/>
      <c r="AB55" s="322"/>
      <c r="AC55" s="376"/>
      <c r="AD55" s="376"/>
      <c r="AE55" s="376"/>
      <c r="AF55" s="376"/>
      <c r="AG55" s="376"/>
      <c r="AH55" s="336"/>
    </row>
    <row r="56" spans="2:34" hidden="1">
      <c r="B56" s="670"/>
      <c r="C56" s="653"/>
      <c r="D56" s="653"/>
      <c r="E56" s="653"/>
      <c r="F56" s="653"/>
      <c r="G56" s="653"/>
      <c r="H56" s="653"/>
      <c r="I56" s="653"/>
      <c r="J56" s="653"/>
      <c r="K56" s="653"/>
      <c r="L56" s="653"/>
      <c r="M56" s="653"/>
      <c r="N56" s="653"/>
      <c r="O56" s="653"/>
      <c r="P56" s="653"/>
      <c r="Q56" s="653"/>
      <c r="R56" s="653"/>
      <c r="S56" s="653"/>
      <c r="T56" s="653"/>
      <c r="U56" s="653"/>
      <c r="V56" s="653"/>
      <c r="W56" s="653"/>
      <c r="X56" s="653"/>
      <c r="Y56" s="653"/>
      <c r="Z56" s="653"/>
      <c r="AA56" s="653"/>
      <c r="AB56" s="653"/>
      <c r="AC56" s="653"/>
      <c r="AD56" s="653"/>
      <c r="AE56" s="653"/>
      <c r="AF56" s="653"/>
      <c r="AG56" s="653"/>
      <c r="AH56" s="653"/>
    </row>
    <row r="57" spans="2:34" hidden="1">
      <c r="B57" s="488" t="s">
        <v>2186</v>
      </c>
      <c r="C57" s="467">
        <v>0.45400000000000001</v>
      </c>
      <c r="D57" s="477" t="s">
        <v>2187</v>
      </c>
      <c r="E57" s="477"/>
      <c r="F57" s="469"/>
      <c r="G57" s="377"/>
      <c r="H57" s="469"/>
      <c r="I57" s="469"/>
      <c r="J57" s="353"/>
      <c r="K57" s="478"/>
      <c r="L57" s="354"/>
      <c r="M57" s="354"/>
      <c r="N57" s="354"/>
      <c r="O57" s="478"/>
      <c r="P57" s="478"/>
      <c r="Q57" s="478"/>
      <c r="R57" s="478"/>
      <c r="S57" s="478"/>
      <c r="T57" s="478"/>
      <c r="U57" s="478"/>
      <c r="V57" s="478"/>
      <c r="W57" s="478"/>
      <c r="X57" s="478"/>
      <c r="Y57" s="478"/>
      <c r="Z57" s="322"/>
      <c r="AA57" s="322"/>
      <c r="AB57" s="322"/>
      <c r="AC57" s="478"/>
      <c r="AD57" s="478"/>
      <c r="AE57" s="478"/>
      <c r="AF57" s="478"/>
      <c r="AG57" s="356"/>
      <c r="AH57" s="357"/>
    </row>
    <row r="58" spans="2:34" hidden="1">
      <c r="B58" s="670"/>
      <c r="C58" s="653"/>
      <c r="D58" s="653"/>
      <c r="E58" s="653"/>
      <c r="F58" s="653"/>
      <c r="G58" s="653"/>
      <c r="H58" s="653"/>
      <c r="I58" s="653"/>
      <c r="J58" s="653"/>
      <c r="K58" s="653"/>
      <c r="L58" s="653"/>
      <c r="M58" s="653"/>
      <c r="N58" s="653"/>
      <c r="O58" s="653"/>
      <c r="P58" s="653"/>
      <c r="Q58" s="653"/>
      <c r="R58" s="653"/>
      <c r="S58" s="653"/>
      <c r="T58" s="653"/>
      <c r="U58" s="653"/>
      <c r="V58" s="653"/>
      <c r="W58" s="653"/>
      <c r="X58" s="653"/>
      <c r="Y58" s="653"/>
      <c r="Z58" s="653"/>
      <c r="AA58" s="653"/>
      <c r="AB58" s="653"/>
      <c r="AC58" s="653"/>
      <c r="AD58" s="653"/>
      <c r="AE58" s="653"/>
      <c r="AF58" s="653"/>
      <c r="AG58" s="653"/>
      <c r="AH58" s="653"/>
    </row>
    <row r="59" spans="2:34" hidden="1">
      <c r="B59" s="482" t="s">
        <v>2188</v>
      </c>
      <c r="C59" s="475">
        <v>2.39</v>
      </c>
      <c r="D59" s="480" t="s">
        <v>2189</v>
      </c>
      <c r="E59" s="493"/>
      <c r="F59" s="371"/>
      <c r="G59" s="377"/>
      <c r="H59" s="376"/>
      <c r="I59" s="376"/>
      <c r="J59" s="384"/>
      <c r="K59" s="376"/>
      <c r="L59" s="361"/>
      <c r="M59" s="468"/>
      <c r="N59" s="468"/>
      <c r="O59" s="468"/>
      <c r="P59" s="377"/>
      <c r="Q59" s="377"/>
      <c r="R59" s="377"/>
      <c r="S59" s="377"/>
      <c r="T59" s="377"/>
      <c r="U59" s="377"/>
      <c r="V59" s="377"/>
      <c r="W59" s="377"/>
      <c r="X59" s="377"/>
      <c r="Y59" s="377"/>
      <c r="Z59" s="322"/>
      <c r="AA59" s="322"/>
      <c r="AB59" s="322"/>
      <c r="AC59" s="377"/>
      <c r="AD59" s="377"/>
      <c r="AE59" s="377"/>
      <c r="AF59" s="469"/>
      <c r="AG59" s="345"/>
      <c r="AH59" s="349"/>
    </row>
    <row r="60" spans="2:34">
      <c r="B60" s="670"/>
      <c r="C60" s="653"/>
      <c r="D60" s="653"/>
      <c r="E60" s="653"/>
      <c r="F60" s="653"/>
      <c r="G60" s="653"/>
      <c r="H60" s="653"/>
      <c r="I60" s="653"/>
      <c r="J60" s="653"/>
      <c r="K60" s="653"/>
      <c r="L60" s="653"/>
      <c r="M60" s="653"/>
      <c r="N60" s="653"/>
      <c r="O60" s="653"/>
      <c r="P60" s="653"/>
      <c r="Q60" s="653"/>
      <c r="R60" s="653"/>
      <c r="S60" s="653"/>
      <c r="T60" s="653"/>
      <c r="U60" s="653"/>
      <c r="V60" s="653"/>
      <c r="W60" s="653"/>
      <c r="X60" s="653"/>
      <c r="Y60" s="653"/>
      <c r="Z60" s="653"/>
      <c r="AA60" s="653"/>
      <c r="AB60" s="653"/>
      <c r="AC60" s="653"/>
      <c r="AD60" s="653"/>
      <c r="AE60" s="653"/>
      <c r="AF60" s="653"/>
      <c r="AG60" s="653"/>
      <c r="AH60" s="653"/>
    </row>
    <row r="61" spans="2:34">
      <c r="B61" s="482" t="s">
        <v>2190</v>
      </c>
      <c r="C61" s="475">
        <v>0.92700000000000005</v>
      </c>
      <c r="D61" s="480" t="s">
        <v>2191</v>
      </c>
      <c r="E61" s="480"/>
      <c r="F61" s="331">
        <v>5</v>
      </c>
      <c r="G61" s="331" t="s">
        <v>2192</v>
      </c>
      <c r="H61" s="365" t="s">
        <v>2193</v>
      </c>
      <c r="I61" s="377" t="s">
        <v>2072</v>
      </c>
      <c r="J61" s="484">
        <v>0</v>
      </c>
      <c r="K61" s="377" t="s">
        <v>1700</v>
      </c>
      <c r="L61" s="366" t="s">
        <v>2194</v>
      </c>
      <c r="M61" s="366">
        <v>9.6999999999999993</v>
      </c>
      <c r="N61" s="366">
        <v>11.2</v>
      </c>
      <c r="O61" s="377">
        <v>1</v>
      </c>
      <c r="P61" s="376" t="s">
        <v>1705</v>
      </c>
      <c r="Q61" s="376" t="s">
        <v>1701</v>
      </c>
      <c r="R61" s="376" t="s">
        <v>1709</v>
      </c>
      <c r="S61" s="377">
        <v>0</v>
      </c>
      <c r="T61" s="376" t="s">
        <v>1701</v>
      </c>
      <c r="U61" s="376" t="s">
        <v>1767</v>
      </c>
      <c r="V61" s="376">
        <v>0</v>
      </c>
      <c r="W61" s="376" t="s">
        <v>1701</v>
      </c>
      <c r="X61" s="376" t="s">
        <v>1707</v>
      </c>
      <c r="Y61" s="376">
        <v>0</v>
      </c>
      <c r="Z61" s="322"/>
      <c r="AA61" s="322"/>
      <c r="AB61" s="322"/>
      <c r="AC61" s="376" t="s">
        <v>1699</v>
      </c>
      <c r="AD61" s="376" t="s">
        <v>1703</v>
      </c>
      <c r="AE61" s="376">
        <v>0</v>
      </c>
      <c r="AF61" s="376"/>
      <c r="AG61" s="367">
        <v>7.46265</v>
      </c>
      <c r="AH61" s="368">
        <v>112.46017000000001</v>
      </c>
    </row>
    <row r="62" spans="2:34" hidden="1">
      <c r="B62" s="670"/>
      <c r="C62" s="653"/>
      <c r="D62" s="653"/>
      <c r="E62" s="653"/>
      <c r="F62" s="653"/>
      <c r="G62" s="653"/>
      <c r="H62" s="653"/>
      <c r="I62" s="653"/>
      <c r="J62" s="653"/>
      <c r="K62" s="653"/>
      <c r="L62" s="653"/>
      <c r="M62" s="653"/>
      <c r="N62" s="653"/>
      <c r="O62" s="653"/>
      <c r="P62" s="653"/>
      <c r="Q62" s="653"/>
      <c r="R62" s="653"/>
      <c r="S62" s="653"/>
      <c r="T62" s="653"/>
      <c r="U62" s="653"/>
      <c r="V62" s="653"/>
      <c r="W62" s="653"/>
      <c r="X62" s="653"/>
      <c r="Y62" s="653"/>
      <c r="Z62" s="653"/>
      <c r="AA62" s="653"/>
      <c r="AB62" s="653"/>
      <c r="AC62" s="653"/>
      <c r="AD62" s="653"/>
      <c r="AE62" s="653"/>
      <c r="AF62" s="653"/>
      <c r="AG62" s="653"/>
      <c r="AH62" s="653"/>
    </row>
    <row r="63" spans="2:34" hidden="1">
      <c r="B63" s="482" t="s">
        <v>2046</v>
      </c>
      <c r="C63" s="475">
        <v>0.33500000000000002</v>
      </c>
      <c r="D63" s="480" t="s">
        <v>2195</v>
      </c>
      <c r="E63" s="316"/>
      <c r="F63" s="337"/>
      <c r="G63" s="377"/>
      <c r="H63" s="358"/>
      <c r="I63" s="376"/>
      <c r="J63" s="320"/>
      <c r="K63" s="376"/>
      <c r="L63" s="321"/>
      <c r="M63" s="321"/>
      <c r="N63" s="321"/>
      <c r="O63" s="376"/>
      <c r="P63" s="376"/>
      <c r="Q63" s="376"/>
      <c r="R63" s="376"/>
      <c r="S63" s="376"/>
      <c r="T63" s="376"/>
      <c r="U63" s="376"/>
      <c r="V63" s="376"/>
      <c r="W63" s="376"/>
      <c r="X63" s="376"/>
      <c r="Y63" s="376"/>
      <c r="Z63" s="322"/>
      <c r="AA63" s="322"/>
      <c r="AB63" s="322"/>
      <c r="AC63" s="376"/>
      <c r="AD63" s="376"/>
      <c r="AE63" s="376"/>
      <c r="AF63" s="376"/>
      <c r="AG63" s="359"/>
      <c r="AH63" s="336"/>
    </row>
    <row r="64" spans="2:34" hidden="1">
      <c r="B64" s="670" t="s">
        <v>2445</v>
      </c>
      <c r="C64" s="653"/>
      <c r="D64" s="653"/>
      <c r="E64" s="653"/>
      <c r="F64" s="653"/>
      <c r="G64" s="653"/>
      <c r="H64" s="653"/>
      <c r="I64" s="653"/>
      <c r="J64" s="653"/>
      <c r="K64" s="653"/>
      <c r="L64" s="653"/>
      <c r="M64" s="653"/>
      <c r="N64" s="653"/>
      <c r="O64" s="653"/>
      <c r="P64" s="653"/>
      <c r="Q64" s="653"/>
      <c r="R64" s="653"/>
      <c r="S64" s="653"/>
      <c r="T64" s="653"/>
      <c r="U64" s="653"/>
      <c r="V64" s="653"/>
      <c r="W64" s="653"/>
      <c r="X64" s="653"/>
      <c r="Y64" s="653"/>
      <c r="Z64" s="653"/>
      <c r="AA64" s="653"/>
      <c r="AB64" s="653"/>
      <c r="AC64" s="653"/>
      <c r="AD64" s="653"/>
      <c r="AE64" s="653"/>
      <c r="AF64" s="653"/>
      <c r="AG64" s="653"/>
      <c r="AH64" s="653"/>
    </row>
    <row r="65" spans="2:34" hidden="1">
      <c r="B65" s="472" t="s">
        <v>2196</v>
      </c>
      <c r="C65" s="484">
        <v>0.313</v>
      </c>
      <c r="D65" s="480" t="s">
        <v>2197</v>
      </c>
      <c r="E65" s="480"/>
      <c r="F65" s="468"/>
      <c r="G65" s="377"/>
      <c r="H65" s="468"/>
      <c r="I65" s="468"/>
      <c r="J65" s="468"/>
      <c r="K65" s="468"/>
      <c r="L65" s="468"/>
      <c r="M65" s="361"/>
      <c r="N65" s="361"/>
      <c r="O65" s="468"/>
      <c r="P65" s="478"/>
      <c r="Q65" s="478"/>
      <c r="R65" s="478"/>
      <c r="S65" s="478"/>
      <c r="T65" s="478"/>
      <c r="U65" s="478"/>
      <c r="V65" s="478"/>
      <c r="W65" s="478"/>
      <c r="X65" s="478"/>
      <c r="Y65" s="478"/>
      <c r="Z65" s="322"/>
      <c r="AA65" s="322"/>
      <c r="AB65" s="322"/>
      <c r="AC65" s="478"/>
      <c r="AD65" s="478"/>
      <c r="AE65" s="478"/>
      <c r="AF65" s="468"/>
      <c r="AG65" s="468"/>
      <c r="AH65" s="362"/>
    </row>
    <row r="66" spans="2:34" hidden="1">
      <c r="B66" s="670"/>
      <c r="C66" s="653"/>
      <c r="D66" s="653"/>
      <c r="E66" s="653"/>
      <c r="F66" s="653"/>
      <c r="G66" s="653"/>
      <c r="H66" s="653"/>
      <c r="I66" s="653"/>
      <c r="J66" s="653"/>
      <c r="K66" s="653"/>
      <c r="L66" s="653"/>
      <c r="M66" s="653"/>
      <c r="N66" s="653"/>
      <c r="O66" s="653"/>
      <c r="P66" s="653"/>
      <c r="Q66" s="653"/>
      <c r="R66" s="653"/>
      <c r="S66" s="653"/>
      <c r="T66" s="653"/>
      <c r="U66" s="653"/>
      <c r="V66" s="653"/>
      <c r="W66" s="653"/>
      <c r="X66" s="653"/>
      <c r="Y66" s="653"/>
      <c r="Z66" s="653"/>
      <c r="AA66" s="653"/>
      <c r="AB66" s="653"/>
      <c r="AC66" s="653"/>
      <c r="AD66" s="653"/>
      <c r="AE66" s="653"/>
      <c r="AF66" s="653"/>
      <c r="AG66" s="653"/>
      <c r="AH66" s="653"/>
    </row>
    <row r="67" spans="2:34" hidden="1">
      <c r="B67" s="474" t="s">
        <v>2198</v>
      </c>
      <c r="C67" s="467">
        <v>0.215</v>
      </c>
      <c r="D67" s="469" t="s">
        <v>2199</v>
      </c>
      <c r="E67" s="469"/>
      <c r="F67" s="469"/>
      <c r="G67" s="377"/>
      <c r="H67" s="363"/>
      <c r="I67" s="363"/>
      <c r="J67" s="353"/>
      <c r="K67" s="376"/>
      <c r="L67" s="354"/>
      <c r="M67" s="354"/>
      <c r="N67" s="354"/>
      <c r="O67" s="478"/>
      <c r="P67" s="377"/>
      <c r="Q67" s="377"/>
      <c r="R67" s="377"/>
      <c r="S67" s="377"/>
      <c r="T67" s="377"/>
      <c r="U67" s="377"/>
      <c r="V67" s="377"/>
      <c r="W67" s="377"/>
      <c r="X67" s="377"/>
      <c r="Y67" s="377"/>
      <c r="Z67" s="322"/>
      <c r="AA67" s="322"/>
      <c r="AB67" s="322"/>
      <c r="AC67" s="377"/>
      <c r="AD67" s="377"/>
      <c r="AE67" s="377"/>
      <c r="AF67" s="478"/>
      <c r="AG67" s="345"/>
      <c r="AH67" s="349"/>
    </row>
    <row r="68" spans="2:34" hidden="1">
      <c r="B68" s="670"/>
      <c r="C68" s="653"/>
      <c r="D68" s="653"/>
      <c r="E68" s="653"/>
      <c r="F68" s="653"/>
      <c r="G68" s="653"/>
      <c r="H68" s="653"/>
      <c r="I68" s="653"/>
      <c r="J68" s="653"/>
      <c r="K68" s="653"/>
      <c r="L68" s="653"/>
      <c r="M68" s="653"/>
      <c r="N68" s="653"/>
      <c r="O68" s="653"/>
      <c r="P68" s="653"/>
      <c r="Q68" s="653"/>
      <c r="R68" s="653"/>
      <c r="S68" s="653"/>
      <c r="T68" s="653"/>
      <c r="U68" s="653"/>
      <c r="V68" s="653"/>
      <c r="W68" s="653"/>
      <c r="X68" s="653"/>
      <c r="Y68" s="653"/>
      <c r="Z68" s="653"/>
      <c r="AA68" s="653"/>
      <c r="AB68" s="653"/>
      <c r="AC68" s="653"/>
      <c r="AD68" s="653"/>
      <c r="AE68" s="653"/>
      <c r="AF68" s="653"/>
      <c r="AG68" s="653"/>
      <c r="AH68" s="653"/>
    </row>
    <row r="69" spans="2:34" hidden="1">
      <c r="B69" s="482" t="s">
        <v>2047</v>
      </c>
      <c r="C69" s="475">
        <v>0.32100000000000001</v>
      </c>
      <c r="D69" s="480" t="s">
        <v>2200</v>
      </c>
      <c r="E69" s="480"/>
      <c r="F69" s="331"/>
      <c r="G69" s="331"/>
      <c r="H69" s="365"/>
      <c r="I69" s="377"/>
      <c r="J69" s="484"/>
      <c r="K69" s="377"/>
      <c r="L69" s="366"/>
      <c r="M69" s="366"/>
      <c r="N69" s="366"/>
      <c r="O69" s="377"/>
      <c r="P69" s="376"/>
      <c r="Q69" s="376"/>
      <c r="R69" s="376"/>
      <c r="S69" s="377"/>
      <c r="T69" s="376"/>
      <c r="U69" s="376"/>
      <c r="V69" s="376"/>
      <c r="W69" s="376"/>
      <c r="X69" s="376"/>
      <c r="Y69" s="376"/>
      <c r="Z69" s="322"/>
      <c r="AA69" s="322"/>
      <c r="AB69" s="322"/>
      <c r="AC69" s="376"/>
      <c r="AD69" s="376"/>
      <c r="AE69" s="376"/>
      <c r="AF69" s="376"/>
      <c r="AG69" s="367"/>
      <c r="AH69" s="368"/>
    </row>
    <row r="70" spans="2:34" hidden="1">
      <c r="B70" s="670"/>
      <c r="C70" s="653"/>
      <c r="D70" s="653"/>
      <c r="E70" s="653"/>
      <c r="F70" s="653"/>
      <c r="G70" s="653"/>
      <c r="H70" s="653"/>
      <c r="I70" s="653"/>
      <c r="J70" s="653"/>
      <c r="K70" s="653"/>
      <c r="L70" s="653"/>
      <c r="M70" s="653"/>
      <c r="N70" s="653"/>
      <c r="O70" s="653"/>
      <c r="P70" s="653"/>
      <c r="Q70" s="653"/>
      <c r="R70" s="653"/>
      <c r="S70" s="653"/>
      <c r="T70" s="653"/>
      <c r="U70" s="653"/>
      <c r="V70" s="653"/>
      <c r="W70" s="653"/>
      <c r="X70" s="653"/>
      <c r="Y70" s="653"/>
      <c r="Z70" s="653"/>
      <c r="AA70" s="653"/>
      <c r="AB70" s="653"/>
      <c r="AC70" s="653"/>
      <c r="AD70" s="653"/>
      <c r="AE70" s="653"/>
      <c r="AF70" s="653"/>
      <c r="AG70" s="653"/>
      <c r="AH70" s="653"/>
    </row>
    <row r="71" spans="2:34" hidden="1">
      <c r="B71" s="472" t="s">
        <v>2049</v>
      </c>
      <c r="C71" s="467">
        <v>0.49399999999999999</v>
      </c>
      <c r="D71" s="376" t="s">
        <v>2201</v>
      </c>
      <c r="E71" s="376"/>
      <c r="F71" s="377"/>
      <c r="G71" s="317"/>
      <c r="H71" s="377"/>
      <c r="I71" s="377"/>
      <c r="J71" s="484"/>
      <c r="K71" s="377"/>
      <c r="L71" s="366"/>
      <c r="M71" s="366"/>
      <c r="N71" s="366"/>
      <c r="O71" s="377"/>
      <c r="P71" s="377"/>
      <c r="Q71" s="377"/>
      <c r="R71" s="377"/>
      <c r="S71" s="377"/>
      <c r="T71" s="468"/>
      <c r="U71" s="468"/>
      <c r="V71" s="468"/>
      <c r="W71" s="468"/>
      <c r="X71" s="468"/>
      <c r="Y71" s="468"/>
      <c r="Z71" s="322"/>
      <c r="AA71" s="322"/>
      <c r="AB71" s="322"/>
      <c r="AC71" s="468"/>
      <c r="AD71" s="468"/>
      <c r="AE71" s="468"/>
      <c r="AF71" s="376"/>
      <c r="AG71" s="369"/>
      <c r="AH71" s="336"/>
    </row>
    <row r="72" spans="2:34" hidden="1">
      <c r="B72" s="670"/>
      <c r="C72" s="653"/>
      <c r="D72" s="653"/>
      <c r="E72" s="653"/>
      <c r="F72" s="653"/>
      <c r="G72" s="653"/>
      <c r="H72" s="653"/>
      <c r="I72" s="653"/>
      <c r="J72" s="653"/>
      <c r="K72" s="653"/>
      <c r="L72" s="653"/>
      <c r="M72" s="653"/>
      <c r="N72" s="653"/>
      <c r="O72" s="653"/>
      <c r="P72" s="653"/>
      <c r="Q72" s="653"/>
      <c r="R72" s="653"/>
      <c r="S72" s="653"/>
      <c r="T72" s="653"/>
      <c r="U72" s="653"/>
      <c r="V72" s="653"/>
      <c r="W72" s="653"/>
      <c r="X72" s="653"/>
      <c r="Y72" s="653"/>
      <c r="Z72" s="653"/>
      <c r="AA72" s="653"/>
      <c r="AB72" s="653"/>
      <c r="AC72" s="653"/>
      <c r="AD72" s="653"/>
      <c r="AE72" s="653"/>
      <c r="AF72" s="653"/>
      <c r="AG72" s="653"/>
      <c r="AH72" s="653"/>
    </row>
    <row r="73" spans="2:34" hidden="1">
      <c r="B73" s="482" t="s">
        <v>2451</v>
      </c>
      <c r="C73" s="370">
        <v>0.16800000000000001</v>
      </c>
      <c r="D73" s="370" t="s">
        <v>2450</v>
      </c>
      <c r="E73" s="370"/>
      <c r="F73" s="468"/>
      <c r="G73" s="371"/>
      <c r="H73" s="468"/>
      <c r="I73" s="468"/>
      <c r="J73" s="468"/>
      <c r="K73" s="468"/>
      <c r="L73" s="468"/>
      <c r="M73" s="468"/>
      <c r="N73" s="468"/>
      <c r="O73" s="468"/>
      <c r="P73" s="468"/>
      <c r="Q73" s="468"/>
      <c r="R73" s="468"/>
      <c r="S73" s="468"/>
      <c r="T73" s="468"/>
      <c r="U73" s="468"/>
      <c r="V73" s="468"/>
      <c r="W73" s="468"/>
      <c r="X73" s="468"/>
      <c r="Y73" s="468"/>
      <c r="Z73" s="372"/>
      <c r="AA73" s="372"/>
      <c r="AB73" s="372"/>
      <c r="AC73" s="468"/>
      <c r="AD73" s="468"/>
      <c r="AE73" s="468"/>
      <c r="AF73" s="468"/>
      <c r="AG73" s="468"/>
      <c r="AH73" s="373"/>
    </row>
    <row r="74" spans="2:34" hidden="1">
      <c r="B74" s="671"/>
      <c r="C74" s="672"/>
      <c r="D74" s="672"/>
      <c r="E74" s="672"/>
      <c r="F74" s="672"/>
      <c r="G74" s="672"/>
      <c r="H74" s="672"/>
      <c r="I74" s="672"/>
      <c r="J74" s="672"/>
      <c r="K74" s="672"/>
      <c r="L74" s="672"/>
      <c r="M74" s="672"/>
      <c r="N74" s="672"/>
      <c r="O74" s="672"/>
      <c r="P74" s="672"/>
      <c r="Q74" s="672"/>
      <c r="R74" s="672"/>
      <c r="S74" s="672"/>
      <c r="T74" s="672"/>
      <c r="U74" s="672"/>
      <c r="V74" s="672"/>
      <c r="W74" s="672"/>
      <c r="X74" s="672"/>
      <c r="Y74" s="672"/>
      <c r="Z74" s="672"/>
      <c r="AA74" s="672"/>
      <c r="AB74" s="672"/>
      <c r="AC74" s="672"/>
      <c r="AD74" s="672"/>
      <c r="AE74" s="672"/>
      <c r="AF74" s="672"/>
      <c r="AG74" s="672"/>
      <c r="AH74" s="672"/>
    </row>
    <row r="75" spans="2:34" hidden="1">
      <c r="B75" s="482" t="s">
        <v>2085</v>
      </c>
      <c r="C75" s="486">
        <v>0.27900000000000003</v>
      </c>
      <c r="D75" s="331" t="s">
        <v>2202</v>
      </c>
      <c r="E75" s="331"/>
      <c r="F75" s="377">
        <v>1</v>
      </c>
      <c r="G75" s="333" t="s">
        <v>2203</v>
      </c>
      <c r="H75" s="377" t="s">
        <v>2204</v>
      </c>
      <c r="I75" s="377" t="s">
        <v>2093</v>
      </c>
      <c r="J75" s="484">
        <v>0</v>
      </c>
      <c r="K75" s="377" t="s">
        <v>1700</v>
      </c>
      <c r="L75" s="366">
        <v>4.7</v>
      </c>
      <c r="M75" s="366">
        <v>7.8</v>
      </c>
      <c r="N75" s="366">
        <v>9</v>
      </c>
      <c r="O75" s="377">
        <v>1</v>
      </c>
      <c r="P75" s="377" t="s">
        <v>1705</v>
      </c>
      <c r="Q75" s="377" t="s">
        <v>1701</v>
      </c>
      <c r="R75" s="377" t="s">
        <v>1709</v>
      </c>
      <c r="S75" s="377">
        <v>1</v>
      </c>
      <c r="T75" s="377" t="s">
        <v>1701</v>
      </c>
      <c r="U75" s="377" t="s">
        <v>1767</v>
      </c>
      <c r="V75" s="377">
        <v>1</v>
      </c>
      <c r="W75" s="377" t="s">
        <v>1701</v>
      </c>
      <c r="X75" s="377" t="s">
        <v>1701</v>
      </c>
      <c r="Y75" s="377">
        <v>1</v>
      </c>
      <c r="Z75" s="322"/>
      <c r="AA75" s="322"/>
      <c r="AB75" s="322"/>
      <c r="AC75" s="377" t="s">
        <v>1699</v>
      </c>
      <c r="AD75" s="377" t="s">
        <v>1703</v>
      </c>
      <c r="AE75" s="377">
        <v>0</v>
      </c>
      <c r="AF75" s="377"/>
      <c r="AG75" s="377">
        <v>7.4715499999999997</v>
      </c>
      <c r="AH75" s="378">
        <v>112.42941</v>
      </c>
    </row>
    <row r="76" spans="2:34" hidden="1">
      <c r="B76" s="670"/>
      <c r="C76" s="653"/>
      <c r="D76" s="653"/>
      <c r="E76" s="653"/>
      <c r="F76" s="653"/>
      <c r="G76" s="653"/>
      <c r="H76" s="653"/>
      <c r="I76" s="653"/>
      <c r="J76" s="653"/>
      <c r="K76" s="653"/>
      <c r="L76" s="653"/>
      <c r="M76" s="653"/>
      <c r="N76" s="653"/>
      <c r="O76" s="653"/>
      <c r="P76" s="653"/>
      <c r="Q76" s="653"/>
      <c r="R76" s="653"/>
      <c r="S76" s="653"/>
      <c r="T76" s="653"/>
      <c r="U76" s="653"/>
      <c r="V76" s="653"/>
      <c r="W76" s="653"/>
      <c r="X76" s="653"/>
      <c r="Y76" s="653"/>
      <c r="Z76" s="653"/>
      <c r="AA76" s="653"/>
      <c r="AB76" s="653"/>
      <c r="AC76" s="653"/>
      <c r="AD76" s="653"/>
      <c r="AE76" s="653"/>
      <c r="AF76" s="653"/>
      <c r="AG76" s="653"/>
      <c r="AH76" s="653"/>
    </row>
    <row r="77" spans="2:34" hidden="1">
      <c r="B77" s="374" t="s">
        <v>2205</v>
      </c>
      <c r="C77" s="467">
        <v>0.83099999999999996</v>
      </c>
      <c r="D77" s="375" t="s">
        <v>2206</v>
      </c>
      <c r="E77" s="375"/>
      <c r="F77" s="375"/>
      <c r="G77" s="377"/>
      <c r="H77" s="376"/>
      <c r="I77" s="376"/>
      <c r="J77" s="375"/>
      <c r="K77" s="376"/>
      <c r="L77" s="321"/>
      <c r="M77" s="376"/>
      <c r="N77" s="321"/>
      <c r="O77" s="375"/>
      <c r="P77" s="376"/>
      <c r="Q77" s="376"/>
      <c r="R77" s="376"/>
      <c r="S77" s="375"/>
      <c r="T77" s="376"/>
      <c r="U77" s="376"/>
      <c r="V77" s="376"/>
      <c r="W77" s="376"/>
      <c r="X77" s="376"/>
      <c r="Y77" s="376"/>
      <c r="Z77" s="322"/>
      <c r="AA77" s="322"/>
      <c r="AB77" s="322"/>
      <c r="AC77" s="375"/>
      <c r="AD77" s="375"/>
      <c r="AE77" s="375"/>
      <c r="AF77" s="375"/>
      <c r="AG77" s="377"/>
      <c r="AH77" s="378"/>
    </row>
    <row r="78" spans="2:34">
      <c r="B78" s="670"/>
      <c r="C78" s="653"/>
      <c r="D78" s="653"/>
      <c r="E78" s="653"/>
      <c r="F78" s="653"/>
      <c r="G78" s="653"/>
      <c r="H78" s="653"/>
      <c r="I78" s="653"/>
      <c r="J78" s="653"/>
      <c r="K78" s="653"/>
      <c r="L78" s="653"/>
      <c r="M78" s="653"/>
      <c r="N78" s="653"/>
      <c r="O78" s="653"/>
      <c r="P78" s="653"/>
      <c r="Q78" s="653"/>
      <c r="R78" s="653"/>
      <c r="S78" s="653"/>
      <c r="T78" s="653"/>
      <c r="U78" s="653"/>
      <c r="V78" s="653"/>
      <c r="W78" s="653"/>
      <c r="X78" s="653"/>
      <c r="Y78" s="653"/>
      <c r="Z78" s="653"/>
      <c r="AA78" s="653"/>
      <c r="AB78" s="653"/>
      <c r="AC78" s="653"/>
      <c r="AD78" s="653"/>
      <c r="AE78" s="653"/>
      <c r="AF78" s="653"/>
      <c r="AG78" s="653"/>
      <c r="AH78" s="653"/>
    </row>
    <row r="79" spans="2:34">
      <c r="B79" s="674" t="s">
        <v>2207</v>
      </c>
      <c r="C79" s="676">
        <v>1.4319999999999999</v>
      </c>
      <c r="D79" s="678" t="s">
        <v>2208</v>
      </c>
      <c r="E79" s="498"/>
      <c r="F79" s="376">
        <v>6</v>
      </c>
      <c r="G79" s="377" t="s">
        <v>2209</v>
      </c>
      <c r="H79" s="376" t="s">
        <v>2213</v>
      </c>
      <c r="I79" s="376" t="s">
        <v>2103</v>
      </c>
      <c r="J79" s="320">
        <v>0.79500000000000004</v>
      </c>
      <c r="K79" s="376" t="s">
        <v>1700</v>
      </c>
      <c r="L79" s="321">
        <v>3.9</v>
      </c>
      <c r="M79" s="321">
        <f>N79-2.55-0.55</f>
        <v>19.7</v>
      </c>
      <c r="N79" s="321">
        <f>9.85+0.8+12.15</f>
        <v>22.8</v>
      </c>
      <c r="O79" s="376">
        <v>1</v>
      </c>
      <c r="P79" s="335" t="s">
        <v>1697</v>
      </c>
      <c r="Q79" s="335" t="s">
        <v>1699</v>
      </c>
      <c r="R79" s="335" t="s">
        <v>1709</v>
      </c>
      <c r="S79" s="376">
        <v>0</v>
      </c>
      <c r="T79" s="383" t="s">
        <v>1701</v>
      </c>
      <c r="U79" s="383" t="s">
        <v>1767</v>
      </c>
      <c r="V79" s="383">
        <v>0</v>
      </c>
      <c r="W79" s="383" t="s">
        <v>1703</v>
      </c>
      <c r="X79" s="383" t="s">
        <v>1698</v>
      </c>
      <c r="Y79" s="383">
        <v>0</v>
      </c>
      <c r="Z79" s="322"/>
      <c r="AA79" s="322"/>
      <c r="AB79" s="322"/>
      <c r="AC79" s="317" t="s">
        <v>1699</v>
      </c>
      <c r="AD79" s="317" t="s">
        <v>1703</v>
      </c>
      <c r="AE79" s="317">
        <v>0</v>
      </c>
      <c r="AF79" s="317"/>
      <c r="AG79" s="377">
        <v>7.4720700000000004</v>
      </c>
      <c r="AH79" s="336">
        <v>112.44686</v>
      </c>
    </row>
    <row r="80" spans="2:34" hidden="1">
      <c r="B80" s="686"/>
      <c r="C80" s="687"/>
      <c r="D80" s="688"/>
      <c r="E80" s="498"/>
      <c r="F80" s="468"/>
      <c r="G80" s="468"/>
      <c r="H80" s="468"/>
      <c r="I80" s="468"/>
      <c r="J80" s="468"/>
      <c r="K80" s="468"/>
      <c r="L80" s="468"/>
      <c r="M80" s="468"/>
      <c r="N80" s="468"/>
      <c r="O80" s="468"/>
      <c r="P80" s="468"/>
      <c r="Q80" s="468"/>
      <c r="R80" s="468"/>
      <c r="S80" s="468"/>
      <c r="T80" s="468"/>
      <c r="U80" s="468"/>
      <c r="V80" s="468"/>
      <c r="W80" s="468"/>
      <c r="X80" s="468"/>
      <c r="Y80" s="468"/>
      <c r="Z80" s="468"/>
      <c r="AA80" s="468"/>
      <c r="AB80" s="468"/>
      <c r="AC80" s="468"/>
      <c r="AD80" s="468"/>
      <c r="AE80" s="468"/>
      <c r="AF80" s="468"/>
      <c r="AG80" s="468"/>
      <c r="AH80" s="433"/>
    </row>
    <row r="81" spans="2:34">
      <c r="B81" s="686"/>
      <c r="C81" s="687"/>
      <c r="D81" s="688"/>
      <c r="E81" s="498"/>
      <c r="F81" s="468">
        <v>7</v>
      </c>
      <c r="G81" s="377" t="s">
        <v>2210</v>
      </c>
      <c r="H81" s="376" t="s">
        <v>2214</v>
      </c>
      <c r="I81" s="377" t="s">
        <v>2106</v>
      </c>
      <c r="J81" s="468">
        <v>1.0609999999999999</v>
      </c>
      <c r="K81" s="376" t="s">
        <v>1700</v>
      </c>
      <c r="L81" s="361">
        <v>4.2</v>
      </c>
      <c r="M81" s="361">
        <v>13</v>
      </c>
      <c r="N81" s="361">
        <v>18.399999999999999</v>
      </c>
      <c r="O81" s="468">
        <v>1</v>
      </c>
      <c r="P81" s="468" t="s">
        <v>1705</v>
      </c>
      <c r="Q81" s="335" t="s">
        <v>1701</v>
      </c>
      <c r="R81" s="335" t="s">
        <v>1709</v>
      </c>
      <c r="S81" s="468">
        <v>0</v>
      </c>
      <c r="T81" s="383" t="s">
        <v>1701</v>
      </c>
      <c r="U81" s="383" t="s">
        <v>1767</v>
      </c>
      <c r="V81" s="383">
        <v>0</v>
      </c>
      <c r="W81" s="383" t="s">
        <v>1703</v>
      </c>
      <c r="X81" s="383" t="s">
        <v>1698</v>
      </c>
      <c r="Y81" s="383">
        <v>0</v>
      </c>
      <c r="Z81" s="322"/>
      <c r="AA81" s="322"/>
      <c r="AB81" s="322"/>
      <c r="AC81" s="317" t="s">
        <v>1699</v>
      </c>
      <c r="AD81" s="317" t="s">
        <v>1703</v>
      </c>
      <c r="AE81" s="317">
        <v>0</v>
      </c>
      <c r="AF81" s="317"/>
      <c r="AG81" s="468">
        <v>7.4697500000000003</v>
      </c>
      <c r="AH81" s="433">
        <v>112.44731</v>
      </c>
    </row>
    <row r="82" spans="2:34" hidden="1">
      <c r="B82" s="686"/>
      <c r="C82" s="687"/>
      <c r="D82" s="688"/>
      <c r="E82" s="498"/>
      <c r="F82" s="468"/>
      <c r="G82" s="468"/>
      <c r="H82" s="468"/>
      <c r="I82" s="468"/>
      <c r="J82" s="468"/>
      <c r="K82" s="468"/>
      <c r="L82" s="468"/>
      <c r="M82" s="468"/>
      <c r="N82" s="468"/>
      <c r="O82" s="468"/>
      <c r="P82" s="468"/>
      <c r="Q82" s="468"/>
      <c r="R82" s="468"/>
      <c r="S82" s="468"/>
      <c r="T82" s="468"/>
      <c r="U82" s="468"/>
      <c r="V82" s="468"/>
      <c r="W82" s="468"/>
      <c r="X82" s="468"/>
      <c r="Y82" s="468"/>
      <c r="Z82" s="468"/>
      <c r="AA82" s="468"/>
      <c r="AB82" s="468"/>
      <c r="AC82" s="468"/>
      <c r="AD82" s="468"/>
      <c r="AE82" s="468"/>
      <c r="AF82" s="468"/>
      <c r="AG82" s="468"/>
      <c r="AH82" s="433"/>
    </row>
    <row r="83" spans="2:34">
      <c r="B83" s="686"/>
      <c r="C83" s="687"/>
      <c r="D83" s="688"/>
      <c r="E83" s="498"/>
      <c r="F83" s="468">
        <v>8</v>
      </c>
      <c r="G83" s="377" t="s">
        <v>2211</v>
      </c>
      <c r="H83" s="376" t="s">
        <v>2215</v>
      </c>
      <c r="I83" s="377" t="s">
        <v>2107</v>
      </c>
      <c r="J83" s="468">
        <v>1.3320000000000001</v>
      </c>
      <c r="K83" s="376" t="s">
        <v>1700</v>
      </c>
      <c r="L83" s="361">
        <v>3.1</v>
      </c>
      <c r="M83" s="361">
        <v>8.1999999999999993</v>
      </c>
      <c r="N83" s="361">
        <v>10.199999999999999</v>
      </c>
      <c r="O83" s="468">
        <v>1</v>
      </c>
      <c r="P83" s="468" t="s">
        <v>1705</v>
      </c>
      <c r="Q83" s="335" t="s">
        <v>1701</v>
      </c>
      <c r="R83" s="335" t="s">
        <v>1709</v>
      </c>
      <c r="S83" s="468">
        <v>0</v>
      </c>
      <c r="T83" s="383" t="s">
        <v>1701</v>
      </c>
      <c r="U83" s="383" t="s">
        <v>1767</v>
      </c>
      <c r="V83" s="383">
        <v>0</v>
      </c>
      <c r="W83" s="383" t="s">
        <v>1703</v>
      </c>
      <c r="X83" s="383" t="s">
        <v>1698</v>
      </c>
      <c r="Y83" s="383">
        <v>0</v>
      </c>
      <c r="Z83" s="322"/>
      <c r="AA83" s="322"/>
      <c r="AB83" s="322"/>
      <c r="AC83" s="317" t="s">
        <v>1699</v>
      </c>
      <c r="AD83" s="317" t="s">
        <v>1703</v>
      </c>
      <c r="AE83" s="317">
        <v>0</v>
      </c>
      <c r="AF83" s="317"/>
      <c r="AG83" s="468">
        <v>7.4673800000000004</v>
      </c>
      <c r="AH83" s="433">
        <v>112.44793</v>
      </c>
    </row>
    <row r="84" spans="2:34" hidden="1">
      <c r="B84" s="686"/>
      <c r="C84" s="687"/>
      <c r="D84" s="688"/>
      <c r="E84" s="498"/>
      <c r="F84" s="468"/>
      <c r="G84" s="468"/>
      <c r="H84" s="468"/>
      <c r="I84" s="468"/>
      <c r="J84" s="468"/>
      <c r="K84" s="468"/>
      <c r="L84" s="468"/>
      <c r="M84" s="468"/>
      <c r="N84" s="468"/>
      <c r="O84" s="468"/>
      <c r="P84" s="468"/>
      <c r="Q84" s="468"/>
      <c r="R84" s="468"/>
      <c r="S84" s="468"/>
      <c r="T84" s="468"/>
      <c r="U84" s="468"/>
      <c r="V84" s="468"/>
      <c r="W84" s="468"/>
      <c r="X84" s="468"/>
      <c r="Y84" s="468"/>
      <c r="Z84" s="468"/>
      <c r="AA84" s="468"/>
      <c r="AB84" s="468"/>
      <c r="AC84" s="468"/>
      <c r="AD84" s="468"/>
      <c r="AE84" s="468"/>
      <c r="AF84" s="468"/>
      <c r="AG84" s="468"/>
      <c r="AH84" s="433"/>
    </row>
    <row r="85" spans="2:34">
      <c r="B85" s="675"/>
      <c r="C85" s="677"/>
      <c r="D85" s="679"/>
      <c r="E85" s="498"/>
      <c r="F85" s="468">
        <v>9</v>
      </c>
      <c r="G85" s="377" t="s">
        <v>2212</v>
      </c>
      <c r="H85" s="376" t="s">
        <v>2216</v>
      </c>
      <c r="I85" s="377" t="s">
        <v>2108</v>
      </c>
      <c r="J85" s="468">
        <v>1.4419999999999999</v>
      </c>
      <c r="K85" s="376" t="s">
        <v>1700</v>
      </c>
      <c r="L85" s="361">
        <v>4.7</v>
      </c>
      <c r="M85" s="361">
        <f>7.7+24.6</f>
        <v>32.300000000000004</v>
      </c>
      <c r="N85" s="361">
        <v>32.799999999999997</v>
      </c>
      <c r="O85" s="468">
        <v>1</v>
      </c>
      <c r="P85" s="468" t="s">
        <v>1705</v>
      </c>
      <c r="Q85" s="335" t="s">
        <v>1701</v>
      </c>
      <c r="R85" s="335" t="s">
        <v>1709</v>
      </c>
      <c r="S85" s="376">
        <v>0</v>
      </c>
      <c r="T85" s="383" t="s">
        <v>1701</v>
      </c>
      <c r="U85" s="383" t="s">
        <v>1767</v>
      </c>
      <c r="V85" s="383">
        <v>0</v>
      </c>
      <c r="W85" s="383" t="s">
        <v>1701</v>
      </c>
      <c r="X85" s="383" t="s">
        <v>1707</v>
      </c>
      <c r="Y85" s="383">
        <v>0</v>
      </c>
      <c r="Z85" s="322"/>
      <c r="AA85" s="322"/>
      <c r="AB85" s="322"/>
      <c r="AC85" s="317" t="s">
        <v>1699</v>
      </c>
      <c r="AD85" s="317" t="s">
        <v>1703</v>
      </c>
      <c r="AE85" s="317">
        <v>0</v>
      </c>
      <c r="AF85" s="317"/>
      <c r="AG85" s="468">
        <v>7.4666699999999997</v>
      </c>
      <c r="AH85" s="433">
        <v>112.4483</v>
      </c>
    </row>
    <row r="86" spans="2:34" hidden="1">
      <c r="B86" s="670"/>
      <c r="C86" s="653"/>
      <c r="D86" s="653"/>
      <c r="E86" s="653"/>
      <c r="F86" s="653"/>
      <c r="G86" s="653"/>
      <c r="H86" s="653"/>
      <c r="I86" s="653"/>
      <c r="J86" s="653"/>
      <c r="K86" s="653"/>
      <c r="L86" s="653"/>
      <c r="M86" s="653"/>
      <c r="N86" s="653"/>
      <c r="O86" s="653"/>
      <c r="P86" s="653"/>
      <c r="Q86" s="653"/>
      <c r="R86" s="653"/>
      <c r="S86" s="653"/>
      <c r="T86" s="653"/>
      <c r="U86" s="653"/>
      <c r="V86" s="653"/>
      <c r="W86" s="653"/>
      <c r="X86" s="653"/>
      <c r="Y86" s="653"/>
      <c r="Z86" s="653"/>
      <c r="AA86" s="653"/>
      <c r="AB86" s="653"/>
      <c r="AC86" s="653"/>
      <c r="AD86" s="653"/>
      <c r="AE86" s="653"/>
      <c r="AF86" s="653"/>
      <c r="AG86" s="653"/>
      <c r="AH86" s="653"/>
    </row>
    <row r="87" spans="2:34" hidden="1">
      <c r="B87" s="482" t="s">
        <v>2217</v>
      </c>
      <c r="C87" s="475">
        <v>1.3109999999999999</v>
      </c>
      <c r="D87" s="480" t="s">
        <v>2218</v>
      </c>
      <c r="E87" s="498"/>
      <c r="F87" s="481">
        <v>1</v>
      </c>
      <c r="G87" s="317" t="s">
        <v>2233</v>
      </c>
      <c r="H87" s="481" t="s">
        <v>2219</v>
      </c>
      <c r="I87" s="481" t="s">
        <v>2104</v>
      </c>
      <c r="J87" s="380">
        <v>4.5999999999999999E-2</v>
      </c>
      <c r="K87" s="481" t="s">
        <v>1700</v>
      </c>
      <c r="L87" s="381">
        <v>27.2</v>
      </c>
      <c r="M87" s="381">
        <v>4.95</v>
      </c>
      <c r="N87" s="381">
        <v>5.68</v>
      </c>
      <c r="O87" s="481">
        <v>3</v>
      </c>
      <c r="P87" s="481" t="s">
        <v>1697</v>
      </c>
      <c r="Q87" s="481" t="s">
        <v>1701</v>
      </c>
      <c r="R87" s="481" t="s">
        <v>1709</v>
      </c>
      <c r="S87" s="481">
        <v>2</v>
      </c>
      <c r="T87" s="376" t="s">
        <v>1701</v>
      </c>
      <c r="U87" s="376" t="s">
        <v>1767</v>
      </c>
      <c r="V87" s="376">
        <v>1</v>
      </c>
      <c r="W87" s="376" t="s">
        <v>1701</v>
      </c>
      <c r="X87" s="376" t="s">
        <v>1707</v>
      </c>
      <c r="Y87" s="376">
        <v>1</v>
      </c>
      <c r="Z87" s="322"/>
      <c r="AA87" s="322"/>
      <c r="AB87" s="322"/>
      <c r="AC87" s="317" t="s">
        <v>2064</v>
      </c>
      <c r="AD87" s="317" t="s">
        <v>1701</v>
      </c>
      <c r="AE87" s="376">
        <v>2</v>
      </c>
      <c r="AF87" s="381"/>
      <c r="AG87" s="317">
        <v>7.4743899999999996</v>
      </c>
      <c r="AH87" s="382">
        <v>112.44703</v>
      </c>
    </row>
    <row r="88" spans="2:34" hidden="1">
      <c r="B88" s="671"/>
      <c r="C88" s="672"/>
      <c r="D88" s="672"/>
      <c r="E88" s="672"/>
      <c r="F88" s="672"/>
      <c r="G88" s="672"/>
      <c r="H88" s="672"/>
      <c r="I88" s="672"/>
      <c r="J88" s="672"/>
      <c r="K88" s="672"/>
      <c r="L88" s="672"/>
      <c r="M88" s="672"/>
      <c r="N88" s="672"/>
      <c r="O88" s="672"/>
      <c r="P88" s="672"/>
      <c r="Q88" s="672"/>
      <c r="R88" s="672"/>
      <c r="S88" s="672"/>
      <c r="T88" s="672"/>
      <c r="U88" s="672"/>
      <c r="V88" s="672"/>
      <c r="W88" s="672"/>
      <c r="X88" s="672"/>
      <c r="Y88" s="672"/>
      <c r="Z88" s="672"/>
      <c r="AA88" s="672"/>
      <c r="AB88" s="672"/>
      <c r="AC88" s="672"/>
      <c r="AD88" s="672"/>
      <c r="AE88" s="672"/>
      <c r="AF88" s="672"/>
      <c r="AG88" s="672"/>
      <c r="AH88" s="673"/>
    </row>
    <row r="89" spans="2:34" hidden="1">
      <c r="B89" s="474" t="s">
        <v>2057</v>
      </c>
      <c r="C89" s="475">
        <v>1.355</v>
      </c>
      <c r="D89" s="480" t="s">
        <v>2220</v>
      </c>
      <c r="E89" s="480"/>
      <c r="F89" s="468"/>
      <c r="G89" s="317"/>
      <c r="H89" s="468"/>
      <c r="I89" s="468"/>
      <c r="J89" s="468"/>
      <c r="K89" s="376"/>
      <c r="L89" s="361"/>
      <c r="M89" s="361"/>
      <c r="N89" s="361"/>
      <c r="O89" s="468"/>
      <c r="P89" s="468"/>
      <c r="Q89" s="468"/>
      <c r="R89" s="468"/>
      <c r="S89" s="376"/>
      <c r="T89" s="376"/>
      <c r="U89" s="376"/>
      <c r="V89" s="376"/>
      <c r="W89" s="376"/>
      <c r="X89" s="376"/>
      <c r="Y89" s="376"/>
      <c r="Z89" s="322"/>
      <c r="AA89" s="322"/>
      <c r="AB89" s="322"/>
      <c r="AC89" s="376"/>
      <c r="AD89" s="376"/>
      <c r="AE89" s="376"/>
      <c r="AF89" s="468"/>
      <c r="AG89" s="468"/>
      <c r="AH89" s="362"/>
    </row>
    <row r="90" spans="2:34" hidden="1">
      <c r="B90" s="670"/>
      <c r="C90" s="653"/>
      <c r="D90" s="653"/>
      <c r="E90" s="653"/>
      <c r="F90" s="653"/>
      <c r="G90" s="653"/>
      <c r="H90" s="653"/>
      <c r="I90" s="653"/>
      <c r="J90" s="653"/>
      <c r="K90" s="653"/>
      <c r="L90" s="653"/>
      <c r="M90" s="653"/>
      <c r="N90" s="653"/>
      <c r="O90" s="653"/>
      <c r="P90" s="653"/>
      <c r="Q90" s="653"/>
      <c r="R90" s="653"/>
      <c r="S90" s="653"/>
      <c r="T90" s="653"/>
      <c r="U90" s="653"/>
      <c r="V90" s="653"/>
      <c r="W90" s="653"/>
      <c r="X90" s="653"/>
      <c r="Y90" s="653"/>
      <c r="Z90" s="653"/>
      <c r="AA90" s="653"/>
      <c r="AB90" s="653"/>
      <c r="AC90" s="653"/>
      <c r="AD90" s="653"/>
      <c r="AE90" s="653"/>
      <c r="AF90" s="653"/>
      <c r="AG90" s="653"/>
      <c r="AH90" s="653"/>
    </row>
    <row r="91" spans="2:34" hidden="1">
      <c r="B91" s="483" t="s">
        <v>2221</v>
      </c>
      <c r="C91" s="476">
        <v>1.83</v>
      </c>
      <c r="D91" s="481" t="s">
        <v>2222</v>
      </c>
      <c r="E91" s="481"/>
      <c r="F91" s="377"/>
      <c r="G91" s="317"/>
      <c r="H91" s="377"/>
      <c r="I91" s="377"/>
      <c r="J91" s="484"/>
      <c r="K91" s="376"/>
      <c r="L91" s="366"/>
      <c r="M91" s="366"/>
      <c r="N91" s="366"/>
      <c r="O91" s="377"/>
      <c r="P91" s="377"/>
      <c r="Q91" s="377"/>
      <c r="R91" s="377"/>
      <c r="S91" s="377"/>
      <c r="T91" s="468"/>
      <c r="U91" s="468"/>
      <c r="V91" s="468"/>
      <c r="W91" s="468"/>
      <c r="X91" s="468"/>
      <c r="Y91" s="468"/>
      <c r="Z91" s="322"/>
      <c r="AA91" s="322"/>
      <c r="AB91" s="322"/>
      <c r="AC91" s="468"/>
      <c r="AD91" s="468"/>
      <c r="AE91" s="468"/>
      <c r="AF91" s="376"/>
      <c r="AG91" s="377"/>
      <c r="AH91" s="336"/>
    </row>
    <row r="92" spans="2:34" hidden="1">
      <c r="B92" s="670"/>
      <c r="C92" s="653"/>
      <c r="D92" s="653"/>
      <c r="E92" s="653"/>
      <c r="F92" s="653"/>
      <c r="G92" s="653"/>
      <c r="H92" s="653"/>
      <c r="I92" s="653"/>
      <c r="J92" s="653"/>
      <c r="K92" s="653"/>
      <c r="L92" s="653"/>
      <c r="M92" s="653"/>
      <c r="N92" s="653"/>
      <c r="O92" s="653"/>
      <c r="P92" s="653"/>
      <c r="Q92" s="653"/>
      <c r="R92" s="653"/>
      <c r="S92" s="653"/>
      <c r="T92" s="653"/>
      <c r="U92" s="653"/>
      <c r="V92" s="653"/>
      <c r="W92" s="653"/>
      <c r="X92" s="653"/>
      <c r="Y92" s="653"/>
      <c r="Z92" s="653"/>
      <c r="AA92" s="653"/>
      <c r="AB92" s="653"/>
      <c r="AC92" s="653"/>
      <c r="AD92" s="653"/>
      <c r="AE92" s="653"/>
      <c r="AF92" s="653"/>
      <c r="AG92" s="653"/>
      <c r="AH92" s="653"/>
    </row>
    <row r="93" spans="2:34" hidden="1">
      <c r="B93" s="758" t="s">
        <v>2223</v>
      </c>
      <c r="C93" s="761">
        <v>2.0649999999999999</v>
      </c>
      <c r="D93" s="760" t="s">
        <v>2224</v>
      </c>
      <c r="E93" s="498"/>
      <c r="F93" s="468">
        <v>1</v>
      </c>
      <c r="G93" s="333" t="s">
        <v>2232</v>
      </c>
      <c r="H93" s="377" t="s">
        <v>2455</v>
      </c>
      <c r="I93" s="377" t="s">
        <v>2105</v>
      </c>
      <c r="J93" s="468">
        <v>8.0000000000000002E-3</v>
      </c>
      <c r="K93" s="376" t="s">
        <v>1700</v>
      </c>
      <c r="L93" s="361">
        <v>87</v>
      </c>
      <c r="M93" s="361">
        <v>7.07</v>
      </c>
      <c r="N93" s="361">
        <v>9</v>
      </c>
      <c r="O93" s="468">
        <v>2</v>
      </c>
      <c r="P93" s="335" t="s">
        <v>1722</v>
      </c>
      <c r="Q93" s="335" t="s">
        <v>1699</v>
      </c>
      <c r="R93" s="335" t="s">
        <v>1709</v>
      </c>
      <c r="S93" s="468">
        <v>1</v>
      </c>
      <c r="T93" s="383" t="s">
        <v>1701</v>
      </c>
      <c r="U93" s="383" t="s">
        <v>1767</v>
      </c>
      <c r="V93" s="383">
        <v>1</v>
      </c>
      <c r="W93" s="383" t="s">
        <v>1699</v>
      </c>
      <c r="X93" s="383" t="s">
        <v>1698</v>
      </c>
      <c r="Y93" s="383">
        <v>1</v>
      </c>
      <c r="Z93" s="322"/>
      <c r="AA93" s="322"/>
      <c r="AB93" s="322"/>
      <c r="AC93" s="317" t="s">
        <v>2083</v>
      </c>
      <c r="AD93" s="317" t="s">
        <v>1701</v>
      </c>
      <c r="AE93" s="317">
        <v>0</v>
      </c>
      <c r="AF93" s="317"/>
      <c r="AG93" s="468">
        <v>7.4626000000000001</v>
      </c>
      <c r="AH93" s="362">
        <v>112.42872</v>
      </c>
    </row>
    <row r="94" spans="2:34" hidden="1">
      <c r="B94" s="758"/>
      <c r="C94" s="761"/>
      <c r="D94" s="760"/>
      <c r="E94" s="498"/>
      <c r="F94" s="468"/>
      <c r="G94" s="468"/>
      <c r="H94" s="468"/>
      <c r="I94" s="468"/>
      <c r="J94" s="468"/>
      <c r="K94" s="468"/>
      <c r="L94" s="468"/>
      <c r="M94" s="468"/>
      <c r="N94" s="468"/>
      <c r="O94" s="468"/>
      <c r="P94" s="468"/>
      <c r="Q94" s="468"/>
      <c r="R94" s="468"/>
      <c r="S94" s="468"/>
      <c r="T94" s="468"/>
      <c r="U94" s="468"/>
      <c r="V94" s="468"/>
      <c r="W94" s="468"/>
      <c r="X94" s="468"/>
      <c r="Y94" s="468"/>
      <c r="Z94" s="468"/>
      <c r="AA94" s="468"/>
      <c r="AB94" s="468"/>
      <c r="AC94" s="468"/>
      <c r="AD94" s="468"/>
      <c r="AE94" s="468"/>
      <c r="AF94" s="468"/>
      <c r="AG94" s="468"/>
      <c r="AH94" s="411"/>
    </row>
    <row r="95" spans="2:34" hidden="1">
      <c r="B95" s="758"/>
      <c r="C95" s="761"/>
      <c r="D95" s="760"/>
      <c r="E95" s="498"/>
      <c r="F95" s="468">
        <v>2</v>
      </c>
      <c r="G95" s="333" t="s">
        <v>2231</v>
      </c>
      <c r="H95" s="377" t="s">
        <v>2225</v>
      </c>
      <c r="I95" s="377" t="s">
        <v>2106</v>
      </c>
      <c r="J95" s="468">
        <v>1.069</v>
      </c>
      <c r="K95" s="376" t="s">
        <v>1700</v>
      </c>
      <c r="L95" s="361">
        <v>6.45</v>
      </c>
      <c r="M95" s="361">
        <v>6.8</v>
      </c>
      <c r="N95" s="361">
        <v>9.1999999999999993</v>
      </c>
      <c r="O95" s="468">
        <v>2</v>
      </c>
      <c r="P95" s="468" t="s">
        <v>1706</v>
      </c>
      <c r="Q95" s="335" t="s">
        <v>1701</v>
      </c>
      <c r="R95" s="335" t="s">
        <v>1709</v>
      </c>
      <c r="S95" s="468">
        <v>3</v>
      </c>
      <c r="T95" s="383" t="s">
        <v>1701</v>
      </c>
      <c r="U95" s="383" t="s">
        <v>1767</v>
      </c>
      <c r="V95" s="383">
        <v>0</v>
      </c>
      <c r="W95" s="383" t="s">
        <v>1701</v>
      </c>
      <c r="X95" s="383" t="s">
        <v>1707</v>
      </c>
      <c r="Y95" s="383">
        <v>1</v>
      </c>
      <c r="Z95" s="322"/>
      <c r="AA95" s="322"/>
      <c r="AB95" s="322"/>
      <c r="AC95" s="317" t="s">
        <v>2064</v>
      </c>
      <c r="AD95" s="317" t="s">
        <v>2446</v>
      </c>
      <c r="AE95" s="317">
        <v>0</v>
      </c>
      <c r="AF95" s="317"/>
      <c r="AG95" s="468">
        <v>7.4653799999999997</v>
      </c>
      <c r="AH95" s="362">
        <v>112.42044</v>
      </c>
    </row>
    <row r="96" spans="2:34" hidden="1">
      <c r="B96" s="670"/>
      <c r="C96" s="653"/>
      <c r="D96" s="653"/>
      <c r="E96" s="653"/>
      <c r="F96" s="653"/>
      <c r="G96" s="653"/>
      <c r="H96" s="653"/>
      <c r="I96" s="653"/>
      <c r="J96" s="653"/>
      <c r="K96" s="653"/>
      <c r="L96" s="653"/>
      <c r="M96" s="653"/>
      <c r="N96" s="653"/>
      <c r="O96" s="653"/>
      <c r="P96" s="653"/>
      <c r="Q96" s="653"/>
      <c r="R96" s="653"/>
      <c r="S96" s="653"/>
      <c r="T96" s="653"/>
      <c r="U96" s="653"/>
      <c r="V96" s="653"/>
      <c r="W96" s="653"/>
      <c r="X96" s="653"/>
      <c r="Y96" s="653"/>
      <c r="Z96" s="653"/>
      <c r="AA96" s="653"/>
      <c r="AB96" s="653"/>
      <c r="AC96" s="653"/>
      <c r="AD96" s="653"/>
      <c r="AE96" s="653"/>
      <c r="AF96" s="653"/>
      <c r="AG96" s="653"/>
      <c r="AH96" s="653"/>
    </row>
    <row r="97" spans="2:34" hidden="1">
      <c r="B97" s="472" t="s">
        <v>2050</v>
      </c>
      <c r="C97" s="467">
        <v>0.44600000000000001</v>
      </c>
      <c r="D97" s="376" t="s">
        <v>2226</v>
      </c>
      <c r="E97" s="376"/>
      <c r="F97" s="468">
        <v>1</v>
      </c>
      <c r="G97" s="317" t="s">
        <v>2230</v>
      </c>
      <c r="H97" s="468" t="s">
        <v>2447</v>
      </c>
      <c r="I97" s="468" t="s">
        <v>2076</v>
      </c>
      <c r="J97" s="468">
        <v>0.33400000000000002</v>
      </c>
      <c r="K97" s="468" t="s">
        <v>1700</v>
      </c>
      <c r="L97" s="361">
        <v>4.2</v>
      </c>
      <c r="M97" s="361">
        <v>5.9</v>
      </c>
      <c r="N97" s="361">
        <v>7</v>
      </c>
      <c r="O97" s="468">
        <v>1</v>
      </c>
      <c r="P97" s="468" t="s">
        <v>1705</v>
      </c>
      <c r="Q97" s="468" t="s">
        <v>1701</v>
      </c>
      <c r="R97" s="468" t="s">
        <v>1709</v>
      </c>
      <c r="S97" s="468">
        <v>1</v>
      </c>
      <c r="T97" s="468" t="s">
        <v>1701</v>
      </c>
      <c r="U97" s="468" t="s">
        <v>1767</v>
      </c>
      <c r="V97" s="468">
        <v>1</v>
      </c>
      <c r="W97" s="468" t="s">
        <v>1703</v>
      </c>
      <c r="X97" s="468" t="s">
        <v>1698</v>
      </c>
      <c r="Y97" s="468">
        <v>1</v>
      </c>
      <c r="Z97" s="322"/>
      <c r="AA97" s="322"/>
      <c r="AB97" s="322"/>
      <c r="AC97" s="468" t="s">
        <v>1699</v>
      </c>
      <c r="AD97" s="468" t="s">
        <v>1703</v>
      </c>
      <c r="AE97" s="468">
        <v>0</v>
      </c>
      <c r="AF97" s="468"/>
      <c r="AG97" s="468">
        <v>7.4788899999999998</v>
      </c>
      <c r="AH97" s="362">
        <v>112.41767</v>
      </c>
    </row>
    <row r="98" spans="2:34" hidden="1">
      <c r="B98" s="670"/>
      <c r="C98" s="653"/>
      <c r="D98" s="653"/>
      <c r="E98" s="653"/>
      <c r="F98" s="653"/>
      <c r="G98" s="653"/>
      <c r="H98" s="653"/>
      <c r="I98" s="653"/>
      <c r="J98" s="653"/>
      <c r="K98" s="653"/>
      <c r="L98" s="653"/>
      <c r="M98" s="653"/>
      <c r="N98" s="653"/>
      <c r="O98" s="653"/>
      <c r="P98" s="653"/>
      <c r="Q98" s="653"/>
      <c r="R98" s="653"/>
      <c r="S98" s="653"/>
      <c r="T98" s="653"/>
      <c r="U98" s="653"/>
      <c r="V98" s="653"/>
      <c r="W98" s="653"/>
      <c r="X98" s="653"/>
      <c r="Y98" s="653"/>
      <c r="Z98" s="653"/>
      <c r="AA98" s="653"/>
      <c r="AB98" s="653"/>
      <c r="AC98" s="653"/>
      <c r="AD98" s="653"/>
      <c r="AE98" s="653"/>
      <c r="AF98" s="653"/>
      <c r="AG98" s="653"/>
      <c r="AH98" s="653"/>
    </row>
    <row r="99" spans="2:34" hidden="1">
      <c r="B99" s="472" t="s">
        <v>2227</v>
      </c>
      <c r="C99" s="467">
        <v>0.39600000000000002</v>
      </c>
      <c r="D99" s="376" t="s">
        <v>2228</v>
      </c>
      <c r="E99" s="376"/>
      <c r="F99" s="376">
        <v>1</v>
      </c>
      <c r="G99" s="377" t="s">
        <v>2229</v>
      </c>
      <c r="H99" s="377" t="s">
        <v>2234</v>
      </c>
      <c r="I99" s="468" t="s">
        <v>2109</v>
      </c>
      <c r="J99" s="320">
        <v>0.23699999999999999</v>
      </c>
      <c r="K99" s="376" t="s">
        <v>1700</v>
      </c>
      <c r="L99" s="321">
        <v>5.05</v>
      </c>
      <c r="M99" s="321">
        <v>5.5</v>
      </c>
      <c r="N99" s="321">
        <v>6.03</v>
      </c>
      <c r="O99" s="376">
        <v>1</v>
      </c>
      <c r="P99" s="468" t="s">
        <v>1705</v>
      </c>
      <c r="Q99" s="335" t="s">
        <v>1701</v>
      </c>
      <c r="R99" s="335" t="s">
        <v>1709</v>
      </c>
      <c r="S99" s="376">
        <v>0</v>
      </c>
      <c r="T99" s="383" t="s">
        <v>1701</v>
      </c>
      <c r="U99" s="383" t="s">
        <v>1767</v>
      </c>
      <c r="V99" s="383">
        <v>1</v>
      </c>
      <c r="W99" s="383" t="s">
        <v>1701</v>
      </c>
      <c r="X99" s="383" t="s">
        <v>1707</v>
      </c>
      <c r="Y99" s="383">
        <v>1</v>
      </c>
      <c r="Z99" s="322"/>
      <c r="AA99" s="322"/>
      <c r="AB99" s="322"/>
      <c r="AC99" s="317" t="s">
        <v>1699</v>
      </c>
      <c r="AD99" s="317" t="s">
        <v>1703</v>
      </c>
      <c r="AE99" s="317">
        <v>2</v>
      </c>
      <c r="AF99" s="317"/>
      <c r="AG99" s="317">
        <v>7.4624899999999998</v>
      </c>
      <c r="AH99" s="382">
        <v>112.43124</v>
      </c>
    </row>
    <row r="100" spans="2:34" hidden="1">
      <c r="B100" s="670"/>
      <c r="C100" s="653"/>
      <c r="D100" s="653"/>
      <c r="E100" s="653"/>
      <c r="F100" s="653"/>
      <c r="G100" s="653"/>
      <c r="H100" s="653"/>
      <c r="I100" s="653"/>
      <c r="J100" s="653"/>
      <c r="K100" s="653"/>
      <c r="L100" s="653"/>
      <c r="M100" s="653"/>
      <c r="N100" s="653"/>
      <c r="O100" s="653"/>
      <c r="P100" s="653"/>
      <c r="Q100" s="653"/>
      <c r="R100" s="653"/>
      <c r="S100" s="653"/>
      <c r="T100" s="653"/>
      <c r="U100" s="653"/>
      <c r="V100" s="653"/>
      <c r="W100" s="653"/>
      <c r="X100" s="653"/>
      <c r="Y100" s="653"/>
      <c r="Z100" s="653"/>
      <c r="AA100" s="653"/>
      <c r="AB100" s="653"/>
      <c r="AC100" s="653"/>
      <c r="AD100" s="653"/>
      <c r="AE100" s="653"/>
      <c r="AF100" s="653"/>
      <c r="AG100" s="653"/>
      <c r="AH100" s="653"/>
    </row>
    <row r="101" spans="2:34" hidden="1">
      <c r="B101" s="472" t="s">
        <v>2051</v>
      </c>
      <c r="C101" s="467">
        <v>0.69499999999999995</v>
      </c>
      <c r="D101" s="376" t="s">
        <v>2235</v>
      </c>
      <c r="E101" s="376"/>
      <c r="F101" s="468">
        <v>1</v>
      </c>
      <c r="G101" s="317" t="s">
        <v>2236</v>
      </c>
      <c r="H101" s="468" t="s">
        <v>2237</v>
      </c>
      <c r="I101" s="468" t="s">
        <v>2076</v>
      </c>
      <c r="J101" s="384">
        <v>0.52</v>
      </c>
      <c r="K101" s="468" t="s">
        <v>1700</v>
      </c>
      <c r="L101" s="361">
        <v>5.9</v>
      </c>
      <c r="M101" s="361">
        <v>7</v>
      </c>
      <c r="N101" s="361">
        <v>10.18</v>
      </c>
      <c r="O101" s="468">
        <v>1</v>
      </c>
      <c r="P101" s="468" t="s">
        <v>1697</v>
      </c>
      <c r="Q101" s="468" t="s">
        <v>1701</v>
      </c>
      <c r="R101" s="468" t="s">
        <v>1709</v>
      </c>
      <c r="S101" s="468">
        <v>2</v>
      </c>
      <c r="T101" s="468" t="s">
        <v>1701</v>
      </c>
      <c r="U101" s="468" t="s">
        <v>1767</v>
      </c>
      <c r="V101" s="468">
        <v>1</v>
      </c>
      <c r="W101" s="468" t="s">
        <v>1701</v>
      </c>
      <c r="X101" s="468" t="s">
        <v>1707</v>
      </c>
      <c r="Y101" s="468">
        <v>1</v>
      </c>
      <c r="Z101" s="322"/>
      <c r="AA101" s="322"/>
      <c r="AB101" s="322"/>
      <c r="AC101" s="468" t="s">
        <v>1699</v>
      </c>
      <c r="AD101" s="468" t="s">
        <v>1703</v>
      </c>
      <c r="AE101" s="468">
        <v>0</v>
      </c>
      <c r="AF101" s="468"/>
      <c r="AG101" s="468">
        <v>7.4617000000000004</v>
      </c>
      <c r="AH101" s="362">
        <v>112.43523999999999</v>
      </c>
    </row>
    <row r="102" spans="2:34" hidden="1">
      <c r="B102" s="670"/>
      <c r="C102" s="653"/>
      <c r="D102" s="653"/>
      <c r="E102" s="653"/>
      <c r="F102" s="653"/>
      <c r="G102" s="653"/>
      <c r="H102" s="653"/>
      <c r="I102" s="653"/>
      <c r="J102" s="653"/>
      <c r="K102" s="653"/>
      <c r="L102" s="653"/>
      <c r="M102" s="653"/>
      <c r="N102" s="653"/>
      <c r="O102" s="653"/>
      <c r="P102" s="653"/>
      <c r="Q102" s="653"/>
      <c r="R102" s="653"/>
      <c r="S102" s="653"/>
      <c r="T102" s="653"/>
      <c r="U102" s="653"/>
      <c r="V102" s="653"/>
      <c r="W102" s="653"/>
      <c r="X102" s="653"/>
      <c r="Y102" s="653"/>
      <c r="Z102" s="653"/>
      <c r="AA102" s="653"/>
      <c r="AB102" s="653"/>
      <c r="AC102" s="653"/>
      <c r="AD102" s="653"/>
      <c r="AE102" s="653"/>
      <c r="AF102" s="653"/>
      <c r="AG102" s="653"/>
      <c r="AH102" s="653"/>
    </row>
    <row r="103" spans="2:34" hidden="1">
      <c r="B103" s="488" t="s">
        <v>2238</v>
      </c>
      <c r="C103" s="467">
        <v>0.6</v>
      </c>
      <c r="D103" s="469" t="s">
        <v>2239</v>
      </c>
      <c r="E103" s="469"/>
      <c r="F103" s="468"/>
      <c r="G103" s="377"/>
      <c r="H103" s="468"/>
      <c r="I103" s="468"/>
      <c r="J103" s="384"/>
      <c r="K103" s="468"/>
      <c r="L103" s="468"/>
      <c r="M103" s="361"/>
      <c r="N103" s="361"/>
      <c r="O103" s="468"/>
      <c r="P103" s="468"/>
      <c r="Q103" s="468"/>
      <c r="R103" s="468"/>
      <c r="S103" s="468"/>
      <c r="T103" s="376"/>
      <c r="U103" s="376"/>
      <c r="V103" s="376"/>
      <c r="W103" s="376"/>
      <c r="X103" s="376"/>
      <c r="Y103" s="376"/>
      <c r="Z103" s="322"/>
      <c r="AA103" s="322"/>
      <c r="AB103" s="322"/>
      <c r="AC103" s="376"/>
      <c r="AD103" s="376"/>
      <c r="AE103" s="376"/>
      <c r="AF103" s="469"/>
      <c r="AG103" s="377"/>
      <c r="AH103" s="336"/>
    </row>
    <row r="104" spans="2:34" hidden="1">
      <c r="B104" s="499"/>
      <c r="C104" s="473"/>
      <c r="D104" s="473"/>
      <c r="E104" s="473"/>
      <c r="F104" s="473"/>
      <c r="G104" s="473"/>
      <c r="H104" s="473"/>
      <c r="I104" s="473"/>
      <c r="J104" s="473"/>
      <c r="K104" s="473"/>
      <c r="L104" s="473"/>
      <c r="M104" s="473"/>
      <c r="N104" s="473"/>
      <c r="O104" s="473"/>
      <c r="P104" s="473"/>
      <c r="Q104" s="473"/>
      <c r="R104" s="473"/>
      <c r="S104" s="473"/>
      <c r="T104" s="473"/>
      <c r="U104" s="473"/>
      <c r="V104" s="473"/>
      <c r="W104" s="473"/>
      <c r="X104" s="473"/>
      <c r="Y104" s="473"/>
      <c r="Z104" s="473"/>
      <c r="AA104" s="473"/>
      <c r="AB104" s="473"/>
      <c r="AC104" s="473"/>
      <c r="AD104" s="473"/>
      <c r="AE104" s="473"/>
      <c r="AF104" s="473"/>
      <c r="AG104" s="473"/>
      <c r="AH104" s="500"/>
    </row>
    <row r="105" spans="2:34" hidden="1">
      <c r="B105" s="488" t="s">
        <v>2240</v>
      </c>
      <c r="C105" s="467">
        <v>0.104</v>
      </c>
      <c r="D105" s="469" t="s">
        <v>2241</v>
      </c>
      <c r="E105" s="469"/>
      <c r="F105" s="468"/>
      <c r="G105" s="377"/>
      <c r="H105" s="468"/>
      <c r="I105" s="468"/>
      <c r="J105" s="384"/>
      <c r="K105" s="468"/>
      <c r="L105" s="361"/>
      <c r="M105" s="361"/>
      <c r="N105" s="361"/>
      <c r="O105" s="386"/>
      <c r="P105" s="468"/>
      <c r="Q105" s="468"/>
      <c r="R105" s="468"/>
      <c r="S105" s="468"/>
      <c r="T105" s="376"/>
      <c r="U105" s="376"/>
      <c r="V105" s="376"/>
      <c r="W105" s="376"/>
      <c r="X105" s="376"/>
      <c r="Y105" s="376"/>
      <c r="Z105" s="322"/>
      <c r="AA105" s="322"/>
      <c r="AB105" s="322"/>
      <c r="AC105" s="376"/>
      <c r="AD105" s="376"/>
      <c r="AE105" s="376"/>
      <c r="AF105" s="469"/>
      <c r="AG105" s="468"/>
      <c r="AH105" s="387"/>
    </row>
    <row r="106" spans="2:34" hidden="1">
      <c r="B106" s="670"/>
      <c r="C106" s="653"/>
      <c r="D106" s="653"/>
      <c r="E106" s="653"/>
      <c r="F106" s="653"/>
      <c r="G106" s="653"/>
      <c r="H106" s="653"/>
      <c r="I106" s="653"/>
      <c r="J106" s="653"/>
      <c r="K106" s="653"/>
      <c r="L106" s="653"/>
      <c r="M106" s="653"/>
      <c r="N106" s="653"/>
      <c r="O106" s="653"/>
      <c r="P106" s="653"/>
      <c r="Q106" s="653"/>
      <c r="R106" s="653"/>
      <c r="S106" s="653"/>
      <c r="T106" s="653"/>
      <c r="U106" s="653"/>
      <c r="V106" s="653"/>
      <c r="W106" s="653"/>
      <c r="X106" s="653"/>
      <c r="Y106" s="653"/>
      <c r="Z106" s="653"/>
      <c r="AA106" s="653"/>
      <c r="AB106" s="653"/>
      <c r="AC106" s="653"/>
      <c r="AD106" s="653"/>
      <c r="AE106" s="653"/>
      <c r="AF106" s="653"/>
      <c r="AG106" s="653"/>
      <c r="AH106" s="653"/>
    </row>
    <row r="107" spans="2:34" hidden="1">
      <c r="B107" s="488" t="s">
        <v>2242</v>
      </c>
      <c r="C107" s="467">
        <v>0.61499999999999999</v>
      </c>
      <c r="D107" s="469" t="s">
        <v>2243</v>
      </c>
      <c r="E107" s="494"/>
      <c r="F107" s="388"/>
      <c r="G107" s="377"/>
      <c r="H107" s="388"/>
      <c r="I107" s="388"/>
      <c r="J107" s="468"/>
      <c r="K107" s="376"/>
      <c r="L107" s="361"/>
      <c r="M107" s="361"/>
      <c r="N107" s="361"/>
      <c r="O107" s="468"/>
      <c r="P107" s="377"/>
      <c r="Q107" s="377"/>
      <c r="R107" s="377"/>
      <c r="S107" s="377"/>
      <c r="T107" s="377"/>
      <c r="U107" s="377"/>
      <c r="V107" s="377"/>
      <c r="W107" s="377"/>
      <c r="X107" s="377"/>
      <c r="Y107" s="377"/>
      <c r="Z107" s="322"/>
      <c r="AA107" s="322"/>
      <c r="AB107" s="322"/>
      <c r="AC107" s="377"/>
      <c r="AD107" s="377"/>
      <c r="AE107" s="377"/>
      <c r="AF107" s="468"/>
      <c r="AG107" s="468"/>
      <c r="AH107" s="362"/>
    </row>
    <row r="108" spans="2:34">
      <c r="B108" s="499"/>
      <c r="C108" s="473"/>
      <c r="D108" s="473"/>
      <c r="E108" s="473"/>
      <c r="F108" s="473"/>
      <c r="G108" s="473"/>
      <c r="H108" s="473"/>
      <c r="I108" s="473"/>
      <c r="J108" s="473"/>
      <c r="K108" s="473"/>
      <c r="L108" s="473"/>
      <c r="M108" s="473"/>
      <c r="N108" s="473"/>
      <c r="O108" s="473"/>
      <c r="P108" s="473"/>
      <c r="Q108" s="473"/>
      <c r="R108" s="473"/>
      <c r="S108" s="473"/>
      <c r="T108" s="473"/>
      <c r="U108" s="473"/>
      <c r="V108" s="473"/>
      <c r="W108" s="473"/>
      <c r="X108" s="473"/>
      <c r="Y108" s="473"/>
      <c r="Z108" s="473"/>
      <c r="AA108" s="473"/>
      <c r="AB108" s="473"/>
      <c r="AC108" s="473"/>
      <c r="AD108" s="473"/>
      <c r="AE108" s="473"/>
      <c r="AF108" s="473"/>
      <c r="AG108" s="473"/>
      <c r="AH108" s="500"/>
    </row>
    <row r="109" spans="2:34">
      <c r="B109" s="758" t="s">
        <v>2244</v>
      </c>
      <c r="C109" s="759">
        <v>1.119</v>
      </c>
      <c r="D109" s="760" t="s">
        <v>2245</v>
      </c>
      <c r="E109" s="337"/>
      <c r="F109" s="337">
        <v>10</v>
      </c>
      <c r="G109" s="377" t="s">
        <v>2246</v>
      </c>
      <c r="H109" s="376" t="s">
        <v>2248</v>
      </c>
      <c r="I109" s="376" t="s">
        <v>2110</v>
      </c>
      <c r="J109" s="320">
        <v>0.28599999999999998</v>
      </c>
      <c r="K109" s="376" t="s">
        <v>1700</v>
      </c>
      <c r="L109" s="321">
        <v>3.8</v>
      </c>
      <c r="M109" s="321">
        <v>7.45</v>
      </c>
      <c r="N109" s="321">
        <v>9.1</v>
      </c>
      <c r="O109" s="376">
        <v>1</v>
      </c>
      <c r="P109" s="376" t="s">
        <v>1705</v>
      </c>
      <c r="Q109" s="376" t="s">
        <v>1701</v>
      </c>
      <c r="R109" s="376" t="s">
        <v>1709</v>
      </c>
      <c r="S109" s="376">
        <v>0</v>
      </c>
      <c r="T109" s="377" t="s">
        <v>1701</v>
      </c>
      <c r="U109" s="377" t="s">
        <v>1767</v>
      </c>
      <c r="V109" s="377">
        <v>0</v>
      </c>
      <c r="W109" s="377" t="s">
        <v>1701</v>
      </c>
      <c r="X109" s="377" t="s">
        <v>1707</v>
      </c>
      <c r="Y109" s="377">
        <v>0</v>
      </c>
      <c r="Z109" s="322"/>
      <c r="AA109" s="322"/>
      <c r="AB109" s="322"/>
      <c r="AC109" s="377" t="s">
        <v>1699</v>
      </c>
      <c r="AD109" s="377" t="s">
        <v>1703</v>
      </c>
      <c r="AE109" s="377">
        <v>0</v>
      </c>
      <c r="AF109" s="321"/>
      <c r="AG109" s="377">
        <v>7.4589699999999999</v>
      </c>
      <c r="AH109" s="336">
        <v>112.44832</v>
      </c>
    </row>
    <row r="110" spans="2:34" hidden="1">
      <c r="B110" s="758"/>
      <c r="C110" s="759"/>
      <c r="D110" s="760"/>
      <c r="E110" s="337"/>
      <c r="F110" s="337"/>
      <c r="G110" s="376"/>
      <c r="H110" s="376"/>
      <c r="I110" s="376"/>
      <c r="J110" s="320"/>
      <c r="K110" s="376"/>
      <c r="L110" s="321"/>
      <c r="M110" s="321"/>
      <c r="N110" s="321"/>
      <c r="O110" s="376"/>
      <c r="P110" s="376"/>
      <c r="Q110" s="376"/>
      <c r="R110" s="376"/>
      <c r="S110" s="376"/>
      <c r="T110" s="376"/>
      <c r="U110" s="376"/>
      <c r="V110" s="376"/>
      <c r="W110" s="376"/>
      <c r="X110" s="376"/>
      <c r="Y110" s="376"/>
      <c r="Z110" s="376"/>
      <c r="AA110" s="376"/>
      <c r="AB110" s="376"/>
      <c r="AC110" s="376"/>
      <c r="AD110" s="376"/>
      <c r="AE110" s="376"/>
      <c r="AF110" s="321"/>
      <c r="AG110" s="376"/>
      <c r="AH110" s="336"/>
    </row>
    <row r="111" spans="2:34">
      <c r="B111" s="758"/>
      <c r="C111" s="759"/>
      <c r="D111" s="760"/>
      <c r="E111" s="337"/>
      <c r="F111" s="337">
        <v>11</v>
      </c>
      <c r="G111" s="377" t="s">
        <v>2247</v>
      </c>
      <c r="H111" s="376" t="s">
        <v>2249</v>
      </c>
      <c r="I111" s="376" t="s">
        <v>2111</v>
      </c>
      <c r="J111" s="320">
        <v>0.70399999999999996</v>
      </c>
      <c r="K111" s="376" t="s">
        <v>1700</v>
      </c>
      <c r="L111" s="321">
        <v>4.1500000000000004</v>
      </c>
      <c r="M111" s="321">
        <v>7.9</v>
      </c>
      <c r="N111" s="321">
        <v>8.3000000000000007</v>
      </c>
      <c r="O111" s="376">
        <v>1</v>
      </c>
      <c r="P111" s="377" t="s">
        <v>1705</v>
      </c>
      <c r="Q111" s="377" t="s">
        <v>1701</v>
      </c>
      <c r="R111" s="377" t="s">
        <v>1709</v>
      </c>
      <c r="S111" s="376">
        <v>0</v>
      </c>
      <c r="T111" s="377" t="s">
        <v>1701</v>
      </c>
      <c r="U111" s="377" t="s">
        <v>1767</v>
      </c>
      <c r="V111" s="377">
        <v>0</v>
      </c>
      <c r="W111" s="377" t="s">
        <v>1701</v>
      </c>
      <c r="X111" s="377" t="s">
        <v>1707</v>
      </c>
      <c r="Y111" s="377">
        <v>0</v>
      </c>
      <c r="Z111" s="322"/>
      <c r="AA111" s="322"/>
      <c r="AB111" s="322"/>
      <c r="AC111" s="377" t="s">
        <v>1699</v>
      </c>
      <c r="AD111" s="377" t="s">
        <v>1703</v>
      </c>
      <c r="AE111" s="377">
        <v>0</v>
      </c>
      <c r="AF111" s="321"/>
      <c r="AG111" s="377">
        <v>7.4627699999999999</v>
      </c>
      <c r="AH111" s="336">
        <v>112.44833</v>
      </c>
    </row>
    <row r="112" spans="2:34" hidden="1">
      <c r="B112" s="670"/>
      <c r="C112" s="653"/>
      <c r="D112" s="653"/>
      <c r="E112" s="653"/>
      <c r="F112" s="653"/>
      <c r="G112" s="653"/>
      <c r="H112" s="653"/>
      <c r="I112" s="653"/>
      <c r="J112" s="653"/>
      <c r="K112" s="653"/>
      <c r="L112" s="653"/>
      <c r="M112" s="653"/>
      <c r="N112" s="653"/>
      <c r="O112" s="653"/>
      <c r="P112" s="653"/>
      <c r="Q112" s="653"/>
      <c r="R112" s="653"/>
      <c r="S112" s="653"/>
      <c r="T112" s="653"/>
      <c r="U112" s="653"/>
      <c r="V112" s="653"/>
      <c r="W112" s="653"/>
      <c r="X112" s="653"/>
      <c r="Y112" s="653"/>
      <c r="Z112" s="653"/>
      <c r="AA112" s="653"/>
      <c r="AB112" s="653"/>
      <c r="AC112" s="653"/>
      <c r="AD112" s="653"/>
      <c r="AE112" s="653"/>
      <c r="AF112" s="653"/>
      <c r="AG112" s="653"/>
      <c r="AH112" s="653"/>
    </row>
    <row r="113" spans="2:34" hidden="1">
      <c r="B113" s="482" t="s">
        <v>2250</v>
      </c>
      <c r="C113" s="475">
        <v>0.76400000000000001</v>
      </c>
      <c r="D113" s="480" t="s">
        <v>2251</v>
      </c>
      <c r="E113" s="480"/>
      <c r="F113" s="376">
        <v>1</v>
      </c>
      <c r="G113" s="377" t="s">
        <v>2252</v>
      </c>
      <c r="H113" s="376" t="s">
        <v>2452</v>
      </c>
      <c r="I113" s="376" t="s">
        <v>2112</v>
      </c>
      <c r="J113" s="320">
        <v>0.38600000000000001</v>
      </c>
      <c r="K113" s="376" t="s">
        <v>1700</v>
      </c>
      <c r="L113" s="321">
        <v>3.2</v>
      </c>
      <c r="M113" s="321">
        <v>4.3</v>
      </c>
      <c r="N113" s="321">
        <v>4.5999999999999996</v>
      </c>
      <c r="O113" s="376">
        <v>1</v>
      </c>
      <c r="P113" s="335" t="s">
        <v>1705</v>
      </c>
      <c r="Q113" s="335" t="s">
        <v>1701</v>
      </c>
      <c r="R113" s="335" t="s">
        <v>1709</v>
      </c>
      <c r="S113" s="335">
        <v>2</v>
      </c>
      <c r="T113" s="383" t="s">
        <v>1701</v>
      </c>
      <c r="U113" s="383" t="s">
        <v>1767</v>
      </c>
      <c r="V113" s="383">
        <v>0</v>
      </c>
      <c r="W113" s="383" t="s">
        <v>1701</v>
      </c>
      <c r="X113" s="383" t="s">
        <v>1707</v>
      </c>
      <c r="Y113" s="383">
        <v>1</v>
      </c>
      <c r="Z113" s="322"/>
      <c r="AA113" s="322"/>
      <c r="AB113" s="322"/>
      <c r="AC113" s="317" t="s">
        <v>1699</v>
      </c>
      <c r="AD113" s="317" t="s">
        <v>1703</v>
      </c>
      <c r="AE113" s="317">
        <v>2</v>
      </c>
      <c r="AF113" s="317"/>
      <c r="AG113" s="377">
        <v>7.4827700000000004</v>
      </c>
      <c r="AH113" s="336">
        <v>112.44721</v>
      </c>
    </row>
    <row r="114" spans="2:34" hidden="1">
      <c r="B114" s="670"/>
      <c r="C114" s="653"/>
      <c r="D114" s="653"/>
      <c r="E114" s="653"/>
      <c r="F114" s="653"/>
      <c r="G114" s="653"/>
      <c r="H114" s="653"/>
      <c r="I114" s="653"/>
      <c r="J114" s="653"/>
      <c r="K114" s="653"/>
      <c r="L114" s="653"/>
      <c r="M114" s="653"/>
      <c r="N114" s="653"/>
      <c r="O114" s="653"/>
      <c r="P114" s="653"/>
      <c r="Q114" s="653"/>
      <c r="R114" s="653"/>
      <c r="S114" s="653"/>
      <c r="T114" s="653"/>
      <c r="U114" s="653"/>
      <c r="V114" s="653"/>
      <c r="W114" s="653"/>
      <c r="X114" s="653"/>
      <c r="Y114" s="653"/>
      <c r="Z114" s="653"/>
      <c r="AA114" s="653"/>
      <c r="AB114" s="653"/>
      <c r="AC114" s="653"/>
      <c r="AD114" s="653"/>
      <c r="AE114" s="653"/>
      <c r="AF114" s="653"/>
      <c r="AG114" s="653"/>
      <c r="AH114" s="653"/>
    </row>
    <row r="115" spans="2:34" hidden="1">
      <c r="B115" s="472" t="s">
        <v>2253</v>
      </c>
      <c r="C115" s="467">
        <v>1.411</v>
      </c>
      <c r="D115" s="376" t="s">
        <v>2254</v>
      </c>
      <c r="E115" s="376"/>
      <c r="F115" s="468"/>
      <c r="G115" s="317"/>
      <c r="H115" s="468"/>
      <c r="I115" s="468"/>
      <c r="J115" s="384"/>
      <c r="K115" s="468"/>
      <c r="L115" s="361"/>
      <c r="M115" s="361"/>
      <c r="N115" s="361"/>
      <c r="O115" s="468"/>
      <c r="P115" s="468"/>
      <c r="Q115" s="468"/>
      <c r="R115" s="468"/>
      <c r="S115" s="468"/>
      <c r="T115" s="468"/>
      <c r="U115" s="468"/>
      <c r="V115" s="468"/>
      <c r="W115" s="468"/>
      <c r="X115" s="468"/>
      <c r="Y115" s="468"/>
      <c r="Z115" s="322"/>
      <c r="AA115" s="322"/>
      <c r="AB115" s="322"/>
      <c r="AC115" s="468"/>
      <c r="AD115" s="468"/>
      <c r="AE115" s="468"/>
      <c r="AF115" s="468"/>
      <c r="AG115" s="468"/>
      <c r="AH115" s="362"/>
    </row>
    <row r="116" spans="2:34" hidden="1">
      <c r="B116" s="670"/>
      <c r="C116" s="653"/>
      <c r="D116" s="653"/>
      <c r="E116" s="653"/>
      <c r="F116" s="653"/>
      <c r="G116" s="653"/>
      <c r="H116" s="653"/>
      <c r="I116" s="653"/>
      <c r="J116" s="653"/>
      <c r="K116" s="653"/>
      <c r="L116" s="653"/>
      <c r="M116" s="653"/>
      <c r="N116" s="653"/>
      <c r="O116" s="653"/>
      <c r="P116" s="653"/>
      <c r="Q116" s="653"/>
      <c r="R116" s="653"/>
      <c r="S116" s="653"/>
      <c r="T116" s="653"/>
      <c r="U116" s="653"/>
      <c r="V116" s="653"/>
      <c r="W116" s="653"/>
      <c r="X116" s="653"/>
      <c r="Y116" s="653"/>
      <c r="Z116" s="653"/>
      <c r="AA116" s="653"/>
      <c r="AB116" s="653"/>
      <c r="AC116" s="653"/>
      <c r="AD116" s="653"/>
      <c r="AE116" s="653"/>
      <c r="AF116" s="653"/>
      <c r="AG116" s="653"/>
      <c r="AH116" s="653"/>
    </row>
    <row r="117" spans="2:34" hidden="1">
      <c r="B117" s="472" t="s">
        <v>2255</v>
      </c>
      <c r="C117" s="467">
        <v>1.508</v>
      </c>
      <c r="D117" s="376" t="s">
        <v>2256</v>
      </c>
      <c r="E117" s="376"/>
      <c r="F117" s="376">
        <v>1</v>
      </c>
      <c r="G117" s="377" t="s">
        <v>2257</v>
      </c>
      <c r="H117" s="376" t="s">
        <v>2258</v>
      </c>
      <c r="I117" s="376" t="s">
        <v>2102</v>
      </c>
      <c r="J117" s="320">
        <v>0</v>
      </c>
      <c r="K117" s="376" t="s">
        <v>1700</v>
      </c>
      <c r="L117" s="321">
        <v>40.700000000000003</v>
      </c>
      <c r="M117" s="321">
        <v>7.05</v>
      </c>
      <c r="N117" s="321">
        <f>1.35+7.05+1.3</f>
        <v>9.7000000000000011</v>
      </c>
      <c r="O117" s="376">
        <v>1</v>
      </c>
      <c r="P117" s="335" t="s">
        <v>1697</v>
      </c>
      <c r="Q117" s="335" t="s">
        <v>1705</v>
      </c>
      <c r="R117" s="335" t="s">
        <v>1709</v>
      </c>
      <c r="S117" s="376">
        <v>2</v>
      </c>
      <c r="T117" s="383" t="s">
        <v>1701</v>
      </c>
      <c r="U117" s="383" t="s">
        <v>1767</v>
      </c>
      <c r="V117" s="383">
        <v>1</v>
      </c>
      <c r="W117" s="383" t="s">
        <v>1699</v>
      </c>
      <c r="X117" s="383" t="s">
        <v>1707</v>
      </c>
      <c r="Y117" s="383">
        <v>0</v>
      </c>
      <c r="Z117" s="322"/>
      <c r="AA117" s="322"/>
      <c r="AB117" s="322"/>
      <c r="AC117" s="317" t="s">
        <v>1699</v>
      </c>
      <c r="AD117" s="317" t="s">
        <v>1703</v>
      </c>
      <c r="AE117" s="317">
        <v>2</v>
      </c>
      <c r="AF117" s="317"/>
      <c r="AG117" s="377">
        <v>7.4663899999999996</v>
      </c>
      <c r="AH117" s="336">
        <v>112.42749000000001</v>
      </c>
    </row>
    <row r="118" spans="2:34" hidden="1">
      <c r="B118" s="670"/>
      <c r="C118" s="653"/>
      <c r="D118" s="653"/>
      <c r="E118" s="653"/>
      <c r="F118" s="653"/>
      <c r="G118" s="653"/>
      <c r="H118" s="653"/>
      <c r="I118" s="653"/>
      <c r="J118" s="653"/>
      <c r="K118" s="653"/>
      <c r="L118" s="653"/>
      <c r="M118" s="653"/>
      <c r="N118" s="653"/>
      <c r="O118" s="653"/>
      <c r="P118" s="653"/>
      <c r="Q118" s="653"/>
      <c r="R118" s="653"/>
      <c r="S118" s="653"/>
      <c r="T118" s="653"/>
      <c r="U118" s="653"/>
      <c r="V118" s="653"/>
      <c r="W118" s="653"/>
      <c r="X118" s="653"/>
      <c r="Y118" s="653"/>
      <c r="Z118" s="653"/>
      <c r="AA118" s="653"/>
      <c r="AB118" s="653"/>
      <c r="AC118" s="653"/>
      <c r="AD118" s="653"/>
      <c r="AE118" s="653"/>
      <c r="AF118" s="653"/>
      <c r="AG118" s="653"/>
      <c r="AH118" s="653"/>
    </row>
    <row r="119" spans="2:34" hidden="1">
      <c r="B119" s="472" t="s">
        <v>2259</v>
      </c>
      <c r="C119" s="467">
        <v>0.312</v>
      </c>
      <c r="D119" s="376" t="s">
        <v>2260</v>
      </c>
      <c r="E119" s="376"/>
      <c r="F119" s="376"/>
      <c r="G119" s="377"/>
      <c r="H119" s="376"/>
      <c r="I119" s="376"/>
      <c r="J119" s="320"/>
      <c r="K119" s="376"/>
      <c r="L119" s="321"/>
      <c r="M119" s="321"/>
      <c r="N119" s="321"/>
      <c r="O119" s="376"/>
      <c r="P119" s="376"/>
      <c r="Q119" s="376"/>
      <c r="R119" s="376"/>
      <c r="S119" s="376"/>
      <c r="T119" s="376"/>
      <c r="U119" s="376"/>
      <c r="V119" s="376"/>
      <c r="W119" s="376"/>
      <c r="X119" s="376"/>
      <c r="Y119" s="376"/>
      <c r="Z119" s="322"/>
      <c r="AA119" s="322"/>
      <c r="AB119" s="322"/>
      <c r="AC119" s="376"/>
      <c r="AD119" s="376"/>
      <c r="AE119" s="376"/>
      <c r="AF119" s="321"/>
      <c r="AG119" s="421"/>
      <c r="AH119" s="336"/>
    </row>
    <row r="120" spans="2:34">
      <c r="B120" s="670"/>
      <c r="C120" s="653"/>
      <c r="D120" s="653"/>
      <c r="E120" s="653"/>
      <c r="F120" s="653"/>
      <c r="G120" s="653"/>
      <c r="H120" s="653"/>
      <c r="I120" s="653"/>
      <c r="J120" s="653"/>
      <c r="K120" s="653"/>
      <c r="L120" s="653"/>
      <c r="M120" s="653"/>
      <c r="N120" s="653"/>
      <c r="O120" s="653"/>
      <c r="P120" s="653"/>
      <c r="Q120" s="653"/>
      <c r="R120" s="653"/>
      <c r="S120" s="653"/>
      <c r="T120" s="653"/>
      <c r="U120" s="653"/>
      <c r="V120" s="653"/>
      <c r="W120" s="653"/>
      <c r="X120" s="653"/>
      <c r="Y120" s="653"/>
      <c r="Z120" s="653"/>
      <c r="AA120" s="653"/>
      <c r="AB120" s="653"/>
      <c r="AC120" s="653"/>
      <c r="AD120" s="653"/>
      <c r="AE120" s="653"/>
      <c r="AF120" s="653"/>
      <c r="AG120" s="653"/>
      <c r="AH120" s="653"/>
    </row>
    <row r="121" spans="2:34">
      <c r="B121" s="472" t="s">
        <v>2062</v>
      </c>
      <c r="C121" s="377">
        <v>0.253</v>
      </c>
      <c r="D121" s="376" t="s">
        <v>2262</v>
      </c>
      <c r="E121" s="376"/>
      <c r="F121" s="377">
        <v>12</v>
      </c>
      <c r="G121" s="333" t="s">
        <v>2261</v>
      </c>
      <c r="H121" s="377" t="s">
        <v>2263</v>
      </c>
      <c r="I121" s="377" t="s">
        <v>2095</v>
      </c>
      <c r="J121" s="484">
        <v>0.246</v>
      </c>
      <c r="K121" s="377" t="s">
        <v>1700</v>
      </c>
      <c r="L121" s="377">
        <v>3.5</v>
      </c>
      <c r="M121" s="377">
        <v>7.8</v>
      </c>
      <c r="N121" s="377">
        <v>9.3000000000000007</v>
      </c>
      <c r="O121" s="377">
        <v>1</v>
      </c>
      <c r="P121" s="468" t="s">
        <v>1705</v>
      </c>
      <c r="Q121" s="468" t="s">
        <v>1701</v>
      </c>
      <c r="R121" s="468" t="s">
        <v>1709</v>
      </c>
      <c r="S121" s="377">
        <v>0</v>
      </c>
      <c r="T121" s="468" t="s">
        <v>1701</v>
      </c>
      <c r="U121" s="468" t="s">
        <v>1767</v>
      </c>
      <c r="V121" s="468">
        <v>0</v>
      </c>
      <c r="W121" s="468" t="s">
        <v>1701</v>
      </c>
      <c r="X121" s="468" t="s">
        <v>1707</v>
      </c>
      <c r="Y121" s="468">
        <v>1</v>
      </c>
      <c r="Z121" s="322"/>
      <c r="AA121" s="322"/>
      <c r="AB121" s="322"/>
      <c r="AC121" s="468" t="s">
        <v>1699</v>
      </c>
      <c r="AD121" s="468" t="s">
        <v>1703</v>
      </c>
      <c r="AE121" s="468">
        <v>2</v>
      </c>
      <c r="AF121" s="377"/>
      <c r="AG121" s="377">
        <v>7.4599299999999999</v>
      </c>
      <c r="AH121" s="378">
        <v>112.44301</v>
      </c>
    </row>
    <row r="122" spans="2:34" hidden="1">
      <c r="B122" s="670"/>
      <c r="C122" s="653"/>
      <c r="D122" s="653"/>
      <c r="E122" s="653"/>
      <c r="F122" s="653"/>
      <c r="G122" s="653"/>
      <c r="H122" s="653"/>
      <c r="I122" s="653"/>
      <c r="J122" s="653"/>
      <c r="K122" s="653"/>
      <c r="L122" s="653"/>
      <c r="M122" s="653"/>
      <c r="N122" s="653"/>
      <c r="O122" s="653"/>
      <c r="P122" s="653"/>
      <c r="Q122" s="653"/>
      <c r="R122" s="653"/>
      <c r="S122" s="653"/>
      <c r="T122" s="653"/>
      <c r="U122" s="653"/>
      <c r="V122" s="653"/>
      <c r="W122" s="653"/>
      <c r="X122" s="653"/>
      <c r="Y122" s="653"/>
      <c r="Z122" s="653"/>
      <c r="AA122" s="653"/>
      <c r="AB122" s="653"/>
      <c r="AC122" s="653"/>
      <c r="AD122" s="653"/>
      <c r="AE122" s="653"/>
      <c r="AF122" s="653"/>
      <c r="AG122" s="653"/>
      <c r="AH122" s="653"/>
    </row>
    <row r="123" spans="2:34" hidden="1">
      <c r="B123" s="472" t="s">
        <v>2058</v>
      </c>
      <c r="C123" s="467">
        <v>0.57499999999999996</v>
      </c>
      <c r="D123" s="376" t="s">
        <v>2264</v>
      </c>
      <c r="E123" s="376"/>
      <c r="F123" s="377">
        <v>1</v>
      </c>
      <c r="G123" s="333" t="s">
        <v>2265</v>
      </c>
      <c r="H123" s="377" t="s">
        <v>2266</v>
      </c>
      <c r="I123" s="377" t="s">
        <v>2074</v>
      </c>
      <c r="J123" s="377">
        <v>0.20200000000000001</v>
      </c>
      <c r="K123" s="376" t="s">
        <v>1700</v>
      </c>
      <c r="L123" s="366">
        <v>8.9</v>
      </c>
      <c r="M123" s="366">
        <v>6.5</v>
      </c>
      <c r="N123" s="366">
        <f>8.6</f>
        <v>8.6</v>
      </c>
      <c r="O123" s="377">
        <v>1</v>
      </c>
      <c r="P123" s="468" t="s">
        <v>1697</v>
      </c>
      <c r="Q123" s="468" t="s">
        <v>1701</v>
      </c>
      <c r="R123" s="468" t="s">
        <v>1709</v>
      </c>
      <c r="S123" s="377">
        <v>2</v>
      </c>
      <c r="T123" s="376" t="s">
        <v>1701</v>
      </c>
      <c r="U123" s="376" t="s">
        <v>1767</v>
      </c>
      <c r="V123" s="376">
        <v>2</v>
      </c>
      <c r="W123" s="376" t="s">
        <v>1701</v>
      </c>
      <c r="X123" s="376" t="s">
        <v>1707</v>
      </c>
      <c r="Y123" s="376">
        <v>1</v>
      </c>
      <c r="Z123" s="322"/>
      <c r="AA123" s="322"/>
      <c r="AB123" s="322"/>
      <c r="AC123" s="376" t="s">
        <v>1699</v>
      </c>
      <c r="AD123" s="376" t="s">
        <v>1703</v>
      </c>
      <c r="AE123" s="376">
        <v>0</v>
      </c>
      <c r="AF123" s="377"/>
      <c r="AG123" s="377">
        <v>7.4831899999999996</v>
      </c>
      <c r="AH123" s="378">
        <v>112.43468</v>
      </c>
    </row>
    <row r="124" spans="2:34" hidden="1">
      <c r="B124" s="670"/>
      <c r="C124" s="653"/>
      <c r="D124" s="653"/>
      <c r="E124" s="653"/>
      <c r="F124" s="653"/>
      <c r="G124" s="653"/>
      <c r="H124" s="653"/>
      <c r="I124" s="653"/>
      <c r="J124" s="653"/>
      <c r="K124" s="653"/>
      <c r="L124" s="653"/>
      <c r="M124" s="653"/>
      <c r="N124" s="653"/>
      <c r="O124" s="653"/>
      <c r="P124" s="653"/>
      <c r="Q124" s="653"/>
      <c r="R124" s="653"/>
      <c r="S124" s="653"/>
      <c r="T124" s="653"/>
      <c r="U124" s="653"/>
      <c r="V124" s="653"/>
      <c r="W124" s="653"/>
      <c r="X124" s="653"/>
      <c r="Y124" s="653"/>
      <c r="Z124" s="653"/>
      <c r="AA124" s="653"/>
      <c r="AB124" s="653"/>
      <c r="AC124" s="653"/>
      <c r="AD124" s="653"/>
      <c r="AE124" s="653"/>
      <c r="AF124" s="653"/>
      <c r="AG124" s="653"/>
      <c r="AH124" s="653"/>
    </row>
    <row r="125" spans="2:34" hidden="1">
      <c r="B125" s="472" t="s">
        <v>2267</v>
      </c>
      <c r="C125" s="377">
        <v>0.27700000000000002</v>
      </c>
      <c r="D125" s="377" t="s">
        <v>2268</v>
      </c>
      <c r="E125" s="377"/>
      <c r="F125" s="377"/>
      <c r="G125" s="333"/>
      <c r="H125" s="377"/>
      <c r="I125" s="377"/>
      <c r="J125" s="484"/>
      <c r="K125" s="376"/>
      <c r="L125" s="366"/>
      <c r="M125" s="366"/>
      <c r="N125" s="366"/>
      <c r="O125" s="377"/>
      <c r="P125" s="468"/>
      <c r="Q125" s="335"/>
      <c r="R125" s="335"/>
      <c r="S125" s="377"/>
      <c r="T125" s="383"/>
      <c r="U125" s="383"/>
      <c r="V125" s="383"/>
      <c r="W125" s="383"/>
      <c r="X125" s="383"/>
      <c r="Y125" s="383"/>
      <c r="Z125" s="322"/>
      <c r="AA125" s="322"/>
      <c r="AB125" s="322"/>
      <c r="AC125" s="317"/>
      <c r="AD125" s="317"/>
      <c r="AE125" s="317"/>
      <c r="AF125" s="317"/>
      <c r="AG125" s="377"/>
      <c r="AH125" s="390"/>
    </row>
    <row r="126" spans="2:34" hidden="1">
      <c r="B126" s="670"/>
      <c r="C126" s="653"/>
      <c r="D126" s="653"/>
      <c r="E126" s="653"/>
      <c r="F126" s="653"/>
      <c r="G126" s="653"/>
      <c r="H126" s="653"/>
      <c r="I126" s="653"/>
      <c r="J126" s="653"/>
      <c r="K126" s="653"/>
      <c r="L126" s="653"/>
      <c r="M126" s="653"/>
      <c r="N126" s="653"/>
      <c r="O126" s="653"/>
      <c r="P126" s="653"/>
      <c r="Q126" s="653"/>
      <c r="R126" s="653"/>
      <c r="S126" s="653"/>
      <c r="T126" s="653"/>
      <c r="U126" s="653"/>
      <c r="V126" s="653"/>
      <c r="W126" s="653"/>
      <c r="X126" s="653"/>
      <c r="Y126" s="653"/>
      <c r="Z126" s="653"/>
      <c r="AA126" s="653"/>
      <c r="AB126" s="653"/>
      <c r="AC126" s="653"/>
      <c r="AD126" s="653"/>
      <c r="AE126" s="653"/>
      <c r="AF126" s="653"/>
      <c r="AG126" s="653"/>
      <c r="AH126" s="653"/>
    </row>
    <row r="127" spans="2:34" hidden="1">
      <c r="B127" s="472" t="s">
        <v>2269</v>
      </c>
      <c r="C127" s="467">
        <v>1.2769999999999999</v>
      </c>
      <c r="D127" s="376" t="s">
        <v>2270</v>
      </c>
      <c r="E127" s="376"/>
      <c r="F127" s="376">
        <v>1</v>
      </c>
      <c r="G127" s="377" t="s">
        <v>2271</v>
      </c>
      <c r="H127" s="376" t="s">
        <v>2272</v>
      </c>
      <c r="I127" s="376" t="s">
        <v>2113</v>
      </c>
      <c r="J127" s="320">
        <v>1.016</v>
      </c>
      <c r="K127" s="376" t="s">
        <v>1700</v>
      </c>
      <c r="L127" s="321">
        <v>13.1</v>
      </c>
      <c r="M127" s="321">
        <v>5.3</v>
      </c>
      <c r="N127" s="321">
        <v>6.6</v>
      </c>
      <c r="O127" s="376">
        <v>1</v>
      </c>
      <c r="P127" s="481" t="s">
        <v>1697</v>
      </c>
      <c r="Q127" s="481" t="s">
        <v>1701</v>
      </c>
      <c r="R127" s="481" t="s">
        <v>1709</v>
      </c>
      <c r="S127" s="481">
        <v>0</v>
      </c>
      <c r="T127" s="376" t="s">
        <v>1701</v>
      </c>
      <c r="U127" s="376" t="s">
        <v>1767</v>
      </c>
      <c r="V127" s="376">
        <v>0</v>
      </c>
      <c r="W127" s="376" t="s">
        <v>1699</v>
      </c>
      <c r="X127" s="376" t="s">
        <v>1699</v>
      </c>
      <c r="Y127" s="376">
        <v>1</v>
      </c>
      <c r="Z127" s="322"/>
      <c r="AA127" s="322"/>
      <c r="AB127" s="322"/>
      <c r="AC127" s="376" t="s">
        <v>1699</v>
      </c>
      <c r="AD127" s="376" t="s">
        <v>1703</v>
      </c>
      <c r="AE127" s="376">
        <v>0</v>
      </c>
      <c r="AF127" s="321"/>
      <c r="AG127" s="377">
        <v>7.46617</v>
      </c>
      <c r="AH127" s="336">
        <v>112.42077</v>
      </c>
    </row>
    <row r="128" spans="2:34" hidden="1">
      <c r="B128" s="670"/>
      <c r="C128" s="653"/>
      <c r="D128" s="653"/>
      <c r="E128" s="653"/>
      <c r="F128" s="653"/>
      <c r="G128" s="653"/>
      <c r="H128" s="653"/>
      <c r="I128" s="653"/>
      <c r="J128" s="653"/>
      <c r="K128" s="653"/>
      <c r="L128" s="653"/>
      <c r="M128" s="653"/>
      <c r="N128" s="653"/>
      <c r="O128" s="653"/>
      <c r="P128" s="653"/>
      <c r="Q128" s="653"/>
      <c r="R128" s="653"/>
      <c r="S128" s="653"/>
      <c r="T128" s="653"/>
      <c r="U128" s="653"/>
      <c r="V128" s="653"/>
      <c r="W128" s="653"/>
      <c r="X128" s="653"/>
      <c r="Y128" s="653"/>
      <c r="Z128" s="653"/>
      <c r="AA128" s="653"/>
      <c r="AB128" s="653"/>
      <c r="AC128" s="653"/>
      <c r="AD128" s="653"/>
      <c r="AE128" s="653"/>
      <c r="AF128" s="653"/>
      <c r="AG128" s="653"/>
      <c r="AH128" s="653"/>
    </row>
    <row r="129" spans="2:34" ht="15" hidden="1" customHeight="1">
      <c r="B129" s="482" t="s">
        <v>2273</v>
      </c>
      <c r="C129" s="475">
        <v>0.88900000000000001</v>
      </c>
      <c r="D129" s="480" t="s">
        <v>2274</v>
      </c>
      <c r="E129" s="480"/>
      <c r="F129" s="335">
        <v>1</v>
      </c>
      <c r="G129" s="333" t="s">
        <v>2275</v>
      </c>
      <c r="H129" s="377" t="s">
        <v>2448</v>
      </c>
      <c r="I129" s="377" t="s">
        <v>2114</v>
      </c>
      <c r="J129" s="391">
        <v>0</v>
      </c>
      <c r="K129" s="376" t="s">
        <v>1700</v>
      </c>
      <c r="L129" s="392">
        <v>3.7</v>
      </c>
      <c r="M129" s="392">
        <v>7.1</v>
      </c>
      <c r="N129" s="392">
        <v>7.52</v>
      </c>
      <c r="O129" s="335">
        <v>1</v>
      </c>
      <c r="P129" s="335" t="s">
        <v>1705</v>
      </c>
      <c r="Q129" s="335" t="s">
        <v>1701</v>
      </c>
      <c r="R129" s="335" t="s">
        <v>1709</v>
      </c>
      <c r="S129" s="335">
        <v>1</v>
      </c>
      <c r="T129" s="383" t="s">
        <v>1701</v>
      </c>
      <c r="U129" s="383" t="s">
        <v>1767</v>
      </c>
      <c r="V129" s="383">
        <v>1</v>
      </c>
      <c r="W129" s="383" t="s">
        <v>1701</v>
      </c>
      <c r="X129" s="383" t="s">
        <v>1707</v>
      </c>
      <c r="Y129" s="383">
        <v>1</v>
      </c>
      <c r="Z129" s="322"/>
      <c r="AA129" s="322"/>
      <c r="AB129" s="322"/>
      <c r="AC129" s="317" t="s">
        <v>1699</v>
      </c>
      <c r="AD129" s="317" t="s">
        <v>1703</v>
      </c>
      <c r="AE129" s="317">
        <v>0</v>
      </c>
      <c r="AF129" s="317"/>
      <c r="AG129" s="393">
        <v>7.4827599999999999</v>
      </c>
      <c r="AH129" s="394">
        <v>112.44638</v>
      </c>
    </row>
    <row r="130" spans="2:34">
      <c r="B130" s="670"/>
      <c r="C130" s="653"/>
      <c r="D130" s="653"/>
      <c r="E130" s="653"/>
      <c r="F130" s="653"/>
      <c r="G130" s="653"/>
      <c r="H130" s="653"/>
      <c r="I130" s="653"/>
      <c r="J130" s="653"/>
      <c r="K130" s="653"/>
      <c r="L130" s="653"/>
      <c r="M130" s="653"/>
      <c r="N130" s="653"/>
      <c r="O130" s="653"/>
      <c r="P130" s="653"/>
      <c r="Q130" s="653"/>
      <c r="R130" s="653"/>
      <c r="S130" s="653"/>
      <c r="T130" s="653"/>
      <c r="U130" s="653"/>
      <c r="V130" s="653"/>
      <c r="W130" s="653"/>
      <c r="X130" s="653"/>
      <c r="Y130" s="653"/>
      <c r="Z130" s="653"/>
      <c r="AA130" s="653"/>
      <c r="AB130" s="653"/>
      <c r="AC130" s="653"/>
      <c r="AD130" s="653"/>
      <c r="AE130" s="653"/>
      <c r="AF130" s="653"/>
      <c r="AG130" s="653"/>
      <c r="AH130" s="653"/>
    </row>
    <row r="131" spans="2:34">
      <c r="B131" s="482" t="s">
        <v>2276</v>
      </c>
      <c r="C131" s="475">
        <v>1.623</v>
      </c>
      <c r="D131" s="480" t="s">
        <v>2277</v>
      </c>
      <c r="E131" s="480"/>
      <c r="F131" s="335">
        <v>13</v>
      </c>
      <c r="G131" s="333" t="s">
        <v>2278</v>
      </c>
      <c r="H131" s="377" t="s">
        <v>2279</v>
      </c>
      <c r="I131" s="377" t="s">
        <v>2114</v>
      </c>
      <c r="J131" s="391">
        <v>1.472</v>
      </c>
      <c r="K131" s="376" t="s">
        <v>1700</v>
      </c>
      <c r="L131" s="392">
        <v>3.8</v>
      </c>
      <c r="M131" s="392">
        <v>4</v>
      </c>
      <c r="N131" s="392">
        <v>6.1</v>
      </c>
      <c r="O131" s="335">
        <v>1</v>
      </c>
      <c r="P131" s="335" t="s">
        <v>1705</v>
      </c>
      <c r="Q131" s="335" t="s">
        <v>1701</v>
      </c>
      <c r="R131" s="335" t="s">
        <v>1709</v>
      </c>
      <c r="S131" s="335">
        <v>0</v>
      </c>
      <c r="T131" s="383" t="s">
        <v>1701</v>
      </c>
      <c r="U131" s="383" t="s">
        <v>1767</v>
      </c>
      <c r="V131" s="383">
        <v>0</v>
      </c>
      <c r="W131" s="383" t="s">
        <v>1703</v>
      </c>
      <c r="X131" s="383" t="s">
        <v>1698</v>
      </c>
      <c r="Y131" s="383">
        <v>1</v>
      </c>
      <c r="Z131" s="322"/>
      <c r="AA131" s="322"/>
      <c r="AB131" s="322"/>
      <c r="AC131" s="317" t="s">
        <v>1699</v>
      </c>
      <c r="AD131" s="317" t="s">
        <v>1703</v>
      </c>
      <c r="AE131" s="317">
        <v>2</v>
      </c>
      <c r="AF131" s="317"/>
      <c r="AG131" s="393">
        <v>7.4824299999999999</v>
      </c>
      <c r="AH131" s="394">
        <v>112.4539</v>
      </c>
    </row>
    <row r="132" spans="2:34" hidden="1">
      <c r="B132" s="670"/>
      <c r="C132" s="653"/>
      <c r="D132" s="653"/>
      <c r="E132" s="653"/>
      <c r="F132" s="653"/>
      <c r="G132" s="653"/>
      <c r="H132" s="653"/>
      <c r="I132" s="653"/>
      <c r="J132" s="653"/>
      <c r="K132" s="653"/>
      <c r="L132" s="653"/>
      <c r="M132" s="653"/>
      <c r="N132" s="653"/>
      <c r="O132" s="653"/>
      <c r="P132" s="653"/>
      <c r="Q132" s="653"/>
      <c r="R132" s="653"/>
      <c r="S132" s="653"/>
      <c r="T132" s="653"/>
      <c r="U132" s="653"/>
      <c r="V132" s="653"/>
      <c r="W132" s="653"/>
      <c r="X132" s="653"/>
      <c r="Y132" s="653"/>
      <c r="Z132" s="653"/>
      <c r="AA132" s="653"/>
      <c r="AB132" s="653"/>
      <c r="AC132" s="653"/>
      <c r="AD132" s="653"/>
      <c r="AE132" s="653"/>
      <c r="AF132" s="653"/>
      <c r="AG132" s="653"/>
      <c r="AH132" s="653"/>
    </row>
    <row r="133" spans="2:34" hidden="1">
      <c r="B133" s="482" t="s">
        <v>2086</v>
      </c>
      <c r="C133" s="475">
        <v>0.46800000000000003</v>
      </c>
      <c r="D133" s="480" t="s">
        <v>2280</v>
      </c>
      <c r="E133" s="480"/>
      <c r="F133" s="335"/>
      <c r="G133" s="333"/>
      <c r="H133" s="377"/>
      <c r="I133" s="377"/>
      <c r="J133" s="391"/>
      <c r="K133" s="376"/>
      <c r="L133" s="392"/>
      <c r="M133" s="392"/>
      <c r="N133" s="392"/>
      <c r="O133" s="335"/>
      <c r="P133" s="335"/>
      <c r="Q133" s="335"/>
      <c r="R133" s="335"/>
      <c r="S133" s="335"/>
      <c r="T133" s="383"/>
      <c r="U133" s="383"/>
      <c r="V133" s="383"/>
      <c r="W133" s="383"/>
      <c r="X133" s="383"/>
      <c r="Y133" s="383"/>
      <c r="Z133" s="322"/>
      <c r="AA133" s="322"/>
      <c r="AB133" s="322"/>
      <c r="AC133" s="317"/>
      <c r="AD133" s="317"/>
      <c r="AE133" s="317"/>
      <c r="AF133" s="317"/>
      <c r="AG133" s="393"/>
      <c r="AH133" s="394"/>
    </row>
    <row r="134" spans="2:34" hidden="1">
      <c r="B134" s="670"/>
      <c r="C134" s="653"/>
      <c r="D134" s="653"/>
      <c r="E134" s="653"/>
      <c r="F134" s="653"/>
      <c r="G134" s="653"/>
      <c r="H134" s="653"/>
      <c r="I134" s="653"/>
      <c r="J134" s="653"/>
      <c r="K134" s="653"/>
      <c r="L134" s="653"/>
      <c r="M134" s="653"/>
      <c r="N134" s="653"/>
      <c r="O134" s="653"/>
      <c r="P134" s="653"/>
      <c r="Q134" s="653"/>
      <c r="R134" s="653"/>
      <c r="S134" s="653"/>
      <c r="T134" s="653"/>
      <c r="U134" s="653"/>
      <c r="V134" s="653"/>
      <c r="W134" s="653"/>
      <c r="X134" s="653"/>
      <c r="Y134" s="653"/>
      <c r="Z134" s="653"/>
      <c r="AA134" s="653"/>
      <c r="AB134" s="653"/>
      <c r="AC134" s="653"/>
      <c r="AD134" s="653"/>
      <c r="AE134" s="653"/>
      <c r="AF134" s="653"/>
      <c r="AG134" s="653"/>
      <c r="AH134" s="653"/>
    </row>
    <row r="135" spans="2:34" hidden="1">
      <c r="B135" s="472" t="s">
        <v>2088</v>
      </c>
      <c r="C135" s="484">
        <v>0.89600000000000002</v>
      </c>
      <c r="D135" s="377" t="s">
        <v>2281</v>
      </c>
      <c r="E135" s="377"/>
      <c r="F135" s="377"/>
      <c r="G135" s="333"/>
      <c r="H135" s="377"/>
      <c r="I135" s="377"/>
      <c r="J135" s="377"/>
      <c r="K135" s="377"/>
      <c r="L135" s="366"/>
      <c r="M135" s="366"/>
      <c r="N135" s="366"/>
      <c r="O135" s="377"/>
      <c r="P135" s="377"/>
      <c r="Q135" s="377"/>
      <c r="R135" s="377"/>
      <c r="S135" s="377"/>
      <c r="T135" s="377"/>
      <c r="U135" s="377"/>
      <c r="V135" s="377"/>
      <c r="W135" s="377"/>
      <c r="X135" s="377"/>
      <c r="Y135" s="377"/>
      <c r="Z135" s="322"/>
      <c r="AA135" s="322"/>
      <c r="AB135" s="322"/>
      <c r="AC135" s="377"/>
      <c r="AD135" s="377"/>
      <c r="AE135" s="377"/>
      <c r="AF135" s="377"/>
      <c r="AG135" s="377"/>
      <c r="AH135" s="378"/>
    </row>
    <row r="136" spans="2:34">
      <c r="B136" s="670"/>
      <c r="C136" s="653"/>
      <c r="D136" s="653"/>
      <c r="E136" s="653"/>
      <c r="F136" s="653"/>
      <c r="G136" s="653"/>
      <c r="H136" s="653"/>
      <c r="I136" s="653"/>
      <c r="J136" s="653"/>
      <c r="K136" s="653"/>
      <c r="L136" s="653"/>
      <c r="M136" s="653"/>
      <c r="N136" s="653"/>
      <c r="O136" s="653"/>
      <c r="P136" s="653"/>
      <c r="Q136" s="653"/>
      <c r="R136" s="653"/>
      <c r="S136" s="653"/>
      <c r="T136" s="653"/>
      <c r="U136" s="653"/>
      <c r="V136" s="653"/>
      <c r="W136" s="653"/>
      <c r="X136" s="653"/>
      <c r="Y136" s="653"/>
      <c r="Z136" s="653"/>
      <c r="AA136" s="653"/>
      <c r="AB136" s="653"/>
      <c r="AC136" s="653"/>
      <c r="AD136" s="653"/>
      <c r="AE136" s="653"/>
      <c r="AF136" s="653"/>
      <c r="AG136" s="653"/>
      <c r="AH136" s="653"/>
    </row>
    <row r="137" spans="2:34">
      <c r="B137" s="472" t="s">
        <v>2089</v>
      </c>
      <c r="C137" s="484">
        <v>0.69499999999999995</v>
      </c>
      <c r="D137" s="377" t="s">
        <v>2282</v>
      </c>
      <c r="E137" s="377"/>
      <c r="F137" s="377">
        <v>14</v>
      </c>
      <c r="G137" s="333" t="s">
        <v>2283</v>
      </c>
      <c r="H137" s="377" t="s">
        <v>2284</v>
      </c>
      <c r="I137" s="377" t="s">
        <v>2115</v>
      </c>
      <c r="J137" s="377">
        <v>1.0069999999999999</v>
      </c>
      <c r="K137" s="377" t="s">
        <v>1700</v>
      </c>
      <c r="L137" s="366">
        <v>5.5</v>
      </c>
      <c r="M137" s="366">
        <v>3.5</v>
      </c>
      <c r="N137" s="366">
        <v>3.9</v>
      </c>
      <c r="O137" s="377">
        <v>1</v>
      </c>
      <c r="P137" s="377" t="s">
        <v>1705</v>
      </c>
      <c r="Q137" s="377" t="s">
        <v>1701</v>
      </c>
      <c r="R137" s="377" t="s">
        <v>1709</v>
      </c>
      <c r="S137" s="377">
        <v>0</v>
      </c>
      <c r="T137" s="377" t="s">
        <v>1701</v>
      </c>
      <c r="U137" s="377" t="s">
        <v>1767</v>
      </c>
      <c r="V137" s="377">
        <v>0</v>
      </c>
      <c r="W137" s="377" t="s">
        <v>1701</v>
      </c>
      <c r="X137" s="377" t="s">
        <v>1707</v>
      </c>
      <c r="Y137" s="377">
        <v>1</v>
      </c>
      <c r="Z137" s="322"/>
      <c r="AA137" s="322"/>
      <c r="AB137" s="322"/>
      <c r="AC137" s="377" t="s">
        <v>1699</v>
      </c>
      <c r="AD137" s="377" t="s">
        <v>1703</v>
      </c>
      <c r="AE137" s="377">
        <v>2</v>
      </c>
      <c r="AF137" s="377"/>
      <c r="AG137" s="377">
        <v>7.46462</v>
      </c>
      <c r="AH137" s="378">
        <v>112.45317</v>
      </c>
    </row>
    <row r="138" spans="2:34" hidden="1">
      <c r="B138" s="499"/>
      <c r="C138" s="473"/>
      <c r="D138" s="473"/>
      <c r="E138" s="473"/>
      <c r="F138" s="473"/>
      <c r="G138" s="473"/>
      <c r="H138" s="473"/>
      <c r="I138" s="473"/>
      <c r="J138" s="473"/>
      <c r="K138" s="473"/>
      <c r="L138" s="473"/>
      <c r="M138" s="473"/>
      <c r="N138" s="473"/>
      <c r="O138" s="473"/>
      <c r="P138" s="473"/>
      <c r="Q138" s="473"/>
      <c r="R138" s="473"/>
      <c r="S138" s="473"/>
      <c r="T138" s="473"/>
      <c r="U138" s="473"/>
      <c r="V138" s="473"/>
      <c r="W138" s="473"/>
      <c r="X138" s="473"/>
      <c r="Y138" s="473"/>
      <c r="Z138" s="473"/>
      <c r="AA138" s="473"/>
      <c r="AB138" s="473"/>
      <c r="AC138" s="473"/>
      <c r="AD138" s="473"/>
      <c r="AE138" s="473"/>
      <c r="AF138" s="473"/>
      <c r="AG138" s="473"/>
      <c r="AH138" s="500"/>
    </row>
    <row r="139" spans="2:34" hidden="1">
      <c r="B139" s="472" t="s">
        <v>2087</v>
      </c>
      <c r="C139" s="485">
        <v>0.10100000000000001</v>
      </c>
      <c r="D139" s="376" t="s">
        <v>2285</v>
      </c>
      <c r="E139" s="376"/>
      <c r="F139" s="468"/>
      <c r="G139" s="333"/>
      <c r="H139" s="377"/>
      <c r="I139" s="377"/>
      <c r="J139" s="468"/>
      <c r="K139" s="376"/>
      <c r="L139" s="361"/>
      <c r="M139" s="361"/>
      <c r="N139" s="361"/>
      <c r="O139" s="468"/>
      <c r="P139" s="335"/>
      <c r="Q139" s="335"/>
      <c r="R139" s="335"/>
      <c r="S139" s="468"/>
      <c r="T139" s="376"/>
      <c r="U139" s="376"/>
      <c r="V139" s="376"/>
      <c r="W139" s="376"/>
      <c r="X139" s="376"/>
      <c r="Y139" s="376"/>
      <c r="Z139" s="322"/>
      <c r="AA139" s="322"/>
      <c r="AB139" s="322"/>
      <c r="AC139" s="377"/>
      <c r="AD139" s="377"/>
      <c r="AE139" s="377"/>
      <c r="AF139" s="377"/>
      <c r="AG139" s="468"/>
      <c r="AH139" s="362"/>
    </row>
    <row r="140" spans="2:34" hidden="1">
      <c r="B140" s="670"/>
      <c r="C140" s="653"/>
      <c r="D140" s="653"/>
      <c r="E140" s="653"/>
      <c r="F140" s="653"/>
      <c r="G140" s="653"/>
      <c r="H140" s="653"/>
      <c r="I140" s="653"/>
      <c r="J140" s="653"/>
      <c r="K140" s="653"/>
      <c r="L140" s="653"/>
      <c r="M140" s="653"/>
      <c r="N140" s="653"/>
      <c r="O140" s="653"/>
      <c r="P140" s="653"/>
      <c r="Q140" s="653"/>
      <c r="R140" s="653"/>
      <c r="S140" s="653"/>
      <c r="T140" s="653"/>
      <c r="U140" s="653"/>
      <c r="V140" s="653"/>
      <c r="W140" s="653"/>
      <c r="X140" s="653"/>
      <c r="Y140" s="653"/>
      <c r="Z140" s="653"/>
      <c r="AA140" s="653"/>
      <c r="AB140" s="653"/>
      <c r="AC140" s="653"/>
      <c r="AD140" s="653"/>
      <c r="AE140" s="653"/>
      <c r="AF140" s="653"/>
      <c r="AG140" s="653"/>
      <c r="AH140" s="653"/>
    </row>
    <row r="141" spans="2:34" hidden="1">
      <c r="B141" s="483" t="s">
        <v>2060</v>
      </c>
      <c r="C141" s="476">
        <v>0.871</v>
      </c>
      <c r="D141" s="481" t="s">
        <v>2286</v>
      </c>
      <c r="E141" s="481"/>
      <c r="F141" s="345">
        <v>1</v>
      </c>
      <c r="G141" s="333" t="s">
        <v>2287</v>
      </c>
      <c r="H141" s="444" t="s">
        <v>2288</v>
      </c>
      <c r="I141" s="444" t="s">
        <v>2117</v>
      </c>
      <c r="J141" s="347">
        <v>0.27100000000000002</v>
      </c>
      <c r="K141" s="481" t="s">
        <v>1700</v>
      </c>
      <c r="L141" s="348">
        <v>3.1</v>
      </c>
      <c r="M141" s="348">
        <v>6.2</v>
      </c>
      <c r="N141" s="348">
        <v>6.2</v>
      </c>
      <c r="O141" s="345">
        <v>1</v>
      </c>
      <c r="P141" s="345" t="s">
        <v>1705</v>
      </c>
      <c r="Q141" s="345" t="s">
        <v>1701</v>
      </c>
      <c r="R141" s="345" t="s">
        <v>1709</v>
      </c>
      <c r="S141" s="345">
        <v>3</v>
      </c>
      <c r="T141" s="345" t="s">
        <v>1701</v>
      </c>
      <c r="U141" s="345" t="s">
        <v>1767</v>
      </c>
      <c r="V141" s="345">
        <v>2</v>
      </c>
      <c r="W141" s="345" t="s">
        <v>1701</v>
      </c>
      <c r="X141" s="345" t="s">
        <v>1707</v>
      </c>
      <c r="Y141" s="345">
        <v>1</v>
      </c>
      <c r="Z141" s="322"/>
      <c r="AA141" s="322"/>
      <c r="AB141" s="322"/>
      <c r="AC141" s="345" t="s">
        <v>1699</v>
      </c>
      <c r="AD141" s="345" t="s">
        <v>1703</v>
      </c>
      <c r="AE141" s="345">
        <v>2</v>
      </c>
      <c r="AF141" s="478"/>
      <c r="AG141" s="449">
        <v>7.4839500000000001</v>
      </c>
      <c r="AH141" s="349">
        <v>112.41768999999999</v>
      </c>
    </row>
    <row r="142" spans="2:34">
      <c r="B142" s="499"/>
      <c r="C142" s="473"/>
      <c r="D142" s="473"/>
      <c r="E142" s="473"/>
      <c r="F142" s="473"/>
      <c r="G142" s="473"/>
      <c r="H142" s="473"/>
      <c r="I142" s="473"/>
      <c r="J142" s="473"/>
      <c r="K142" s="473"/>
      <c r="L142" s="473"/>
      <c r="M142" s="473"/>
      <c r="N142" s="473"/>
      <c r="O142" s="473"/>
      <c r="P142" s="473"/>
      <c r="Q142" s="473"/>
      <c r="R142" s="473"/>
      <c r="S142" s="473"/>
      <c r="T142" s="473"/>
      <c r="U142" s="473"/>
      <c r="V142" s="473"/>
      <c r="W142" s="473"/>
      <c r="X142" s="473"/>
      <c r="Y142" s="473"/>
      <c r="Z142" s="473"/>
      <c r="AA142" s="473"/>
      <c r="AB142" s="473"/>
      <c r="AC142" s="473"/>
      <c r="AD142" s="473"/>
      <c r="AE142" s="473"/>
      <c r="AF142" s="473"/>
      <c r="AG142" s="473"/>
      <c r="AH142" s="500"/>
    </row>
    <row r="143" spans="2:34">
      <c r="B143" s="472" t="s">
        <v>2061</v>
      </c>
      <c r="C143" s="467">
        <v>0.8</v>
      </c>
      <c r="D143" s="376" t="s">
        <v>2289</v>
      </c>
      <c r="E143" s="376"/>
      <c r="F143" s="468">
        <v>15</v>
      </c>
      <c r="G143" s="377" t="s">
        <v>2290</v>
      </c>
      <c r="H143" s="468" t="s">
        <v>2291</v>
      </c>
      <c r="I143" s="444" t="s">
        <v>2118</v>
      </c>
      <c r="J143" s="384">
        <v>0.45800000000000002</v>
      </c>
      <c r="K143" s="376" t="s">
        <v>1700</v>
      </c>
      <c r="L143" s="361">
        <v>3.9</v>
      </c>
      <c r="M143" s="361">
        <v>5.4</v>
      </c>
      <c r="N143" s="361">
        <v>6</v>
      </c>
      <c r="O143" s="468">
        <v>1</v>
      </c>
      <c r="P143" s="468" t="s">
        <v>1705</v>
      </c>
      <c r="Q143" s="468" t="s">
        <v>1701</v>
      </c>
      <c r="R143" s="468" t="s">
        <v>1709</v>
      </c>
      <c r="S143" s="468">
        <v>0</v>
      </c>
      <c r="T143" s="468" t="s">
        <v>1701</v>
      </c>
      <c r="U143" s="468" t="s">
        <v>1767</v>
      </c>
      <c r="V143" s="468">
        <v>0</v>
      </c>
      <c r="W143" s="468" t="s">
        <v>1701</v>
      </c>
      <c r="X143" s="468" t="s">
        <v>1707</v>
      </c>
      <c r="Y143" s="468">
        <v>1</v>
      </c>
      <c r="Z143" s="322"/>
      <c r="AA143" s="322"/>
      <c r="AB143" s="322"/>
      <c r="AC143" s="468" t="s">
        <v>1699</v>
      </c>
      <c r="AD143" s="468" t="s">
        <v>1703</v>
      </c>
      <c r="AE143" s="468">
        <v>2</v>
      </c>
      <c r="AF143" s="468"/>
      <c r="AG143" s="356">
        <v>7.4572700000000003</v>
      </c>
      <c r="AH143" s="362">
        <v>112.45468</v>
      </c>
    </row>
    <row r="144" spans="2:34" hidden="1">
      <c r="B144" s="670"/>
      <c r="C144" s="653"/>
      <c r="D144" s="653"/>
      <c r="E144" s="653"/>
      <c r="F144" s="653"/>
      <c r="G144" s="653"/>
      <c r="H144" s="653"/>
      <c r="I144" s="653"/>
      <c r="J144" s="653"/>
      <c r="K144" s="653"/>
      <c r="L144" s="653"/>
      <c r="M144" s="653"/>
      <c r="N144" s="653"/>
      <c r="O144" s="653"/>
      <c r="P144" s="653"/>
      <c r="Q144" s="653"/>
      <c r="R144" s="653"/>
      <c r="S144" s="653"/>
      <c r="T144" s="653"/>
      <c r="U144" s="653"/>
      <c r="V144" s="653"/>
      <c r="W144" s="653"/>
      <c r="X144" s="653"/>
      <c r="Y144" s="653"/>
      <c r="Z144" s="653"/>
      <c r="AA144" s="653"/>
      <c r="AB144" s="653"/>
      <c r="AC144" s="653"/>
      <c r="AD144" s="653"/>
      <c r="AE144" s="653"/>
      <c r="AF144" s="653"/>
      <c r="AG144" s="653"/>
      <c r="AH144" s="653"/>
    </row>
    <row r="145" spans="2:35" hidden="1">
      <c r="B145" s="472" t="s">
        <v>2293</v>
      </c>
      <c r="C145" s="467">
        <v>0.64300000000000002</v>
      </c>
      <c r="D145" s="376" t="s">
        <v>2292</v>
      </c>
      <c r="E145" s="376"/>
      <c r="F145" s="335"/>
      <c r="G145" s="333"/>
      <c r="H145" s="377"/>
      <c r="I145" s="377"/>
      <c r="J145" s="391"/>
      <c r="K145" s="376"/>
      <c r="L145" s="392"/>
      <c r="M145" s="392"/>
      <c r="N145" s="392"/>
      <c r="O145" s="335"/>
      <c r="P145" s="335"/>
      <c r="Q145" s="335"/>
      <c r="R145" s="335"/>
      <c r="S145" s="335"/>
      <c r="T145" s="383"/>
      <c r="U145" s="383"/>
      <c r="V145" s="383"/>
      <c r="W145" s="383"/>
      <c r="X145" s="383"/>
      <c r="Y145" s="383"/>
      <c r="Z145" s="322"/>
      <c r="AA145" s="322"/>
      <c r="AB145" s="322"/>
      <c r="AC145" s="317"/>
      <c r="AD145" s="317"/>
      <c r="AE145" s="383"/>
      <c r="AF145" s="383"/>
      <c r="AG145" s="395"/>
      <c r="AH145" s="396"/>
    </row>
    <row r="146" spans="2:35" hidden="1">
      <c r="B146" s="670"/>
      <c r="C146" s="653"/>
      <c r="D146" s="653"/>
      <c r="E146" s="653"/>
      <c r="F146" s="653"/>
      <c r="G146" s="653"/>
      <c r="H146" s="653"/>
      <c r="I146" s="653"/>
      <c r="J146" s="653"/>
      <c r="K146" s="653"/>
      <c r="L146" s="653"/>
      <c r="M146" s="653"/>
      <c r="N146" s="653"/>
      <c r="O146" s="653"/>
      <c r="P146" s="653"/>
      <c r="Q146" s="653"/>
      <c r="R146" s="653"/>
      <c r="S146" s="653"/>
      <c r="T146" s="653"/>
      <c r="U146" s="653"/>
      <c r="V146" s="653"/>
      <c r="W146" s="653"/>
      <c r="X146" s="653"/>
      <c r="Y146" s="653"/>
      <c r="Z146" s="653"/>
      <c r="AA146" s="653"/>
      <c r="AB146" s="653"/>
      <c r="AC146" s="653"/>
      <c r="AD146" s="653"/>
      <c r="AE146" s="653"/>
      <c r="AF146" s="653"/>
      <c r="AG146" s="653"/>
      <c r="AH146" s="653"/>
    </row>
    <row r="147" spans="2:35" hidden="1">
      <c r="B147" s="472" t="s">
        <v>2294</v>
      </c>
      <c r="C147" s="377">
        <v>0.183</v>
      </c>
      <c r="D147" s="377" t="s">
        <v>2295</v>
      </c>
      <c r="E147" s="377"/>
      <c r="F147" s="377"/>
      <c r="G147" s="333"/>
      <c r="H147" s="377"/>
      <c r="I147" s="377"/>
      <c r="J147" s="326"/>
      <c r="K147" s="376"/>
      <c r="L147" s="366"/>
      <c r="M147" s="366"/>
      <c r="N147" s="366"/>
      <c r="O147" s="377"/>
      <c r="P147" s="335"/>
      <c r="Q147" s="335"/>
      <c r="R147" s="335"/>
      <c r="S147" s="335"/>
      <c r="T147" s="383"/>
      <c r="U147" s="383"/>
      <c r="V147" s="383"/>
      <c r="W147" s="383"/>
      <c r="X147" s="383"/>
      <c r="Y147" s="383"/>
      <c r="Z147" s="322"/>
      <c r="AA147" s="322"/>
      <c r="AB147" s="322"/>
      <c r="AC147" s="317"/>
      <c r="AD147" s="317"/>
      <c r="AE147" s="383"/>
      <c r="AF147" s="383"/>
      <c r="AG147" s="377"/>
      <c r="AH147" s="378"/>
    </row>
    <row r="148" spans="2:35" hidden="1">
      <c r="B148" s="670"/>
      <c r="C148" s="653"/>
      <c r="D148" s="653"/>
      <c r="E148" s="653"/>
      <c r="F148" s="653"/>
      <c r="G148" s="653"/>
      <c r="H148" s="653"/>
      <c r="I148" s="653"/>
      <c r="J148" s="653"/>
      <c r="K148" s="653"/>
      <c r="L148" s="653"/>
      <c r="M148" s="653"/>
      <c r="N148" s="653"/>
      <c r="O148" s="653"/>
      <c r="P148" s="653"/>
      <c r="Q148" s="653"/>
      <c r="R148" s="653"/>
      <c r="S148" s="653"/>
      <c r="T148" s="653"/>
      <c r="U148" s="653"/>
      <c r="V148" s="653"/>
      <c r="W148" s="653"/>
      <c r="X148" s="653"/>
      <c r="Y148" s="653"/>
      <c r="Z148" s="653"/>
      <c r="AA148" s="653"/>
      <c r="AB148" s="653"/>
      <c r="AC148" s="653"/>
      <c r="AD148" s="653"/>
      <c r="AE148" s="653"/>
      <c r="AF148" s="653"/>
      <c r="AG148" s="653"/>
      <c r="AH148" s="653"/>
    </row>
    <row r="149" spans="2:35" hidden="1">
      <c r="B149" s="472" t="s">
        <v>2296</v>
      </c>
      <c r="C149" s="377">
        <v>0.46899999999999997</v>
      </c>
      <c r="D149" s="377" t="s">
        <v>2297</v>
      </c>
      <c r="E149" s="377"/>
      <c r="F149" s="377"/>
      <c r="G149" s="333"/>
      <c r="H149" s="377"/>
      <c r="I149" s="468"/>
      <c r="J149" s="377"/>
      <c r="K149" s="376"/>
      <c r="L149" s="366"/>
      <c r="M149" s="366"/>
      <c r="N149" s="366"/>
      <c r="O149" s="377"/>
      <c r="P149" s="335"/>
      <c r="Q149" s="335"/>
      <c r="R149" s="335"/>
      <c r="S149" s="377"/>
      <c r="T149" s="383"/>
      <c r="U149" s="383"/>
      <c r="V149" s="383"/>
      <c r="W149" s="383"/>
      <c r="X149" s="383"/>
      <c r="Y149" s="383"/>
      <c r="Z149" s="322"/>
      <c r="AA149" s="322"/>
      <c r="AB149" s="322"/>
      <c r="AC149" s="317"/>
      <c r="AD149" s="317"/>
      <c r="AE149" s="383"/>
      <c r="AF149" s="383"/>
      <c r="AG149" s="377"/>
      <c r="AH149" s="378"/>
    </row>
    <row r="150" spans="2:35">
      <c r="B150" s="670"/>
      <c r="C150" s="653"/>
      <c r="D150" s="653"/>
      <c r="E150" s="653"/>
      <c r="F150" s="653"/>
      <c r="G150" s="653"/>
      <c r="H150" s="653"/>
      <c r="I150" s="653"/>
      <c r="J150" s="653"/>
      <c r="K150" s="653"/>
      <c r="L150" s="653"/>
      <c r="M150" s="653"/>
      <c r="N150" s="653"/>
      <c r="O150" s="653"/>
      <c r="P150" s="653"/>
      <c r="Q150" s="653"/>
      <c r="R150" s="653"/>
      <c r="S150" s="653"/>
      <c r="T150" s="653"/>
      <c r="U150" s="653"/>
      <c r="V150" s="653"/>
      <c r="W150" s="653"/>
      <c r="X150" s="653"/>
      <c r="Y150" s="653"/>
      <c r="Z150" s="653"/>
      <c r="AA150" s="653"/>
      <c r="AB150" s="653"/>
      <c r="AC150" s="653"/>
      <c r="AD150" s="653"/>
      <c r="AE150" s="653"/>
      <c r="AF150" s="653"/>
      <c r="AG150" s="653"/>
      <c r="AH150" s="653"/>
    </row>
    <row r="151" spans="2:35">
      <c r="B151" s="472" t="s">
        <v>2298</v>
      </c>
      <c r="C151" s="377">
        <v>0.38600000000000001</v>
      </c>
      <c r="D151" s="377" t="s">
        <v>2299</v>
      </c>
      <c r="E151" s="377"/>
      <c r="F151" s="377">
        <v>16</v>
      </c>
      <c r="G151" s="377" t="s">
        <v>2300</v>
      </c>
      <c r="H151" s="377" t="s">
        <v>2301</v>
      </c>
      <c r="I151" s="377" t="s">
        <v>2066</v>
      </c>
      <c r="J151" s="377">
        <v>0.17499999999999999</v>
      </c>
      <c r="K151" s="376" t="s">
        <v>1700</v>
      </c>
      <c r="L151" s="366">
        <v>3.95</v>
      </c>
      <c r="M151" s="366">
        <v>10.4</v>
      </c>
      <c r="N151" s="366">
        <v>11.4</v>
      </c>
      <c r="O151" s="377">
        <v>1</v>
      </c>
      <c r="P151" s="468" t="s">
        <v>1705</v>
      </c>
      <c r="Q151" s="335" t="s">
        <v>1701</v>
      </c>
      <c r="R151" s="335" t="s">
        <v>1709</v>
      </c>
      <c r="S151" s="377">
        <v>0</v>
      </c>
      <c r="T151" s="335" t="s">
        <v>1701</v>
      </c>
      <c r="U151" s="335" t="s">
        <v>1767</v>
      </c>
      <c r="V151" s="335">
        <v>0</v>
      </c>
      <c r="W151" s="335" t="s">
        <v>1701</v>
      </c>
      <c r="X151" s="335" t="s">
        <v>1707</v>
      </c>
      <c r="Y151" s="335">
        <v>1</v>
      </c>
      <c r="Z151" s="322"/>
      <c r="AA151" s="322"/>
      <c r="AB151" s="322"/>
      <c r="AC151" s="377" t="s">
        <v>1699</v>
      </c>
      <c r="AD151" s="377" t="s">
        <v>1703</v>
      </c>
      <c r="AE151" s="377">
        <v>2</v>
      </c>
      <c r="AF151" s="377"/>
      <c r="AG151" s="377">
        <v>7.4618399999999996</v>
      </c>
      <c r="AH151" s="378">
        <v>112.45574000000001</v>
      </c>
    </row>
    <row r="152" spans="2:35" hidden="1">
      <c r="B152" s="670"/>
      <c r="C152" s="653"/>
      <c r="D152" s="653"/>
      <c r="E152" s="653"/>
      <c r="F152" s="653"/>
      <c r="G152" s="653"/>
      <c r="H152" s="653"/>
      <c r="I152" s="653"/>
      <c r="J152" s="653"/>
      <c r="K152" s="653"/>
      <c r="L152" s="653"/>
      <c r="M152" s="653"/>
      <c r="N152" s="653"/>
      <c r="O152" s="653"/>
      <c r="P152" s="653"/>
      <c r="Q152" s="653"/>
      <c r="R152" s="653"/>
      <c r="S152" s="653"/>
      <c r="T152" s="653"/>
      <c r="U152" s="653"/>
      <c r="V152" s="653"/>
      <c r="W152" s="653"/>
      <c r="X152" s="653"/>
      <c r="Y152" s="653"/>
      <c r="Z152" s="653"/>
      <c r="AA152" s="653"/>
      <c r="AB152" s="653"/>
      <c r="AC152" s="653"/>
      <c r="AD152" s="653"/>
      <c r="AE152" s="653"/>
      <c r="AF152" s="653"/>
      <c r="AG152" s="653"/>
      <c r="AH152" s="653"/>
    </row>
    <row r="153" spans="2:35" hidden="1">
      <c r="B153" s="482" t="s">
        <v>2302</v>
      </c>
      <c r="C153" s="475">
        <v>0.95699999999999996</v>
      </c>
      <c r="D153" s="480" t="s">
        <v>2303</v>
      </c>
      <c r="E153" s="480"/>
      <c r="F153" s="335"/>
      <c r="G153" s="333"/>
      <c r="H153" s="376"/>
      <c r="I153" s="376"/>
      <c r="J153" s="391"/>
      <c r="K153" s="376"/>
      <c r="L153" s="392"/>
      <c r="M153" s="392"/>
      <c r="N153" s="392"/>
      <c r="O153" s="335"/>
      <c r="P153" s="335"/>
      <c r="Q153" s="335"/>
      <c r="R153" s="335"/>
      <c r="S153" s="335"/>
      <c r="T153" s="383"/>
      <c r="U153" s="383"/>
      <c r="V153" s="383"/>
      <c r="W153" s="383"/>
      <c r="X153" s="383"/>
      <c r="Y153" s="383"/>
      <c r="Z153" s="322"/>
      <c r="AA153" s="322"/>
      <c r="AB153" s="322"/>
      <c r="AC153" s="317"/>
      <c r="AD153" s="317"/>
      <c r="AE153" s="317"/>
      <c r="AF153" s="317"/>
      <c r="AG153" s="395"/>
      <c r="AH153" s="396"/>
    </row>
    <row r="154" spans="2:35" hidden="1">
      <c r="B154" s="670"/>
      <c r="C154" s="653"/>
      <c r="D154" s="653"/>
      <c r="E154" s="653"/>
      <c r="F154" s="653"/>
      <c r="G154" s="653"/>
      <c r="H154" s="653"/>
      <c r="I154" s="653"/>
      <c r="J154" s="653"/>
      <c r="K154" s="653"/>
      <c r="L154" s="653"/>
      <c r="M154" s="653"/>
      <c r="N154" s="653"/>
      <c r="O154" s="653"/>
      <c r="P154" s="653"/>
      <c r="Q154" s="653"/>
      <c r="R154" s="653"/>
      <c r="S154" s="653"/>
      <c r="T154" s="653"/>
      <c r="U154" s="653"/>
      <c r="V154" s="653"/>
      <c r="W154" s="653"/>
      <c r="X154" s="653"/>
      <c r="Y154" s="653"/>
      <c r="Z154" s="653"/>
      <c r="AA154" s="653"/>
      <c r="AB154" s="653"/>
      <c r="AC154" s="653"/>
      <c r="AD154" s="653"/>
      <c r="AE154" s="653"/>
      <c r="AF154" s="653"/>
      <c r="AG154" s="653"/>
      <c r="AH154" s="653"/>
    </row>
    <row r="155" spans="2:35" ht="23.25" hidden="1" customHeight="1">
      <c r="B155" s="488" t="s">
        <v>2052</v>
      </c>
      <c r="C155" s="467">
        <v>0.32200000000000001</v>
      </c>
      <c r="D155" s="469" t="s">
        <v>2304</v>
      </c>
      <c r="E155" s="469"/>
      <c r="F155" s="468"/>
      <c r="G155" s="317"/>
      <c r="H155" s="468"/>
      <c r="I155" s="468"/>
      <c r="J155" s="468"/>
      <c r="K155" s="468"/>
      <c r="L155" s="361"/>
      <c r="M155" s="361"/>
      <c r="N155" s="361"/>
      <c r="O155" s="468"/>
      <c r="P155" s="468"/>
      <c r="Q155" s="468"/>
      <c r="R155" s="468"/>
      <c r="S155" s="468"/>
      <c r="T155" s="468"/>
      <c r="U155" s="468"/>
      <c r="V155" s="468"/>
      <c r="W155" s="468"/>
      <c r="X155" s="468"/>
      <c r="Y155" s="468"/>
      <c r="Z155" s="322"/>
      <c r="AA155" s="322"/>
      <c r="AB155" s="322"/>
      <c r="AC155" s="468"/>
      <c r="AD155" s="468"/>
      <c r="AE155" s="468"/>
      <c r="AF155" s="468"/>
      <c r="AG155" s="468"/>
      <c r="AH155" s="362"/>
    </row>
    <row r="156" spans="2:35" hidden="1">
      <c r="B156" s="670"/>
      <c r="C156" s="653"/>
      <c r="D156" s="653"/>
      <c r="E156" s="653"/>
      <c r="F156" s="653"/>
      <c r="G156" s="653"/>
      <c r="H156" s="653"/>
      <c r="I156" s="653"/>
      <c r="J156" s="653"/>
      <c r="K156" s="653"/>
      <c r="L156" s="653"/>
      <c r="M156" s="653"/>
      <c r="N156" s="653"/>
      <c r="O156" s="653"/>
      <c r="P156" s="653"/>
      <c r="Q156" s="653"/>
      <c r="R156" s="653"/>
      <c r="S156" s="653"/>
      <c r="T156" s="653"/>
      <c r="U156" s="653"/>
      <c r="V156" s="653"/>
      <c r="W156" s="653"/>
      <c r="X156" s="653"/>
      <c r="Y156" s="653"/>
      <c r="Z156" s="653"/>
      <c r="AA156" s="653"/>
      <c r="AB156" s="653"/>
      <c r="AC156" s="653"/>
      <c r="AD156" s="653"/>
      <c r="AE156" s="653"/>
      <c r="AF156" s="653"/>
      <c r="AG156" s="653"/>
      <c r="AH156" s="653"/>
    </row>
    <row r="157" spans="2:35" hidden="1">
      <c r="B157" s="472" t="s">
        <v>2305</v>
      </c>
      <c r="C157" s="467">
        <v>1.355</v>
      </c>
      <c r="D157" s="376" t="s">
        <v>2220</v>
      </c>
      <c r="E157" s="376"/>
      <c r="F157" s="376"/>
      <c r="G157" s="377"/>
      <c r="H157" s="376"/>
      <c r="I157" s="376"/>
      <c r="J157" s="320"/>
      <c r="K157" s="376"/>
      <c r="L157" s="321"/>
      <c r="M157" s="321"/>
      <c r="N157" s="321"/>
      <c r="O157" s="376"/>
      <c r="P157" s="376"/>
      <c r="Q157" s="376"/>
      <c r="R157" s="376"/>
      <c r="S157" s="376"/>
      <c r="T157" s="376"/>
      <c r="U157" s="376"/>
      <c r="V157" s="376"/>
      <c r="W157" s="376"/>
      <c r="X157" s="376"/>
      <c r="Y157" s="376"/>
      <c r="Z157" s="322"/>
      <c r="AA157" s="322"/>
      <c r="AB157" s="322"/>
      <c r="AC157" s="376"/>
      <c r="AD157" s="376"/>
      <c r="AE157" s="376"/>
      <c r="AF157" s="321"/>
      <c r="AG157" s="377"/>
      <c r="AH157" s="336"/>
    </row>
    <row r="158" spans="2:35">
      <c r="B158" s="499"/>
      <c r="C158" s="473"/>
      <c r="D158" s="473"/>
      <c r="E158" s="473"/>
      <c r="F158" s="473"/>
      <c r="G158" s="473"/>
      <c r="H158" s="473"/>
      <c r="I158" s="473"/>
      <c r="J158" s="473"/>
      <c r="K158" s="473"/>
      <c r="L158" s="473"/>
      <c r="M158" s="473"/>
      <c r="N158" s="473"/>
      <c r="O158" s="473"/>
      <c r="P158" s="473"/>
      <c r="Q158" s="473"/>
      <c r="R158" s="473"/>
      <c r="S158" s="473"/>
      <c r="T158" s="473"/>
      <c r="U158" s="473"/>
      <c r="V158" s="473"/>
      <c r="W158" s="473"/>
      <c r="X158" s="473"/>
      <c r="Y158" s="473"/>
      <c r="Z158" s="473"/>
      <c r="AA158" s="473"/>
      <c r="AB158" s="473"/>
      <c r="AC158" s="473"/>
      <c r="AD158" s="473"/>
      <c r="AE158" s="473"/>
      <c r="AF158" s="473"/>
      <c r="AG158" s="473"/>
      <c r="AH158" s="504"/>
    </row>
    <row r="159" spans="2:35" ht="15" customHeight="1">
      <c r="B159" s="472" t="s">
        <v>2306</v>
      </c>
      <c r="C159" s="484">
        <v>0.93200000000000005</v>
      </c>
      <c r="D159" s="376" t="s">
        <v>2307</v>
      </c>
      <c r="E159" s="376"/>
      <c r="F159" s="468">
        <v>17</v>
      </c>
      <c r="G159" s="377" t="s">
        <v>2308</v>
      </c>
      <c r="H159" s="468" t="s">
        <v>2309</v>
      </c>
      <c r="I159" s="303" t="s">
        <v>2101</v>
      </c>
      <c r="J159" s="468">
        <v>0.92700000000000005</v>
      </c>
      <c r="K159" s="468" t="s">
        <v>1700</v>
      </c>
      <c r="L159" s="361">
        <v>3.8</v>
      </c>
      <c r="M159" s="361">
        <v>6.6</v>
      </c>
      <c r="N159" s="361">
        <v>7.2</v>
      </c>
      <c r="O159" s="468">
        <v>1</v>
      </c>
      <c r="P159" s="376" t="s">
        <v>1697</v>
      </c>
      <c r="Q159" s="376" t="s">
        <v>1701</v>
      </c>
      <c r="R159" s="376" t="s">
        <v>1709</v>
      </c>
      <c r="S159" s="376">
        <v>0</v>
      </c>
      <c r="T159" s="376" t="s">
        <v>1701</v>
      </c>
      <c r="U159" s="376" t="s">
        <v>1767</v>
      </c>
      <c r="V159" s="376">
        <v>0</v>
      </c>
      <c r="W159" s="376" t="s">
        <v>1701</v>
      </c>
      <c r="X159" s="376" t="s">
        <v>1707</v>
      </c>
      <c r="Y159" s="376">
        <v>1</v>
      </c>
      <c r="Z159" s="322"/>
      <c r="AA159" s="322"/>
      <c r="AB159" s="322"/>
      <c r="AC159" s="376" t="s">
        <v>1699</v>
      </c>
      <c r="AD159" s="376" t="s">
        <v>1703</v>
      </c>
      <c r="AE159" s="376">
        <v>2</v>
      </c>
      <c r="AF159" s="303"/>
      <c r="AG159" s="356">
        <v>7.46143</v>
      </c>
      <c r="AH159" s="362">
        <v>112.46012</v>
      </c>
      <c r="AI159" s="436"/>
    </row>
    <row r="160" spans="2:35" hidden="1">
      <c r="B160" s="670"/>
      <c r="C160" s="653"/>
      <c r="D160" s="653"/>
      <c r="E160" s="653"/>
      <c r="F160" s="653"/>
      <c r="G160" s="653"/>
      <c r="H160" s="653"/>
      <c r="I160" s="653"/>
      <c r="J160" s="653"/>
      <c r="K160" s="653"/>
      <c r="L160" s="653"/>
      <c r="M160" s="653"/>
      <c r="N160" s="653"/>
      <c r="O160" s="653"/>
      <c r="P160" s="653"/>
      <c r="Q160" s="653"/>
      <c r="R160" s="653"/>
      <c r="S160" s="653"/>
      <c r="T160" s="653"/>
      <c r="U160" s="653"/>
      <c r="V160" s="653"/>
      <c r="W160" s="653"/>
      <c r="X160" s="653"/>
      <c r="Y160" s="653"/>
      <c r="Z160" s="653"/>
      <c r="AA160" s="653"/>
      <c r="AB160" s="653"/>
      <c r="AC160" s="653"/>
      <c r="AD160" s="653"/>
      <c r="AE160" s="653"/>
      <c r="AF160" s="653"/>
      <c r="AG160" s="653"/>
      <c r="AH160" s="653"/>
    </row>
    <row r="161" spans="2:34" hidden="1">
      <c r="B161" s="482" t="s">
        <v>2310</v>
      </c>
      <c r="C161" s="486">
        <v>0.16800000000000001</v>
      </c>
      <c r="D161" s="480" t="s">
        <v>2311</v>
      </c>
      <c r="E161" s="498"/>
      <c r="F161" s="345">
        <v>1</v>
      </c>
      <c r="G161" s="377" t="s">
        <v>2312</v>
      </c>
      <c r="H161" s="345" t="s">
        <v>2313</v>
      </c>
      <c r="I161" s="345" t="s">
        <v>2081</v>
      </c>
      <c r="J161" s="345">
        <v>0.13200000000000001</v>
      </c>
      <c r="K161" s="345" t="s">
        <v>1700</v>
      </c>
      <c r="L161" s="348">
        <v>22.8</v>
      </c>
      <c r="M161" s="348">
        <v>8.15</v>
      </c>
      <c r="N161" s="348">
        <v>10.050000000000001</v>
      </c>
      <c r="O161" s="345">
        <v>1</v>
      </c>
      <c r="P161" s="468" t="s">
        <v>1697</v>
      </c>
      <c r="Q161" s="376" t="s">
        <v>1705</v>
      </c>
      <c r="R161" s="376" t="s">
        <v>1709</v>
      </c>
      <c r="S161" s="376">
        <v>2</v>
      </c>
      <c r="T161" s="376" t="s">
        <v>1701</v>
      </c>
      <c r="U161" s="376" t="s">
        <v>1767</v>
      </c>
      <c r="V161" s="376">
        <v>0</v>
      </c>
      <c r="W161" s="376" t="s">
        <v>1701</v>
      </c>
      <c r="X161" s="376" t="s">
        <v>1707</v>
      </c>
      <c r="Y161" s="376">
        <v>1</v>
      </c>
      <c r="Z161" s="322"/>
      <c r="AA161" s="322"/>
      <c r="AB161" s="322"/>
      <c r="AC161" s="376" t="s">
        <v>1699</v>
      </c>
      <c r="AD161" s="376" t="s">
        <v>1701</v>
      </c>
      <c r="AE161" s="376">
        <v>2</v>
      </c>
      <c r="AF161" s="303"/>
      <c r="AG161" s="399">
        <v>7.4790099999999997</v>
      </c>
      <c r="AH161" s="351">
        <v>112.42735</v>
      </c>
    </row>
    <row r="162" spans="2:34" hidden="1">
      <c r="B162" s="670"/>
      <c r="C162" s="653"/>
      <c r="D162" s="653"/>
      <c r="E162" s="653"/>
      <c r="F162" s="653"/>
      <c r="G162" s="653"/>
      <c r="H162" s="653"/>
      <c r="I162" s="653"/>
      <c r="J162" s="653"/>
      <c r="K162" s="653"/>
      <c r="L162" s="653"/>
      <c r="M162" s="653"/>
      <c r="N162" s="653"/>
      <c r="O162" s="653"/>
      <c r="P162" s="653"/>
      <c r="Q162" s="653"/>
      <c r="R162" s="653"/>
      <c r="S162" s="653"/>
      <c r="T162" s="653"/>
      <c r="U162" s="653"/>
      <c r="V162" s="653"/>
      <c r="W162" s="653"/>
      <c r="X162" s="653"/>
      <c r="Y162" s="653"/>
      <c r="Z162" s="653"/>
      <c r="AA162" s="653"/>
      <c r="AB162" s="653"/>
      <c r="AC162" s="653"/>
      <c r="AD162" s="653"/>
      <c r="AE162" s="653"/>
      <c r="AF162" s="653"/>
      <c r="AG162" s="653"/>
      <c r="AH162" s="653"/>
    </row>
    <row r="163" spans="2:34" hidden="1">
      <c r="B163" s="472" t="s">
        <v>2314</v>
      </c>
      <c r="C163" s="484">
        <v>0.86299999999999999</v>
      </c>
      <c r="D163" s="376" t="s">
        <v>2315</v>
      </c>
      <c r="E163" s="376"/>
      <c r="F163" s="468"/>
      <c r="G163" s="377"/>
      <c r="H163" s="468"/>
      <c r="I163" s="376"/>
      <c r="J163" s="468"/>
      <c r="K163" s="468"/>
      <c r="L163" s="361"/>
      <c r="M163" s="361"/>
      <c r="N163" s="468"/>
      <c r="O163" s="468"/>
      <c r="P163" s="376"/>
      <c r="Q163" s="376"/>
      <c r="R163" s="376"/>
      <c r="S163" s="376"/>
      <c r="T163" s="376"/>
      <c r="U163" s="376"/>
      <c r="V163" s="376"/>
      <c r="W163" s="376"/>
      <c r="X163" s="376"/>
      <c r="Y163" s="376"/>
      <c r="Z163" s="322"/>
      <c r="AA163" s="322"/>
      <c r="AB163" s="322"/>
      <c r="AC163" s="376"/>
      <c r="AD163" s="376"/>
      <c r="AE163" s="376"/>
      <c r="AF163" s="303"/>
      <c r="AG163" s="468"/>
      <c r="AH163" s="362"/>
    </row>
    <row r="164" spans="2:34">
      <c r="B164" s="670"/>
      <c r="C164" s="653"/>
      <c r="D164" s="653"/>
      <c r="E164" s="653"/>
      <c r="F164" s="653"/>
      <c r="G164" s="653"/>
      <c r="H164" s="653"/>
      <c r="I164" s="653"/>
      <c r="J164" s="653"/>
      <c r="K164" s="653"/>
      <c r="L164" s="653"/>
      <c r="M164" s="653"/>
      <c r="N164" s="653"/>
      <c r="O164" s="653"/>
      <c r="P164" s="653"/>
      <c r="Q164" s="653"/>
      <c r="R164" s="653"/>
      <c r="S164" s="653"/>
      <c r="T164" s="653"/>
      <c r="U164" s="653"/>
      <c r="V164" s="653"/>
      <c r="W164" s="653"/>
      <c r="X164" s="653"/>
      <c r="Y164" s="653"/>
      <c r="Z164" s="653"/>
      <c r="AA164" s="653"/>
      <c r="AB164" s="653"/>
      <c r="AC164" s="653"/>
      <c r="AD164" s="653"/>
      <c r="AE164" s="653"/>
      <c r="AF164" s="653"/>
      <c r="AG164" s="653"/>
      <c r="AH164" s="653"/>
    </row>
    <row r="165" spans="2:34">
      <c r="B165" s="472" t="s">
        <v>2316</v>
      </c>
      <c r="C165" s="484">
        <v>0.28699999999999998</v>
      </c>
      <c r="D165" s="376" t="s">
        <v>2317</v>
      </c>
      <c r="E165" s="376"/>
      <c r="F165" s="468">
        <v>18</v>
      </c>
      <c r="G165" s="377" t="s">
        <v>2318</v>
      </c>
      <c r="H165" s="468" t="s">
        <v>2319</v>
      </c>
      <c r="I165" s="468" t="s">
        <v>2116</v>
      </c>
      <c r="J165" s="468">
        <v>0.28199999999999997</v>
      </c>
      <c r="K165" s="468" t="s">
        <v>1700</v>
      </c>
      <c r="L165" s="361">
        <v>6.5</v>
      </c>
      <c r="M165" s="361">
        <v>3.7</v>
      </c>
      <c r="N165" s="361">
        <v>4.05</v>
      </c>
      <c r="O165" s="468">
        <v>1</v>
      </c>
      <c r="P165" s="468" t="s">
        <v>1705</v>
      </c>
      <c r="Q165" s="376" t="s">
        <v>1701</v>
      </c>
      <c r="R165" s="376" t="s">
        <v>1709</v>
      </c>
      <c r="S165" s="376">
        <v>0</v>
      </c>
      <c r="T165" s="376" t="s">
        <v>1701</v>
      </c>
      <c r="U165" s="376" t="s">
        <v>1767</v>
      </c>
      <c r="V165" s="376">
        <v>0</v>
      </c>
      <c r="W165" s="376" t="s">
        <v>1701</v>
      </c>
      <c r="X165" s="376" t="s">
        <v>1707</v>
      </c>
      <c r="Y165" s="376">
        <v>1</v>
      </c>
      <c r="Z165" s="322"/>
      <c r="AA165" s="322"/>
      <c r="AB165" s="322"/>
      <c r="AC165" s="376" t="s">
        <v>1699</v>
      </c>
      <c r="AD165" s="376" t="s">
        <v>1703</v>
      </c>
      <c r="AE165" s="376">
        <v>2</v>
      </c>
      <c r="AF165" s="303"/>
      <c r="AG165" s="468">
        <v>7.4628300000000003</v>
      </c>
      <c r="AH165" s="362">
        <v>112.4618</v>
      </c>
    </row>
    <row r="166" spans="2:34" hidden="1">
      <c r="B166" s="670"/>
      <c r="C166" s="653"/>
      <c r="D166" s="653"/>
      <c r="E166" s="653"/>
      <c r="F166" s="653"/>
      <c r="G166" s="653"/>
      <c r="H166" s="653"/>
      <c r="I166" s="653"/>
      <c r="J166" s="653"/>
      <c r="K166" s="653"/>
      <c r="L166" s="653"/>
      <c r="M166" s="653"/>
      <c r="N166" s="653"/>
      <c r="O166" s="653"/>
      <c r="P166" s="653"/>
      <c r="Q166" s="653"/>
      <c r="R166" s="653"/>
      <c r="S166" s="653"/>
      <c r="T166" s="653"/>
      <c r="U166" s="653"/>
      <c r="V166" s="653"/>
      <c r="W166" s="653"/>
      <c r="X166" s="653"/>
      <c r="Y166" s="653"/>
      <c r="Z166" s="653"/>
      <c r="AA166" s="653"/>
      <c r="AB166" s="653"/>
      <c r="AC166" s="653"/>
      <c r="AD166" s="653"/>
      <c r="AE166" s="653"/>
      <c r="AF166" s="653"/>
      <c r="AG166" s="653"/>
      <c r="AH166" s="653"/>
    </row>
    <row r="167" spans="2:34" hidden="1">
      <c r="B167" s="472" t="s">
        <v>2320</v>
      </c>
      <c r="C167" s="486">
        <v>0.442</v>
      </c>
      <c r="D167" s="331" t="s">
        <v>2321</v>
      </c>
      <c r="E167" s="331"/>
      <c r="F167" s="377"/>
      <c r="G167" s="377"/>
      <c r="H167" s="377"/>
      <c r="I167" s="444"/>
      <c r="J167" s="485"/>
      <c r="K167" s="450"/>
      <c r="L167" s="451"/>
      <c r="M167" s="451"/>
      <c r="N167" s="451"/>
      <c r="O167" s="377"/>
      <c r="P167" s="377"/>
      <c r="Q167" s="377"/>
      <c r="R167" s="377"/>
      <c r="S167" s="377"/>
      <c r="T167" s="377"/>
      <c r="U167" s="377"/>
      <c r="V167" s="377"/>
      <c r="W167" s="377"/>
      <c r="X167" s="377"/>
      <c r="Y167" s="377"/>
      <c r="Z167" s="322"/>
      <c r="AA167" s="322"/>
      <c r="AB167" s="322"/>
      <c r="AC167" s="377"/>
      <c r="AD167" s="377"/>
      <c r="AE167" s="303"/>
      <c r="AF167" s="303"/>
      <c r="AG167" s="377"/>
      <c r="AH167" s="378"/>
    </row>
    <row r="168" spans="2:34" hidden="1">
      <c r="B168" s="670"/>
      <c r="C168" s="653"/>
      <c r="D168" s="653"/>
      <c r="E168" s="653"/>
      <c r="F168" s="653"/>
      <c r="G168" s="653"/>
      <c r="H168" s="653"/>
      <c r="I168" s="653"/>
      <c r="J168" s="653"/>
      <c r="K168" s="653"/>
      <c r="L168" s="653"/>
      <c r="M168" s="653"/>
      <c r="N168" s="653"/>
      <c r="O168" s="653"/>
      <c r="P168" s="653"/>
      <c r="Q168" s="653"/>
      <c r="R168" s="653"/>
      <c r="S168" s="653"/>
      <c r="T168" s="653"/>
      <c r="U168" s="653"/>
      <c r="V168" s="653"/>
      <c r="W168" s="653"/>
      <c r="X168" s="653"/>
      <c r="Y168" s="653"/>
      <c r="Z168" s="653"/>
      <c r="AA168" s="653"/>
      <c r="AB168" s="653"/>
      <c r="AC168" s="653"/>
      <c r="AD168" s="653"/>
      <c r="AE168" s="653"/>
      <c r="AF168" s="653"/>
      <c r="AG168" s="653"/>
      <c r="AH168" s="653"/>
    </row>
    <row r="169" spans="2:34" hidden="1">
      <c r="B169" s="472" t="s">
        <v>2322</v>
      </c>
      <c r="C169" s="485">
        <v>0.377</v>
      </c>
      <c r="D169" s="376" t="s">
        <v>2442</v>
      </c>
      <c r="E169" s="376"/>
      <c r="F169" s="468"/>
      <c r="G169" s="333"/>
      <c r="H169" s="377"/>
      <c r="I169" s="377"/>
      <c r="J169" s="468"/>
      <c r="K169" s="376"/>
      <c r="L169" s="361"/>
      <c r="M169" s="361"/>
      <c r="N169" s="361"/>
      <c r="O169" s="468"/>
      <c r="P169" s="335"/>
      <c r="Q169" s="335"/>
      <c r="R169" s="335"/>
      <c r="S169" s="468"/>
      <c r="T169" s="376"/>
      <c r="U169" s="376"/>
      <c r="V169" s="376"/>
      <c r="W169" s="376"/>
      <c r="X169" s="376"/>
      <c r="Y169" s="376"/>
      <c r="Z169" s="322"/>
      <c r="AA169" s="322"/>
      <c r="AB169" s="322"/>
      <c r="AC169" s="377"/>
      <c r="AD169" s="377"/>
      <c r="AE169" s="377"/>
      <c r="AF169" s="377"/>
      <c r="AG169" s="468"/>
      <c r="AH169" s="362"/>
    </row>
    <row r="170" spans="2:34" hidden="1">
      <c r="B170" s="670"/>
      <c r="C170" s="653"/>
      <c r="D170" s="653"/>
      <c r="E170" s="653"/>
      <c r="F170" s="653"/>
      <c r="G170" s="653"/>
      <c r="H170" s="653"/>
      <c r="I170" s="653"/>
      <c r="J170" s="653"/>
      <c r="K170" s="653"/>
      <c r="L170" s="653"/>
      <c r="M170" s="653"/>
      <c r="N170" s="653"/>
      <c r="O170" s="653"/>
      <c r="P170" s="653"/>
      <c r="Q170" s="653"/>
      <c r="R170" s="653"/>
      <c r="S170" s="653"/>
      <c r="T170" s="653"/>
      <c r="U170" s="653"/>
      <c r="V170" s="653"/>
      <c r="W170" s="653"/>
      <c r="X170" s="653"/>
      <c r="Y170" s="653"/>
      <c r="Z170" s="653"/>
      <c r="AA170" s="653"/>
      <c r="AB170" s="653"/>
      <c r="AC170" s="653"/>
      <c r="AD170" s="653"/>
      <c r="AE170" s="653"/>
      <c r="AF170" s="653"/>
      <c r="AG170" s="653"/>
      <c r="AH170" s="653"/>
    </row>
    <row r="171" spans="2:34" hidden="1">
      <c r="B171" s="472" t="s">
        <v>2323</v>
      </c>
      <c r="C171" s="484">
        <v>0.66</v>
      </c>
      <c r="D171" s="376" t="s">
        <v>2324</v>
      </c>
      <c r="E171" s="376"/>
      <c r="F171" s="376"/>
      <c r="G171" s="377"/>
      <c r="H171" s="376"/>
      <c r="I171" s="303"/>
      <c r="J171" s="320"/>
      <c r="K171" s="376"/>
      <c r="L171" s="321"/>
      <c r="M171" s="321"/>
      <c r="N171" s="321"/>
      <c r="O171" s="376"/>
      <c r="P171" s="376"/>
      <c r="Q171" s="376"/>
      <c r="R171" s="376"/>
      <c r="S171" s="376"/>
      <c r="T171" s="376"/>
      <c r="U171" s="376"/>
      <c r="V171" s="376"/>
      <c r="W171" s="376"/>
      <c r="X171" s="376"/>
      <c r="Y171" s="376"/>
      <c r="Z171" s="322"/>
      <c r="AA171" s="322"/>
      <c r="AB171" s="322"/>
      <c r="AC171" s="376"/>
      <c r="AD171" s="376"/>
      <c r="AE171" s="376"/>
      <c r="AF171" s="303"/>
      <c r="AG171" s="377"/>
      <c r="AH171" s="336"/>
    </row>
    <row r="172" spans="2:34" hidden="1">
      <c r="B172" s="499"/>
      <c r="C172" s="473"/>
      <c r="D172" s="473"/>
      <c r="E172" s="473"/>
      <c r="F172" s="473"/>
      <c r="G172" s="473"/>
      <c r="H172" s="473"/>
      <c r="I172" s="473"/>
      <c r="J172" s="473"/>
      <c r="K172" s="473"/>
      <c r="L172" s="473"/>
      <c r="M172" s="473"/>
      <c r="N172" s="473"/>
      <c r="O172" s="473"/>
      <c r="P172" s="473"/>
      <c r="Q172" s="473"/>
      <c r="R172" s="473"/>
      <c r="S172" s="473"/>
      <c r="T172" s="473"/>
      <c r="U172" s="473"/>
      <c r="V172" s="473"/>
      <c r="W172" s="473"/>
      <c r="X172" s="473"/>
      <c r="Y172" s="473"/>
      <c r="Z172" s="473"/>
      <c r="AA172" s="473"/>
      <c r="AB172" s="473"/>
      <c r="AC172" s="473"/>
      <c r="AD172" s="473"/>
      <c r="AE172" s="473"/>
      <c r="AF172" s="473"/>
      <c r="AG172" s="473"/>
      <c r="AH172" s="504"/>
    </row>
    <row r="173" spans="2:34" hidden="1">
      <c r="B173" s="674" t="s">
        <v>2325</v>
      </c>
      <c r="C173" s="682">
        <v>0.59499999999999997</v>
      </c>
      <c r="D173" s="755" t="s">
        <v>2326</v>
      </c>
      <c r="E173" s="495"/>
      <c r="F173" s="376">
        <v>1</v>
      </c>
      <c r="G173" s="377" t="s">
        <v>2327</v>
      </c>
      <c r="H173" s="337" t="s">
        <v>2347</v>
      </c>
      <c r="I173" s="303" t="s">
        <v>2120</v>
      </c>
      <c r="J173" s="320">
        <v>0.33</v>
      </c>
      <c r="K173" s="376" t="s">
        <v>1700</v>
      </c>
      <c r="L173" s="321">
        <v>2.9</v>
      </c>
      <c r="M173" s="321">
        <v>3.6</v>
      </c>
      <c r="N173" s="321">
        <v>5.5</v>
      </c>
      <c r="O173" s="376">
        <v>1</v>
      </c>
      <c r="P173" s="377" t="s">
        <v>1705</v>
      </c>
      <c r="Q173" s="377" t="s">
        <v>1701</v>
      </c>
      <c r="R173" s="377" t="s">
        <v>1709</v>
      </c>
      <c r="S173" s="377">
        <v>1</v>
      </c>
      <c r="T173" s="377" t="s">
        <v>1701</v>
      </c>
      <c r="U173" s="377" t="s">
        <v>1767</v>
      </c>
      <c r="V173" s="377">
        <v>1</v>
      </c>
      <c r="W173" s="377" t="s">
        <v>1703</v>
      </c>
      <c r="X173" s="377" t="s">
        <v>1698</v>
      </c>
      <c r="Y173" s="377">
        <v>1</v>
      </c>
      <c r="Z173" s="322"/>
      <c r="AA173" s="322"/>
      <c r="AB173" s="322"/>
      <c r="AC173" s="377" t="s">
        <v>1699</v>
      </c>
      <c r="AD173" s="377" t="s">
        <v>1703</v>
      </c>
      <c r="AE173" s="377">
        <v>0</v>
      </c>
      <c r="AF173" s="303"/>
      <c r="AG173" s="376">
        <v>7.4761899999999999</v>
      </c>
      <c r="AH173" s="336">
        <v>112.42085</v>
      </c>
    </row>
    <row r="174" spans="2:34" hidden="1">
      <c r="B174" s="686"/>
      <c r="C174" s="685"/>
      <c r="D174" s="756"/>
      <c r="E174" s="495"/>
      <c r="F174" s="377"/>
      <c r="G174" s="376"/>
      <c r="H174" s="377"/>
      <c r="I174" s="303"/>
      <c r="J174" s="377"/>
      <c r="K174" s="377"/>
      <c r="L174" s="377"/>
      <c r="M174" s="377"/>
      <c r="N174" s="377"/>
      <c r="O174" s="377"/>
      <c r="P174" s="377"/>
      <c r="Q174" s="377"/>
      <c r="R174" s="377"/>
      <c r="S174" s="377"/>
      <c r="T174" s="377"/>
      <c r="U174" s="377"/>
      <c r="V174" s="377"/>
      <c r="W174" s="377"/>
      <c r="X174" s="377"/>
      <c r="Y174" s="377"/>
      <c r="Z174" s="377"/>
      <c r="AA174" s="377"/>
      <c r="AB174" s="377"/>
      <c r="AC174" s="377"/>
      <c r="AD174" s="377"/>
      <c r="AE174" s="377"/>
      <c r="AF174" s="303"/>
      <c r="AG174" s="377"/>
      <c r="AH174" s="378"/>
    </row>
    <row r="175" spans="2:34" hidden="1">
      <c r="B175" s="686"/>
      <c r="C175" s="685"/>
      <c r="D175" s="756"/>
      <c r="E175" s="495"/>
      <c r="F175" s="377">
        <v>2</v>
      </c>
      <c r="G175" s="377" t="s">
        <v>2328</v>
      </c>
      <c r="H175" s="337" t="s">
        <v>2329</v>
      </c>
      <c r="I175" s="303" t="s">
        <v>2126</v>
      </c>
      <c r="J175" s="377">
        <v>0.34300000000000003</v>
      </c>
      <c r="K175" s="376" t="s">
        <v>1700</v>
      </c>
      <c r="L175" s="366">
        <v>3.3</v>
      </c>
      <c r="M175" s="366">
        <v>3.3</v>
      </c>
      <c r="N175" s="366">
        <v>5.2</v>
      </c>
      <c r="O175" s="377">
        <v>1</v>
      </c>
      <c r="P175" s="377" t="s">
        <v>1705</v>
      </c>
      <c r="Q175" s="377" t="s">
        <v>1701</v>
      </c>
      <c r="R175" s="377" t="s">
        <v>1709</v>
      </c>
      <c r="S175" s="377">
        <v>0</v>
      </c>
      <c r="T175" s="377" t="s">
        <v>1701</v>
      </c>
      <c r="U175" s="377" t="s">
        <v>1767</v>
      </c>
      <c r="V175" s="377">
        <v>1</v>
      </c>
      <c r="W175" s="377" t="s">
        <v>1703</v>
      </c>
      <c r="X175" s="377" t="s">
        <v>1698</v>
      </c>
      <c r="Y175" s="377">
        <v>1</v>
      </c>
      <c r="Z175" s="322"/>
      <c r="AA175" s="322"/>
      <c r="AB175" s="322"/>
      <c r="AC175" s="377" t="s">
        <v>1699</v>
      </c>
      <c r="AD175" s="377" t="s">
        <v>1703</v>
      </c>
      <c r="AE175" s="377">
        <v>0</v>
      </c>
      <c r="AF175" s="303"/>
      <c r="AG175" s="377">
        <v>7.4767000000000001</v>
      </c>
      <c r="AH175" s="378">
        <v>112.42341</v>
      </c>
    </row>
    <row r="176" spans="2:34" hidden="1">
      <c r="B176" s="686"/>
      <c r="C176" s="685"/>
      <c r="D176" s="756"/>
      <c r="E176" s="495"/>
      <c r="F176" s="377"/>
      <c r="G176" s="376"/>
      <c r="H176" s="377"/>
      <c r="I176" s="303"/>
      <c r="J176" s="377"/>
      <c r="K176" s="377"/>
      <c r="L176" s="377"/>
      <c r="M176" s="377"/>
      <c r="N176" s="377"/>
      <c r="O176" s="377"/>
      <c r="P176" s="377"/>
      <c r="Q176" s="377"/>
      <c r="R176" s="377"/>
      <c r="S176" s="377"/>
      <c r="T176" s="377"/>
      <c r="U176" s="377"/>
      <c r="V176" s="377"/>
      <c r="W176" s="377"/>
      <c r="X176" s="377"/>
      <c r="Y176" s="377"/>
      <c r="Z176" s="377"/>
      <c r="AA176" s="377"/>
      <c r="AB176" s="377"/>
      <c r="AC176" s="377"/>
      <c r="AD176" s="377"/>
      <c r="AE176" s="377"/>
      <c r="AF176" s="303"/>
      <c r="AG176" s="377"/>
      <c r="AH176" s="378"/>
    </row>
    <row r="177" spans="2:34" hidden="1">
      <c r="B177" s="675"/>
      <c r="C177" s="683"/>
      <c r="D177" s="757"/>
      <c r="E177" s="495"/>
      <c r="F177" s="377">
        <v>3</v>
      </c>
      <c r="G177" s="377" t="s">
        <v>2328</v>
      </c>
      <c r="H177" s="337" t="s">
        <v>2330</v>
      </c>
      <c r="I177" s="303" t="s">
        <v>2126</v>
      </c>
      <c r="J177" s="377">
        <v>0.54900000000000004</v>
      </c>
      <c r="K177" s="376" t="s">
        <v>1700</v>
      </c>
      <c r="L177" s="366">
        <v>3.2</v>
      </c>
      <c r="M177" s="377">
        <v>4</v>
      </c>
      <c r="N177" s="366">
        <v>4.3499999999999996</v>
      </c>
      <c r="O177" s="377">
        <v>1</v>
      </c>
      <c r="P177" s="377" t="s">
        <v>1705</v>
      </c>
      <c r="Q177" s="377" t="s">
        <v>1701</v>
      </c>
      <c r="R177" s="377" t="s">
        <v>1709</v>
      </c>
      <c r="S177" s="377">
        <v>1</v>
      </c>
      <c r="T177" s="377" t="s">
        <v>1701</v>
      </c>
      <c r="U177" s="377" t="s">
        <v>1767</v>
      </c>
      <c r="V177" s="377">
        <v>1</v>
      </c>
      <c r="W177" s="377" t="s">
        <v>1700</v>
      </c>
      <c r="X177" s="377" t="s">
        <v>1698</v>
      </c>
      <c r="Y177" s="377">
        <v>1</v>
      </c>
      <c r="Z177" s="322"/>
      <c r="AA177" s="322"/>
      <c r="AB177" s="322"/>
      <c r="AC177" s="377" t="s">
        <v>1699</v>
      </c>
      <c r="AD177" s="377" t="s">
        <v>1703</v>
      </c>
      <c r="AE177" s="377">
        <v>2</v>
      </c>
      <c r="AF177" s="303"/>
      <c r="AG177" s="377">
        <v>7.4744999999999999</v>
      </c>
      <c r="AH177" s="378">
        <v>112.42391000000001</v>
      </c>
    </row>
    <row r="178" spans="2:34" hidden="1">
      <c r="B178" s="670"/>
      <c r="C178" s="653"/>
      <c r="D178" s="653"/>
      <c r="E178" s="653"/>
      <c r="F178" s="653"/>
      <c r="G178" s="653"/>
      <c r="H178" s="653"/>
      <c r="I178" s="653"/>
      <c r="J178" s="653"/>
      <c r="K178" s="653"/>
      <c r="L178" s="653"/>
      <c r="M178" s="653"/>
      <c r="N178" s="653"/>
      <c r="O178" s="653"/>
      <c r="P178" s="653"/>
      <c r="Q178" s="653"/>
      <c r="R178" s="653"/>
      <c r="S178" s="653"/>
      <c r="T178" s="653"/>
      <c r="U178" s="653"/>
      <c r="V178" s="653"/>
      <c r="W178" s="653"/>
      <c r="X178" s="653"/>
      <c r="Y178" s="653"/>
      <c r="Z178" s="653"/>
      <c r="AA178" s="653"/>
      <c r="AB178" s="653"/>
      <c r="AC178" s="653"/>
      <c r="AD178" s="653"/>
      <c r="AE178" s="653"/>
      <c r="AF178" s="653"/>
      <c r="AG178" s="653"/>
      <c r="AH178" s="653"/>
    </row>
    <row r="179" spans="2:34" hidden="1">
      <c r="B179" s="483" t="s">
        <v>2332</v>
      </c>
      <c r="C179" s="487">
        <v>0.61199999999999999</v>
      </c>
      <c r="D179" s="317" t="s">
        <v>2333</v>
      </c>
      <c r="E179" s="317"/>
      <c r="F179" s="317">
        <v>1</v>
      </c>
      <c r="G179" s="377" t="s">
        <v>2334</v>
      </c>
      <c r="H179" s="337" t="s">
        <v>2331</v>
      </c>
      <c r="I179" s="498" t="s">
        <v>2119</v>
      </c>
      <c r="J179" s="487">
        <v>0.6</v>
      </c>
      <c r="K179" s="376" t="s">
        <v>1700</v>
      </c>
      <c r="L179" s="453">
        <v>4.4000000000000004</v>
      </c>
      <c r="M179" s="317">
        <v>7.7</v>
      </c>
      <c r="N179" s="453">
        <v>8.9</v>
      </c>
      <c r="O179" s="317">
        <v>6</v>
      </c>
      <c r="P179" s="317" t="s">
        <v>1705</v>
      </c>
      <c r="Q179" s="317" t="s">
        <v>1701</v>
      </c>
      <c r="R179" s="317" t="s">
        <v>1709</v>
      </c>
      <c r="S179" s="317">
        <v>1</v>
      </c>
      <c r="T179" s="377" t="s">
        <v>1701</v>
      </c>
      <c r="U179" s="377" t="s">
        <v>1767</v>
      </c>
      <c r="V179" s="377">
        <v>2</v>
      </c>
      <c r="W179" s="377" t="s">
        <v>1701</v>
      </c>
      <c r="X179" s="377" t="s">
        <v>1707</v>
      </c>
      <c r="Y179" s="377">
        <v>2</v>
      </c>
      <c r="Z179" s="322"/>
      <c r="AA179" s="322"/>
      <c r="AB179" s="322"/>
      <c r="AC179" s="377" t="s">
        <v>1699</v>
      </c>
      <c r="AD179" s="377" t="s">
        <v>1703</v>
      </c>
      <c r="AE179" s="377">
        <v>0</v>
      </c>
      <c r="AF179" s="303"/>
      <c r="AG179" s="317">
        <v>7.4743899999999996</v>
      </c>
      <c r="AH179" s="454">
        <v>112.42388</v>
      </c>
    </row>
    <row r="180" spans="2:34" hidden="1">
      <c r="B180" s="670"/>
      <c r="C180" s="653"/>
      <c r="D180" s="653"/>
      <c r="E180" s="653"/>
      <c r="F180" s="653"/>
      <c r="G180" s="653"/>
      <c r="H180" s="653"/>
      <c r="I180" s="653"/>
      <c r="J180" s="653"/>
      <c r="K180" s="653"/>
      <c r="L180" s="653"/>
      <c r="M180" s="653"/>
      <c r="N180" s="653"/>
      <c r="O180" s="653"/>
      <c r="P180" s="653"/>
      <c r="Q180" s="653"/>
      <c r="R180" s="653"/>
      <c r="S180" s="653"/>
      <c r="T180" s="653"/>
      <c r="U180" s="653"/>
      <c r="V180" s="653"/>
      <c r="W180" s="653"/>
      <c r="X180" s="653"/>
      <c r="Y180" s="653"/>
      <c r="Z180" s="653"/>
      <c r="AA180" s="653"/>
      <c r="AB180" s="653"/>
      <c r="AC180" s="653"/>
      <c r="AD180" s="653"/>
      <c r="AE180" s="653"/>
      <c r="AF180" s="653"/>
      <c r="AG180" s="653"/>
      <c r="AH180" s="653"/>
    </row>
    <row r="181" spans="2:34" hidden="1">
      <c r="B181" s="482" t="s">
        <v>2336</v>
      </c>
      <c r="C181" s="486">
        <v>0.54900000000000004</v>
      </c>
      <c r="D181" s="331" t="s">
        <v>2337</v>
      </c>
      <c r="E181" s="331"/>
      <c r="F181" s="377"/>
      <c r="G181" s="377"/>
      <c r="H181" s="377"/>
      <c r="I181" s="303"/>
      <c r="J181" s="377"/>
      <c r="K181" s="376"/>
      <c r="L181" s="377"/>
      <c r="M181" s="377"/>
      <c r="N181" s="377"/>
      <c r="O181" s="377"/>
      <c r="P181" s="377"/>
      <c r="Q181" s="377"/>
      <c r="R181" s="377"/>
      <c r="S181" s="377"/>
      <c r="T181" s="377"/>
      <c r="U181" s="377"/>
      <c r="V181" s="377"/>
      <c r="W181" s="377"/>
      <c r="X181" s="377"/>
      <c r="Y181" s="377"/>
      <c r="Z181" s="322"/>
      <c r="AA181" s="322"/>
      <c r="AB181" s="322"/>
      <c r="AC181" s="377"/>
      <c r="AD181" s="377"/>
      <c r="AE181" s="377"/>
      <c r="AF181" s="303"/>
      <c r="AG181" s="377"/>
      <c r="AH181" s="378"/>
    </row>
    <row r="182" spans="2:34" hidden="1">
      <c r="B182" s="670"/>
      <c r="C182" s="653"/>
      <c r="D182" s="653"/>
      <c r="E182" s="653"/>
      <c r="F182" s="653"/>
      <c r="G182" s="653"/>
      <c r="H182" s="653"/>
      <c r="I182" s="653"/>
      <c r="J182" s="653"/>
      <c r="K182" s="653"/>
      <c r="L182" s="653"/>
      <c r="M182" s="653"/>
      <c r="N182" s="653"/>
      <c r="O182" s="653"/>
      <c r="P182" s="653"/>
      <c r="Q182" s="653"/>
      <c r="R182" s="653"/>
      <c r="S182" s="653"/>
      <c r="T182" s="653"/>
      <c r="U182" s="653"/>
      <c r="V182" s="653"/>
      <c r="W182" s="653"/>
      <c r="X182" s="653"/>
      <c r="Y182" s="653"/>
      <c r="Z182" s="653"/>
      <c r="AA182" s="653"/>
      <c r="AB182" s="653"/>
      <c r="AC182" s="653"/>
      <c r="AD182" s="653"/>
      <c r="AE182" s="653"/>
      <c r="AF182" s="653"/>
      <c r="AG182" s="653"/>
      <c r="AH182" s="653"/>
    </row>
    <row r="183" spans="2:34" hidden="1">
      <c r="B183" s="482" t="s">
        <v>2338</v>
      </c>
      <c r="C183" s="486">
        <v>0.497</v>
      </c>
      <c r="D183" s="331" t="s">
        <v>2339</v>
      </c>
      <c r="E183" s="331"/>
      <c r="F183" s="377"/>
      <c r="G183" s="377"/>
      <c r="H183" s="377"/>
      <c r="I183" s="303"/>
      <c r="J183" s="377"/>
      <c r="K183" s="376"/>
      <c r="L183" s="366"/>
      <c r="M183" s="366"/>
      <c r="N183" s="366"/>
      <c r="O183" s="377"/>
      <c r="P183" s="377"/>
      <c r="Q183" s="377"/>
      <c r="R183" s="377"/>
      <c r="S183" s="377"/>
      <c r="T183" s="377"/>
      <c r="U183" s="377"/>
      <c r="V183" s="377"/>
      <c r="W183" s="377"/>
      <c r="X183" s="377"/>
      <c r="Y183" s="377"/>
      <c r="Z183" s="322"/>
      <c r="AA183" s="322"/>
      <c r="AB183" s="322"/>
      <c r="AC183" s="377"/>
      <c r="AD183" s="377"/>
      <c r="AE183" s="377"/>
      <c r="AF183" s="303"/>
      <c r="AG183" s="377"/>
      <c r="AH183" s="378"/>
    </row>
    <row r="184" spans="2:34" hidden="1">
      <c r="B184" s="670"/>
      <c r="C184" s="653"/>
      <c r="D184" s="653"/>
      <c r="E184" s="653"/>
      <c r="F184" s="653"/>
      <c r="G184" s="653"/>
      <c r="H184" s="653"/>
      <c r="I184" s="653"/>
      <c r="J184" s="653"/>
      <c r="K184" s="653"/>
      <c r="L184" s="653"/>
      <c r="M184" s="653"/>
      <c r="N184" s="653"/>
      <c r="O184" s="653"/>
      <c r="P184" s="653"/>
      <c r="Q184" s="653"/>
      <c r="R184" s="653"/>
      <c r="S184" s="653"/>
      <c r="T184" s="653"/>
      <c r="U184" s="653"/>
      <c r="V184" s="653"/>
      <c r="W184" s="653"/>
      <c r="X184" s="653"/>
      <c r="Y184" s="653"/>
      <c r="Z184" s="653"/>
      <c r="AA184" s="653"/>
      <c r="AB184" s="653"/>
      <c r="AC184" s="653"/>
      <c r="AD184" s="653"/>
      <c r="AE184" s="653"/>
      <c r="AF184" s="653"/>
      <c r="AG184" s="653"/>
      <c r="AH184" s="653"/>
    </row>
    <row r="185" spans="2:34" hidden="1">
      <c r="B185" s="482" t="s">
        <v>2340</v>
      </c>
      <c r="C185" s="486">
        <v>0.44500000000000001</v>
      </c>
      <c r="D185" s="331" t="s">
        <v>2341</v>
      </c>
      <c r="E185" s="331"/>
      <c r="F185" s="377"/>
      <c r="G185" s="377"/>
      <c r="H185" s="377"/>
      <c r="I185" s="303"/>
      <c r="J185" s="377"/>
      <c r="K185" s="376"/>
      <c r="L185" s="366"/>
      <c r="M185" s="377"/>
      <c r="N185" s="366"/>
      <c r="O185" s="377"/>
      <c r="P185" s="377"/>
      <c r="Q185" s="377"/>
      <c r="R185" s="377"/>
      <c r="S185" s="377"/>
      <c r="T185" s="377"/>
      <c r="U185" s="377"/>
      <c r="V185" s="377"/>
      <c r="W185" s="377"/>
      <c r="X185" s="377"/>
      <c r="Y185" s="377"/>
      <c r="Z185" s="322"/>
      <c r="AA185" s="322"/>
      <c r="AB185" s="322"/>
      <c r="AC185" s="377"/>
      <c r="AD185" s="377"/>
      <c r="AE185" s="377"/>
      <c r="AF185" s="303"/>
      <c r="AG185" s="421"/>
      <c r="AH185" s="378"/>
    </row>
    <row r="186" spans="2:34" hidden="1">
      <c r="B186" s="670"/>
      <c r="C186" s="653"/>
      <c r="D186" s="653"/>
      <c r="E186" s="653"/>
      <c r="F186" s="653"/>
      <c r="G186" s="653"/>
      <c r="H186" s="653"/>
      <c r="I186" s="653"/>
      <c r="J186" s="653"/>
      <c r="K186" s="653"/>
      <c r="L186" s="653"/>
      <c r="M186" s="653"/>
      <c r="N186" s="653"/>
      <c r="O186" s="653"/>
      <c r="P186" s="653"/>
      <c r="Q186" s="653"/>
      <c r="R186" s="653"/>
      <c r="S186" s="653"/>
      <c r="T186" s="653"/>
      <c r="U186" s="653"/>
      <c r="V186" s="653"/>
      <c r="W186" s="653"/>
      <c r="X186" s="653"/>
      <c r="Y186" s="653"/>
      <c r="Z186" s="653"/>
      <c r="AA186" s="653"/>
      <c r="AB186" s="653"/>
      <c r="AC186" s="653"/>
      <c r="AD186" s="653"/>
      <c r="AE186" s="653"/>
      <c r="AF186" s="653"/>
      <c r="AG186" s="653"/>
      <c r="AH186" s="653"/>
    </row>
    <row r="187" spans="2:34" hidden="1">
      <c r="B187" s="472" t="s">
        <v>2343</v>
      </c>
      <c r="C187" s="484">
        <v>0.34499999999999997</v>
      </c>
      <c r="D187" s="377" t="s">
        <v>2344</v>
      </c>
      <c r="E187" s="377"/>
      <c r="F187" s="377">
        <v>1</v>
      </c>
      <c r="G187" s="377" t="s">
        <v>2345</v>
      </c>
      <c r="H187" s="377" t="s">
        <v>2335</v>
      </c>
      <c r="I187" s="498" t="s">
        <v>2082</v>
      </c>
      <c r="J187" s="484">
        <v>0</v>
      </c>
      <c r="K187" s="321" t="s">
        <v>1700</v>
      </c>
      <c r="L187" s="366">
        <v>3</v>
      </c>
      <c r="M187" s="366">
        <v>5.2</v>
      </c>
      <c r="N187" s="377">
        <v>6.1</v>
      </c>
      <c r="O187" s="377">
        <v>1</v>
      </c>
      <c r="P187" s="377" t="s">
        <v>1705</v>
      </c>
      <c r="Q187" s="377" t="s">
        <v>1701</v>
      </c>
      <c r="R187" s="377" t="s">
        <v>1709</v>
      </c>
      <c r="S187" s="377">
        <v>0</v>
      </c>
      <c r="T187" s="377" t="s">
        <v>1701</v>
      </c>
      <c r="U187" s="377" t="s">
        <v>1767</v>
      </c>
      <c r="V187" s="377">
        <v>0</v>
      </c>
      <c r="W187" s="377" t="s">
        <v>1701</v>
      </c>
      <c r="X187" s="377" t="s">
        <v>1707</v>
      </c>
      <c r="Y187" s="377">
        <v>1</v>
      </c>
      <c r="Z187" s="322"/>
      <c r="AA187" s="322"/>
      <c r="AB187" s="322"/>
      <c r="AC187" s="377" t="s">
        <v>1699</v>
      </c>
      <c r="AD187" s="377" t="s">
        <v>1703</v>
      </c>
      <c r="AE187" s="377">
        <v>2</v>
      </c>
      <c r="AF187" s="303"/>
      <c r="AG187" s="377">
        <v>7.4793599999999998</v>
      </c>
      <c r="AH187" s="378">
        <v>112.42075</v>
      </c>
    </row>
    <row r="188" spans="2:34" hidden="1">
      <c r="B188" s="670"/>
      <c r="C188" s="653"/>
      <c r="D188" s="653"/>
      <c r="E188" s="653"/>
      <c r="F188" s="653"/>
      <c r="G188" s="653"/>
      <c r="H188" s="653"/>
      <c r="I188" s="653"/>
      <c r="J188" s="653"/>
      <c r="K188" s="653"/>
      <c r="L188" s="653"/>
      <c r="M188" s="653"/>
      <c r="N188" s="653"/>
      <c r="O188" s="653"/>
      <c r="P188" s="653"/>
      <c r="Q188" s="653"/>
      <c r="R188" s="653"/>
      <c r="S188" s="653"/>
      <c r="T188" s="653"/>
      <c r="U188" s="653"/>
      <c r="V188" s="653"/>
      <c r="W188" s="653"/>
      <c r="X188" s="653"/>
      <c r="Y188" s="653"/>
      <c r="Z188" s="653"/>
      <c r="AA188" s="653"/>
      <c r="AB188" s="653"/>
      <c r="AC188" s="653"/>
      <c r="AD188" s="653"/>
      <c r="AE188" s="653"/>
      <c r="AF188" s="653"/>
      <c r="AG188" s="653"/>
      <c r="AH188" s="653"/>
    </row>
    <row r="189" spans="2:34" hidden="1">
      <c r="B189" s="482" t="s">
        <v>2342</v>
      </c>
      <c r="C189" s="475">
        <v>0.4</v>
      </c>
      <c r="D189" s="480" t="s">
        <v>2348</v>
      </c>
      <c r="E189" s="480"/>
      <c r="F189" s="335">
        <v>1</v>
      </c>
      <c r="G189" s="377" t="s">
        <v>2349</v>
      </c>
      <c r="H189" s="376" t="s">
        <v>2346</v>
      </c>
      <c r="I189" s="345" t="s">
        <v>2122</v>
      </c>
      <c r="J189" s="391">
        <v>0.32500000000000001</v>
      </c>
      <c r="K189" s="335" t="s">
        <v>1700</v>
      </c>
      <c r="L189" s="392">
        <v>5.6</v>
      </c>
      <c r="M189" s="392">
        <v>16.8</v>
      </c>
      <c r="N189" s="392">
        <v>17.399999999999999</v>
      </c>
      <c r="O189" s="335">
        <v>1</v>
      </c>
      <c r="P189" s="335" t="s">
        <v>1705</v>
      </c>
      <c r="Q189" s="335" t="s">
        <v>1701</v>
      </c>
      <c r="R189" s="335" t="s">
        <v>1709</v>
      </c>
      <c r="S189" s="335">
        <v>1</v>
      </c>
      <c r="T189" s="383" t="s">
        <v>1701</v>
      </c>
      <c r="U189" s="383" t="s">
        <v>1767</v>
      </c>
      <c r="V189" s="383">
        <v>2</v>
      </c>
      <c r="W189" s="383" t="s">
        <v>1701</v>
      </c>
      <c r="X189" s="383" t="s">
        <v>1707</v>
      </c>
      <c r="Y189" s="383">
        <v>1</v>
      </c>
      <c r="Z189" s="322"/>
      <c r="AA189" s="322"/>
      <c r="AB189" s="322"/>
      <c r="AC189" s="317" t="s">
        <v>1699</v>
      </c>
      <c r="AD189" s="317" t="s">
        <v>1701</v>
      </c>
      <c r="AE189" s="317">
        <v>0</v>
      </c>
      <c r="AF189" s="303"/>
      <c r="AG189" s="395">
        <v>7.4761899999999999</v>
      </c>
      <c r="AH189" s="396">
        <v>112.42085</v>
      </c>
    </row>
    <row r="190" spans="2:34" hidden="1">
      <c r="B190" s="670"/>
      <c r="C190" s="653"/>
      <c r="D190" s="653"/>
      <c r="E190" s="653"/>
      <c r="F190" s="653"/>
      <c r="G190" s="653"/>
      <c r="H190" s="653"/>
      <c r="I190" s="653"/>
      <c r="J190" s="653"/>
      <c r="K190" s="653"/>
      <c r="L190" s="653"/>
      <c r="M190" s="653"/>
      <c r="N190" s="653"/>
      <c r="O190" s="653"/>
      <c r="P190" s="653"/>
      <c r="Q190" s="653"/>
      <c r="R190" s="653"/>
      <c r="S190" s="653"/>
      <c r="T190" s="653"/>
      <c r="U190" s="653"/>
      <c r="V190" s="653"/>
      <c r="W190" s="653"/>
      <c r="X190" s="653"/>
      <c r="Y190" s="653"/>
      <c r="Z190" s="653"/>
      <c r="AA190" s="653"/>
      <c r="AB190" s="653"/>
      <c r="AC190" s="653"/>
      <c r="AD190" s="653"/>
      <c r="AE190" s="653"/>
      <c r="AF190" s="653"/>
      <c r="AG190" s="653"/>
      <c r="AH190" s="653"/>
    </row>
    <row r="191" spans="2:34" hidden="1">
      <c r="B191" s="483" t="s">
        <v>2350</v>
      </c>
      <c r="C191" s="455">
        <v>0.33300000000000002</v>
      </c>
      <c r="D191" s="317" t="s">
        <v>2351</v>
      </c>
      <c r="E191" s="317"/>
      <c r="F191" s="317"/>
      <c r="G191" s="331"/>
      <c r="H191" s="317"/>
      <c r="I191" s="498"/>
      <c r="J191" s="317"/>
      <c r="K191" s="317"/>
      <c r="L191" s="453"/>
      <c r="M191" s="453"/>
      <c r="N191" s="453"/>
      <c r="O191" s="317"/>
      <c r="P191" s="377"/>
      <c r="Q191" s="377"/>
      <c r="R191" s="377"/>
      <c r="S191" s="317"/>
      <c r="T191" s="383"/>
      <c r="U191" s="383"/>
      <c r="V191" s="383"/>
      <c r="W191" s="383"/>
      <c r="X191" s="383"/>
      <c r="Y191" s="383"/>
      <c r="Z191" s="322"/>
      <c r="AA191" s="322"/>
      <c r="AB191" s="322"/>
      <c r="AC191" s="317"/>
      <c r="AD191" s="317"/>
      <c r="AE191" s="317"/>
      <c r="AF191" s="303"/>
      <c r="AG191" s="317"/>
      <c r="AH191" s="454"/>
    </row>
    <row r="192" spans="2:34" hidden="1">
      <c r="B192" s="670"/>
      <c r="C192" s="653"/>
      <c r="D192" s="653"/>
      <c r="E192" s="653"/>
      <c r="F192" s="653"/>
      <c r="G192" s="653"/>
      <c r="H192" s="653"/>
      <c r="I192" s="653"/>
      <c r="J192" s="653"/>
      <c r="K192" s="653"/>
      <c r="L192" s="653"/>
      <c r="M192" s="653"/>
      <c r="N192" s="653"/>
      <c r="O192" s="653"/>
      <c r="P192" s="653"/>
      <c r="Q192" s="653"/>
      <c r="R192" s="653"/>
      <c r="S192" s="653"/>
      <c r="T192" s="653"/>
      <c r="U192" s="653"/>
      <c r="V192" s="653"/>
      <c r="W192" s="653"/>
      <c r="X192" s="653"/>
      <c r="Y192" s="653"/>
      <c r="Z192" s="653"/>
      <c r="AA192" s="653"/>
      <c r="AB192" s="653"/>
      <c r="AC192" s="653"/>
      <c r="AD192" s="653"/>
      <c r="AE192" s="653"/>
      <c r="AF192" s="653"/>
      <c r="AG192" s="653"/>
      <c r="AH192" s="653"/>
    </row>
    <row r="193" spans="2:34" hidden="1">
      <c r="B193" s="488" t="s">
        <v>2053</v>
      </c>
      <c r="C193" s="467">
        <v>0.32200000000000001</v>
      </c>
      <c r="D193" s="469" t="s">
        <v>2352</v>
      </c>
      <c r="E193" s="469"/>
      <c r="F193" s="468"/>
      <c r="G193" s="317"/>
      <c r="H193" s="468"/>
      <c r="I193" s="303"/>
      <c r="J193" s="468"/>
      <c r="K193" s="468"/>
      <c r="L193" s="468"/>
      <c r="M193" s="468"/>
      <c r="N193" s="468"/>
      <c r="O193" s="468"/>
      <c r="P193" s="468"/>
      <c r="Q193" s="468"/>
      <c r="R193" s="468"/>
      <c r="S193" s="468"/>
      <c r="T193" s="468"/>
      <c r="U193" s="468"/>
      <c r="V193" s="468"/>
      <c r="W193" s="468"/>
      <c r="X193" s="468"/>
      <c r="Y193" s="468"/>
      <c r="Z193" s="322"/>
      <c r="AA193" s="322"/>
      <c r="AB193" s="322"/>
      <c r="AC193" s="468"/>
      <c r="AD193" s="468"/>
      <c r="AE193" s="468"/>
      <c r="AF193" s="303"/>
      <c r="AG193" s="468"/>
      <c r="AH193" s="362"/>
    </row>
    <row r="194" spans="2:34" hidden="1">
      <c r="B194" s="670"/>
      <c r="C194" s="653"/>
      <c r="D194" s="653"/>
      <c r="E194" s="653"/>
      <c r="F194" s="653"/>
      <c r="G194" s="653"/>
      <c r="H194" s="653"/>
      <c r="I194" s="653"/>
      <c r="J194" s="653"/>
      <c r="K194" s="653"/>
      <c r="L194" s="653"/>
      <c r="M194" s="653"/>
      <c r="N194" s="653"/>
      <c r="O194" s="653"/>
      <c r="P194" s="653"/>
      <c r="Q194" s="653"/>
      <c r="R194" s="653"/>
      <c r="S194" s="653"/>
      <c r="T194" s="653"/>
      <c r="U194" s="653"/>
      <c r="V194" s="653"/>
      <c r="W194" s="653"/>
      <c r="X194" s="653"/>
      <c r="Y194" s="653"/>
      <c r="Z194" s="653"/>
      <c r="AA194" s="653"/>
      <c r="AB194" s="653"/>
      <c r="AC194" s="653"/>
      <c r="AD194" s="653"/>
      <c r="AE194" s="653"/>
      <c r="AF194" s="653"/>
      <c r="AG194" s="653"/>
      <c r="AH194" s="653"/>
    </row>
    <row r="195" spans="2:34" hidden="1">
      <c r="B195" s="483" t="s">
        <v>2353</v>
      </c>
      <c r="C195" s="476">
        <v>0.158</v>
      </c>
      <c r="D195" s="481" t="s">
        <v>2354</v>
      </c>
      <c r="E195" s="481"/>
      <c r="F195" s="383"/>
      <c r="G195" s="317"/>
      <c r="H195" s="481"/>
      <c r="I195" s="303"/>
      <c r="J195" s="437"/>
      <c r="K195" s="383"/>
      <c r="L195" s="438"/>
      <c r="M195" s="438"/>
      <c r="N195" s="438"/>
      <c r="O195" s="383"/>
      <c r="P195" s="335"/>
      <c r="Q195" s="335"/>
      <c r="R195" s="335"/>
      <c r="S195" s="383"/>
      <c r="T195" s="383"/>
      <c r="U195" s="383"/>
      <c r="V195" s="383"/>
      <c r="W195" s="383"/>
      <c r="X195" s="383"/>
      <c r="Y195" s="383"/>
      <c r="Z195" s="322"/>
      <c r="AA195" s="322"/>
      <c r="AB195" s="322"/>
      <c r="AC195" s="383"/>
      <c r="AD195" s="383"/>
      <c r="AE195" s="383"/>
      <c r="AF195" s="303"/>
      <c r="AG195" s="393"/>
      <c r="AH195" s="394"/>
    </row>
    <row r="196" spans="2:34" hidden="1">
      <c r="B196" s="670"/>
      <c r="C196" s="653"/>
      <c r="D196" s="653"/>
      <c r="E196" s="653"/>
      <c r="F196" s="653"/>
      <c r="G196" s="653"/>
      <c r="H196" s="653"/>
      <c r="I196" s="653"/>
      <c r="J196" s="653"/>
      <c r="K196" s="653"/>
      <c r="L196" s="653"/>
      <c r="M196" s="653"/>
      <c r="N196" s="653"/>
      <c r="O196" s="653"/>
      <c r="P196" s="653"/>
      <c r="Q196" s="653"/>
      <c r="R196" s="653"/>
      <c r="S196" s="653"/>
      <c r="T196" s="653"/>
      <c r="U196" s="653"/>
      <c r="V196" s="653"/>
      <c r="W196" s="653"/>
      <c r="X196" s="653"/>
      <c r="Y196" s="653"/>
      <c r="Z196" s="653"/>
      <c r="AA196" s="653"/>
      <c r="AB196" s="653"/>
      <c r="AC196" s="653"/>
      <c r="AD196" s="653"/>
      <c r="AE196" s="653"/>
      <c r="AF196" s="653"/>
      <c r="AG196" s="653"/>
      <c r="AH196" s="653"/>
    </row>
    <row r="197" spans="2:34" hidden="1">
      <c r="B197" s="482" t="s">
        <v>2054</v>
      </c>
      <c r="C197" s="475">
        <v>0.2</v>
      </c>
      <c r="D197" s="477" t="s">
        <v>2355</v>
      </c>
      <c r="E197" s="496"/>
      <c r="F197" s="371"/>
      <c r="G197" s="317"/>
      <c r="H197" s="345"/>
      <c r="I197" s="303"/>
      <c r="J197" s="345"/>
      <c r="K197" s="345"/>
      <c r="L197" s="348"/>
      <c r="M197" s="348"/>
      <c r="N197" s="348"/>
      <c r="O197" s="345"/>
      <c r="P197" s="468"/>
      <c r="Q197" s="468"/>
      <c r="R197" s="468"/>
      <c r="S197" s="468"/>
      <c r="T197" s="468"/>
      <c r="U197" s="468"/>
      <c r="V197" s="468"/>
      <c r="W197" s="468"/>
      <c r="X197" s="468"/>
      <c r="Y197" s="468"/>
      <c r="Z197" s="322"/>
      <c r="AA197" s="322"/>
      <c r="AB197" s="322"/>
      <c r="AC197" s="468"/>
      <c r="AD197" s="468"/>
      <c r="AE197" s="468"/>
      <c r="AF197" s="303"/>
      <c r="AG197" s="345"/>
      <c r="AH197" s="351"/>
    </row>
    <row r="198" spans="2:34" hidden="1">
      <c r="B198" s="670"/>
      <c r="C198" s="653"/>
      <c r="D198" s="653"/>
      <c r="E198" s="653"/>
      <c r="F198" s="653"/>
      <c r="G198" s="653"/>
      <c r="H198" s="653"/>
      <c r="I198" s="653"/>
      <c r="J198" s="653"/>
      <c r="K198" s="653"/>
      <c r="L198" s="653"/>
      <c r="M198" s="653"/>
      <c r="N198" s="653"/>
      <c r="O198" s="653"/>
      <c r="P198" s="653"/>
      <c r="Q198" s="653"/>
      <c r="R198" s="653"/>
      <c r="S198" s="653"/>
      <c r="T198" s="653"/>
      <c r="U198" s="653"/>
      <c r="V198" s="653"/>
      <c r="W198" s="653"/>
      <c r="X198" s="653"/>
      <c r="Y198" s="653"/>
      <c r="Z198" s="653"/>
      <c r="AA198" s="653"/>
      <c r="AB198" s="653"/>
      <c r="AC198" s="653"/>
      <c r="AD198" s="653"/>
      <c r="AE198" s="653"/>
      <c r="AF198" s="653"/>
      <c r="AG198" s="653"/>
      <c r="AH198" s="653"/>
    </row>
    <row r="199" spans="2:34" hidden="1">
      <c r="B199" s="472" t="s">
        <v>2356</v>
      </c>
      <c r="C199" s="467">
        <v>0.20599999999999999</v>
      </c>
      <c r="D199" s="376" t="s">
        <v>2357</v>
      </c>
      <c r="E199" s="376"/>
      <c r="F199" s="376"/>
      <c r="G199" s="377"/>
      <c r="H199" s="376"/>
      <c r="I199" s="505"/>
      <c r="J199" s="320"/>
      <c r="K199" s="376"/>
      <c r="L199" s="321"/>
      <c r="M199" s="321"/>
      <c r="N199" s="321"/>
      <c r="O199" s="376"/>
      <c r="P199" s="376"/>
      <c r="Q199" s="376"/>
      <c r="R199" s="376"/>
      <c r="S199" s="376"/>
      <c r="T199" s="376"/>
      <c r="U199" s="376"/>
      <c r="V199" s="376"/>
      <c r="W199" s="376"/>
      <c r="X199" s="376"/>
      <c r="Y199" s="376"/>
      <c r="Z199" s="322"/>
      <c r="AA199" s="322"/>
      <c r="AB199" s="322"/>
      <c r="AC199" s="376"/>
      <c r="AD199" s="376"/>
      <c r="AE199" s="376"/>
      <c r="AF199" s="303"/>
      <c r="AG199" s="376"/>
      <c r="AH199" s="336"/>
    </row>
    <row r="200" spans="2:34" hidden="1">
      <c r="B200" s="670"/>
      <c r="C200" s="653"/>
      <c r="D200" s="653"/>
      <c r="E200" s="653"/>
      <c r="F200" s="653"/>
      <c r="G200" s="653"/>
      <c r="H200" s="653"/>
      <c r="I200" s="653"/>
      <c r="J200" s="653"/>
      <c r="K200" s="653"/>
      <c r="L200" s="653"/>
      <c r="M200" s="653"/>
      <c r="N200" s="653"/>
      <c r="O200" s="653"/>
      <c r="P200" s="653"/>
      <c r="Q200" s="653"/>
      <c r="R200" s="653"/>
      <c r="S200" s="653"/>
      <c r="T200" s="653"/>
      <c r="U200" s="653"/>
      <c r="V200" s="653"/>
      <c r="W200" s="653"/>
      <c r="X200" s="653"/>
      <c r="Y200" s="653"/>
      <c r="Z200" s="653"/>
      <c r="AA200" s="653"/>
      <c r="AB200" s="653"/>
      <c r="AC200" s="653"/>
      <c r="AD200" s="653"/>
      <c r="AE200" s="653"/>
      <c r="AF200" s="653"/>
      <c r="AG200" s="653"/>
      <c r="AH200" s="653"/>
    </row>
    <row r="201" spans="2:34" hidden="1">
      <c r="B201" s="482" t="s">
        <v>2358</v>
      </c>
      <c r="C201" s="475">
        <v>0.32300000000000001</v>
      </c>
      <c r="D201" s="480" t="s">
        <v>2359</v>
      </c>
      <c r="E201" s="480"/>
      <c r="F201" s="376"/>
      <c r="G201" s="377"/>
      <c r="H201" s="376"/>
      <c r="I201" s="303"/>
      <c r="J201" s="320"/>
      <c r="K201" s="376"/>
      <c r="L201" s="321"/>
      <c r="M201" s="321"/>
      <c r="N201" s="321"/>
      <c r="O201" s="376"/>
      <c r="P201" s="376"/>
      <c r="Q201" s="376"/>
      <c r="R201" s="376"/>
      <c r="S201" s="376"/>
      <c r="T201" s="376"/>
      <c r="U201" s="376"/>
      <c r="V201" s="376"/>
      <c r="W201" s="376"/>
      <c r="X201" s="376"/>
      <c r="Y201" s="376"/>
      <c r="Z201" s="322"/>
      <c r="AA201" s="322"/>
      <c r="AB201" s="322"/>
      <c r="AC201" s="376"/>
      <c r="AD201" s="376"/>
      <c r="AE201" s="376"/>
      <c r="AF201" s="303"/>
      <c r="AG201" s="421"/>
      <c r="AH201" s="439"/>
    </row>
    <row r="202" spans="2:34" hidden="1">
      <c r="B202" s="670"/>
      <c r="C202" s="653"/>
      <c r="D202" s="653"/>
      <c r="E202" s="653"/>
      <c r="F202" s="653"/>
      <c r="G202" s="653"/>
      <c r="H202" s="653"/>
      <c r="I202" s="653"/>
      <c r="J202" s="653"/>
      <c r="K202" s="653"/>
      <c r="L202" s="653"/>
      <c r="M202" s="653"/>
      <c r="N202" s="653"/>
      <c r="O202" s="653"/>
      <c r="P202" s="653"/>
      <c r="Q202" s="653"/>
      <c r="R202" s="653"/>
      <c r="S202" s="653"/>
      <c r="T202" s="653"/>
      <c r="U202" s="653"/>
      <c r="V202" s="653"/>
      <c r="W202" s="653"/>
      <c r="X202" s="653"/>
      <c r="Y202" s="653"/>
      <c r="Z202" s="653"/>
      <c r="AA202" s="653"/>
      <c r="AB202" s="653"/>
      <c r="AC202" s="653"/>
      <c r="AD202" s="653"/>
      <c r="AE202" s="653"/>
      <c r="AF202" s="653"/>
      <c r="AG202" s="653"/>
      <c r="AH202" s="653"/>
    </row>
    <row r="203" spans="2:34" hidden="1">
      <c r="B203" s="472" t="s">
        <v>2360</v>
      </c>
      <c r="C203" s="485">
        <v>0.22800000000000001</v>
      </c>
      <c r="D203" s="377" t="s">
        <v>2361</v>
      </c>
      <c r="E203" s="377"/>
      <c r="F203" s="377"/>
      <c r="G203" s="377"/>
      <c r="H203" s="377"/>
      <c r="I203" s="377"/>
      <c r="J203" s="377"/>
      <c r="K203" s="376"/>
      <c r="L203" s="377"/>
      <c r="M203" s="366"/>
      <c r="N203" s="366"/>
      <c r="O203" s="377"/>
      <c r="P203" s="376"/>
      <c r="Q203" s="376"/>
      <c r="R203" s="376"/>
      <c r="S203" s="377"/>
      <c r="T203" s="376"/>
      <c r="U203" s="376"/>
      <c r="V203" s="376"/>
      <c r="W203" s="376"/>
      <c r="X203" s="376"/>
      <c r="Y203" s="376"/>
      <c r="Z203" s="322"/>
      <c r="AA203" s="322"/>
      <c r="AB203" s="322"/>
      <c r="AC203" s="377"/>
      <c r="AD203" s="377"/>
      <c r="AE203" s="377"/>
      <c r="AF203" s="377"/>
      <c r="AG203" s="377"/>
      <c r="AH203" s="378"/>
    </row>
    <row r="204" spans="2:34" hidden="1">
      <c r="B204" s="670"/>
      <c r="C204" s="653"/>
      <c r="D204" s="653"/>
      <c r="E204" s="653"/>
      <c r="F204" s="653"/>
      <c r="G204" s="653"/>
      <c r="H204" s="653"/>
      <c r="I204" s="653"/>
      <c r="J204" s="653"/>
      <c r="K204" s="653"/>
      <c r="L204" s="653"/>
      <c r="M204" s="653"/>
      <c r="N204" s="653"/>
      <c r="O204" s="653"/>
      <c r="P204" s="653"/>
      <c r="Q204" s="653"/>
      <c r="R204" s="653"/>
      <c r="S204" s="653"/>
      <c r="T204" s="653"/>
      <c r="U204" s="653"/>
      <c r="V204" s="653"/>
      <c r="W204" s="653"/>
      <c r="X204" s="653"/>
      <c r="Y204" s="653"/>
      <c r="Z204" s="653"/>
      <c r="AA204" s="653"/>
      <c r="AB204" s="653"/>
      <c r="AC204" s="653"/>
      <c r="AD204" s="653"/>
      <c r="AE204" s="653"/>
      <c r="AF204" s="653"/>
      <c r="AG204" s="653"/>
      <c r="AH204" s="653"/>
    </row>
    <row r="205" spans="2:34" hidden="1">
      <c r="B205" s="472" t="s">
        <v>2362</v>
      </c>
      <c r="C205" s="485">
        <v>0.17599999999999999</v>
      </c>
      <c r="D205" s="377" t="s">
        <v>2363</v>
      </c>
      <c r="E205" s="377"/>
      <c r="F205" s="377"/>
      <c r="G205" s="377"/>
      <c r="H205" s="377"/>
      <c r="I205" s="468"/>
      <c r="J205" s="303"/>
      <c r="K205" s="376"/>
      <c r="L205" s="366"/>
      <c r="M205" s="366"/>
      <c r="N205" s="366"/>
      <c r="O205" s="377"/>
      <c r="P205" s="376"/>
      <c r="Q205" s="376"/>
      <c r="R205" s="376"/>
      <c r="S205" s="377"/>
      <c r="T205" s="376"/>
      <c r="U205" s="376"/>
      <c r="V205" s="376"/>
      <c r="W205" s="377"/>
      <c r="X205" s="377"/>
      <c r="Y205" s="377"/>
      <c r="Z205" s="322"/>
      <c r="AA205" s="322"/>
      <c r="AB205" s="322"/>
      <c r="AC205" s="376"/>
      <c r="AD205" s="376"/>
      <c r="AE205" s="376"/>
      <c r="AF205" s="377"/>
      <c r="AG205" s="377"/>
      <c r="AH205" s="378"/>
    </row>
    <row r="206" spans="2:34" hidden="1">
      <c r="B206" s="670"/>
      <c r="C206" s="653"/>
      <c r="D206" s="653"/>
      <c r="E206" s="653"/>
      <c r="F206" s="653"/>
      <c r="G206" s="653"/>
      <c r="H206" s="653"/>
      <c r="I206" s="653"/>
      <c r="J206" s="653"/>
      <c r="K206" s="653"/>
      <c r="L206" s="653"/>
      <c r="M206" s="653"/>
      <c r="N206" s="653"/>
      <c r="O206" s="653"/>
      <c r="P206" s="653"/>
      <c r="Q206" s="653"/>
      <c r="R206" s="653"/>
      <c r="S206" s="653"/>
      <c r="T206" s="653"/>
      <c r="U206" s="653"/>
      <c r="V206" s="653"/>
      <c r="W206" s="653"/>
      <c r="X206" s="653"/>
      <c r="Y206" s="653"/>
      <c r="Z206" s="653"/>
      <c r="AA206" s="653"/>
      <c r="AB206" s="653"/>
      <c r="AC206" s="653"/>
      <c r="AD206" s="653"/>
      <c r="AE206" s="653"/>
      <c r="AF206" s="653"/>
      <c r="AG206" s="653"/>
      <c r="AH206" s="653"/>
    </row>
    <row r="207" spans="2:34" hidden="1">
      <c r="B207" s="472" t="s">
        <v>2364</v>
      </c>
      <c r="C207" s="485">
        <v>0.22500000000000001</v>
      </c>
      <c r="D207" s="377" t="s">
        <v>2365</v>
      </c>
      <c r="E207" s="377"/>
      <c r="F207" s="377"/>
      <c r="G207" s="377"/>
      <c r="H207" s="377"/>
      <c r="I207" s="468"/>
      <c r="J207" s="303"/>
      <c r="K207" s="376"/>
      <c r="L207" s="366"/>
      <c r="M207" s="366"/>
      <c r="N207" s="366"/>
      <c r="O207" s="377"/>
      <c r="P207" s="376"/>
      <c r="Q207" s="376"/>
      <c r="R207" s="376"/>
      <c r="S207" s="377"/>
      <c r="T207" s="376"/>
      <c r="U207" s="376"/>
      <c r="V207" s="376"/>
      <c r="W207" s="377"/>
      <c r="X207" s="377"/>
      <c r="Y207" s="377"/>
      <c r="Z207" s="322"/>
      <c r="AA207" s="322"/>
      <c r="AB207" s="322"/>
      <c r="AC207" s="376"/>
      <c r="AD207" s="376"/>
      <c r="AE207" s="376"/>
      <c r="AF207" s="377"/>
      <c r="AG207" s="377"/>
      <c r="AH207" s="378"/>
    </row>
    <row r="208" spans="2:34">
      <c r="B208" s="670"/>
      <c r="C208" s="653"/>
      <c r="D208" s="653"/>
      <c r="E208" s="653"/>
      <c r="F208" s="653"/>
      <c r="G208" s="653"/>
      <c r="H208" s="653"/>
      <c r="I208" s="653"/>
      <c r="J208" s="653"/>
      <c r="K208" s="653"/>
      <c r="L208" s="653"/>
      <c r="M208" s="653"/>
      <c r="N208" s="653"/>
      <c r="O208" s="653"/>
      <c r="P208" s="653"/>
      <c r="Q208" s="653"/>
      <c r="R208" s="653"/>
      <c r="S208" s="653"/>
      <c r="T208" s="653"/>
      <c r="U208" s="653"/>
      <c r="V208" s="653"/>
      <c r="W208" s="653"/>
      <c r="X208" s="653"/>
      <c r="Y208" s="653"/>
      <c r="Z208" s="653"/>
      <c r="AA208" s="653"/>
      <c r="AB208" s="653"/>
      <c r="AC208" s="653"/>
      <c r="AD208" s="653"/>
      <c r="AE208" s="653"/>
      <c r="AF208" s="653"/>
      <c r="AG208" s="653"/>
      <c r="AH208" s="653"/>
    </row>
    <row r="209" spans="2:34">
      <c r="B209" s="482" t="s">
        <v>2366</v>
      </c>
      <c r="C209" s="350">
        <v>0.35</v>
      </c>
      <c r="D209" s="331" t="s">
        <v>2367</v>
      </c>
      <c r="E209" s="331"/>
      <c r="F209" s="377">
        <v>19</v>
      </c>
      <c r="G209" s="377" t="s">
        <v>2368</v>
      </c>
      <c r="H209" s="376" t="s">
        <v>2369</v>
      </c>
      <c r="I209" s="377" t="s">
        <v>2065</v>
      </c>
      <c r="J209" s="484">
        <v>0</v>
      </c>
      <c r="K209" s="376" t="s">
        <v>1700</v>
      </c>
      <c r="L209" s="377">
        <v>3.7</v>
      </c>
      <c r="M209" s="366">
        <v>5.5</v>
      </c>
      <c r="N209" s="377">
        <v>6</v>
      </c>
      <c r="O209" s="377">
        <v>1</v>
      </c>
      <c r="P209" s="376" t="s">
        <v>1705</v>
      </c>
      <c r="Q209" s="376" t="s">
        <v>1701</v>
      </c>
      <c r="R209" s="376" t="s">
        <v>1709</v>
      </c>
      <c r="S209" s="377">
        <v>0</v>
      </c>
      <c r="T209" s="376" t="s">
        <v>1701</v>
      </c>
      <c r="U209" s="376" t="s">
        <v>1767</v>
      </c>
      <c r="V209" s="376">
        <v>0</v>
      </c>
      <c r="W209" s="376" t="s">
        <v>1701</v>
      </c>
      <c r="X209" s="376" t="s">
        <v>1707</v>
      </c>
      <c r="Y209" s="376">
        <v>1</v>
      </c>
      <c r="Z209" s="322"/>
      <c r="AA209" s="322"/>
      <c r="AB209" s="322"/>
      <c r="AC209" s="376" t="s">
        <v>1699</v>
      </c>
      <c r="AD209" s="376" t="s">
        <v>1703</v>
      </c>
      <c r="AE209" s="376">
        <v>2</v>
      </c>
      <c r="AF209" s="377"/>
      <c r="AG209" s="377">
        <v>7.4596999999999998</v>
      </c>
      <c r="AH209" s="378">
        <v>112.4442</v>
      </c>
    </row>
    <row r="210" spans="2:34" hidden="1">
      <c r="B210" s="670"/>
      <c r="C210" s="653"/>
      <c r="D210" s="653"/>
      <c r="E210" s="653"/>
      <c r="F210" s="653"/>
      <c r="G210" s="653"/>
      <c r="H210" s="653"/>
      <c r="I210" s="653"/>
      <c r="J210" s="653"/>
      <c r="K210" s="653"/>
      <c r="L210" s="653"/>
      <c r="M210" s="653"/>
      <c r="N210" s="653"/>
      <c r="O210" s="653"/>
      <c r="P210" s="653"/>
      <c r="Q210" s="653"/>
      <c r="R210" s="653"/>
      <c r="S210" s="653"/>
      <c r="T210" s="653"/>
      <c r="U210" s="653"/>
      <c r="V210" s="653"/>
      <c r="W210" s="653"/>
      <c r="X210" s="653"/>
      <c r="Y210" s="653"/>
      <c r="Z210" s="653"/>
      <c r="AA210" s="653"/>
      <c r="AB210" s="653"/>
      <c r="AC210" s="653"/>
      <c r="AD210" s="653"/>
      <c r="AE210" s="653"/>
      <c r="AF210" s="653"/>
      <c r="AG210" s="653"/>
      <c r="AH210" s="653"/>
    </row>
    <row r="211" spans="2:34" hidden="1">
      <c r="B211" s="482" t="s">
        <v>2370</v>
      </c>
      <c r="C211" s="350">
        <v>0.71499999999999997</v>
      </c>
      <c r="D211" s="331" t="s">
        <v>2371</v>
      </c>
      <c r="E211" s="331"/>
      <c r="F211" s="377"/>
      <c r="G211" s="377"/>
      <c r="H211" s="376"/>
      <c r="I211" s="377"/>
      <c r="J211" s="377"/>
      <c r="K211" s="376"/>
      <c r="L211" s="366"/>
      <c r="M211" s="366"/>
      <c r="N211" s="366"/>
      <c r="O211" s="377"/>
      <c r="P211" s="376"/>
      <c r="Q211" s="376"/>
      <c r="R211" s="376"/>
      <c r="S211" s="377"/>
      <c r="T211" s="376"/>
      <c r="U211" s="376"/>
      <c r="V211" s="376"/>
      <c r="W211" s="376"/>
      <c r="X211" s="376"/>
      <c r="Y211" s="376"/>
      <c r="Z211" s="322"/>
      <c r="AA211" s="322"/>
      <c r="AB211" s="322"/>
      <c r="AC211" s="376"/>
      <c r="AD211" s="376"/>
      <c r="AE211" s="376"/>
      <c r="AF211" s="377"/>
      <c r="AG211" s="377"/>
      <c r="AH211" s="378"/>
    </row>
    <row r="212" spans="2:34">
      <c r="B212" s="670"/>
      <c r="C212" s="653"/>
      <c r="D212" s="653"/>
      <c r="E212" s="653"/>
      <c r="F212" s="653"/>
      <c r="G212" s="653"/>
      <c r="H212" s="653"/>
      <c r="I212" s="653"/>
      <c r="J212" s="653"/>
      <c r="K212" s="653"/>
      <c r="L212" s="653"/>
      <c r="M212" s="653"/>
      <c r="N212" s="653"/>
      <c r="O212" s="653"/>
      <c r="P212" s="653"/>
      <c r="Q212" s="653"/>
      <c r="R212" s="653"/>
      <c r="S212" s="653"/>
      <c r="T212" s="653"/>
      <c r="U212" s="653"/>
      <c r="V212" s="653"/>
      <c r="W212" s="653"/>
      <c r="X212" s="653"/>
      <c r="Y212" s="653"/>
      <c r="Z212" s="653"/>
      <c r="AA212" s="653"/>
      <c r="AB212" s="653"/>
      <c r="AC212" s="653"/>
      <c r="AD212" s="653"/>
      <c r="AE212" s="653"/>
      <c r="AF212" s="653"/>
      <c r="AG212" s="653"/>
      <c r="AH212" s="653"/>
    </row>
    <row r="213" spans="2:34">
      <c r="B213" s="482" t="s">
        <v>2372</v>
      </c>
      <c r="C213" s="475">
        <v>0.22</v>
      </c>
      <c r="D213" s="480" t="s">
        <v>2373</v>
      </c>
      <c r="E213" s="480"/>
      <c r="F213" s="376">
        <v>20</v>
      </c>
      <c r="G213" s="377" t="s">
        <v>2374</v>
      </c>
      <c r="H213" s="376" t="s">
        <v>2375</v>
      </c>
      <c r="I213" s="468" t="s">
        <v>2123</v>
      </c>
      <c r="J213" s="320">
        <v>0.14899999999999999</v>
      </c>
      <c r="K213" s="321" t="s">
        <v>1700</v>
      </c>
      <c r="L213" s="321">
        <v>3.65</v>
      </c>
      <c r="M213" s="321">
        <v>4</v>
      </c>
      <c r="N213" s="321">
        <v>5.7</v>
      </c>
      <c r="O213" s="376">
        <v>1</v>
      </c>
      <c r="P213" s="376" t="s">
        <v>1705</v>
      </c>
      <c r="Q213" s="376" t="s">
        <v>1701</v>
      </c>
      <c r="R213" s="376" t="s">
        <v>1709</v>
      </c>
      <c r="S213" s="376">
        <v>0</v>
      </c>
      <c r="T213" s="376" t="s">
        <v>1701</v>
      </c>
      <c r="U213" s="376" t="s">
        <v>1767</v>
      </c>
      <c r="V213" s="376">
        <v>0</v>
      </c>
      <c r="W213" s="376" t="s">
        <v>1701</v>
      </c>
      <c r="X213" s="376" t="s">
        <v>1707</v>
      </c>
      <c r="Y213" s="376">
        <v>1</v>
      </c>
      <c r="Z213" s="322"/>
      <c r="AA213" s="322"/>
      <c r="AB213" s="322"/>
      <c r="AC213" s="376" t="s">
        <v>1699</v>
      </c>
      <c r="AD213" s="376" t="s">
        <v>1703</v>
      </c>
      <c r="AE213" s="376">
        <v>2</v>
      </c>
      <c r="AF213" s="321"/>
      <c r="AG213" s="377">
        <v>7.4581900000000001</v>
      </c>
      <c r="AH213" s="378">
        <v>112.45182</v>
      </c>
    </row>
    <row r="214" spans="2:34" hidden="1">
      <c r="B214" s="670"/>
      <c r="C214" s="653"/>
      <c r="D214" s="653"/>
      <c r="E214" s="653"/>
      <c r="F214" s="653"/>
      <c r="G214" s="653"/>
      <c r="H214" s="653"/>
      <c r="I214" s="653"/>
      <c r="J214" s="653"/>
      <c r="K214" s="653"/>
      <c r="L214" s="653"/>
      <c r="M214" s="653"/>
      <c r="N214" s="653"/>
      <c r="O214" s="653"/>
      <c r="P214" s="653"/>
      <c r="Q214" s="653"/>
      <c r="R214" s="653"/>
      <c r="S214" s="653"/>
      <c r="T214" s="653"/>
      <c r="U214" s="653"/>
      <c r="V214" s="653"/>
      <c r="W214" s="653"/>
      <c r="X214" s="653"/>
      <c r="Y214" s="653"/>
      <c r="Z214" s="653"/>
      <c r="AA214" s="653"/>
      <c r="AB214" s="653"/>
      <c r="AC214" s="653"/>
      <c r="AD214" s="653"/>
      <c r="AE214" s="653"/>
      <c r="AF214" s="653"/>
      <c r="AG214" s="653"/>
      <c r="AH214" s="653"/>
    </row>
    <row r="215" spans="2:34" hidden="1">
      <c r="B215" s="482" t="s">
        <v>2376</v>
      </c>
      <c r="C215" s="475">
        <v>0.153</v>
      </c>
      <c r="D215" s="480" t="s">
        <v>2377</v>
      </c>
      <c r="E215" s="480"/>
      <c r="F215" s="335"/>
      <c r="G215" s="377"/>
      <c r="H215" s="376"/>
      <c r="I215" s="391"/>
      <c r="J215" s="391"/>
      <c r="K215" s="335"/>
      <c r="L215" s="392"/>
      <c r="M215" s="392"/>
      <c r="N215" s="392"/>
      <c r="O215" s="335"/>
      <c r="P215" s="481"/>
      <c r="Q215" s="481"/>
      <c r="R215" s="481"/>
      <c r="S215" s="481"/>
      <c r="T215" s="376"/>
      <c r="U215" s="376"/>
      <c r="V215" s="376"/>
      <c r="W215" s="376"/>
      <c r="X215" s="376"/>
      <c r="Y215" s="376"/>
      <c r="Z215" s="322"/>
      <c r="AA215" s="322"/>
      <c r="AB215" s="322"/>
      <c r="AC215" s="376"/>
      <c r="AD215" s="376"/>
      <c r="AE215" s="376"/>
      <c r="AF215" s="392"/>
      <c r="AG215" s="395"/>
      <c r="AH215" s="396"/>
    </row>
    <row r="216" spans="2:34" hidden="1">
      <c r="B216" s="670"/>
      <c r="C216" s="653"/>
      <c r="D216" s="653"/>
      <c r="E216" s="653"/>
      <c r="F216" s="653"/>
      <c r="G216" s="653"/>
      <c r="H216" s="653"/>
      <c r="I216" s="653"/>
      <c r="J216" s="653"/>
      <c r="K216" s="653"/>
      <c r="L216" s="653"/>
      <c r="M216" s="653"/>
      <c r="N216" s="653"/>
      <c r="O216" s="653"/>
      <c r="P216" s="653"/>
      <c r="Q216" s="653"/>
      <c r="R216" s="653"/>
      <c r="S216" s="653"/>
      <c r="T216" s="653"/>
      <c r="U216" s="653"/>
      <c r="V216" s="653"/>
      <c r="W216" s="653"/>
      <c r="X216" s="653"/>
      <c r="Y216" s="653"/>
      <c r="Z216" s="653"/>
      <c r="AA216" s="653"/>
      <c r="AB216" s="653"/>
      <c r="AC216" s="653"/>
      <c r="AD216" s="653"/>
      <c r="AE216" s="653"/>
      <c r="AF216" s="653"/>
      <c r="AG216" s="653"/>
      <c r="AH216" s="653"/>
    </row>
    <row r="217" spans="2:34" hidden="1">
      <c r="B217" s="483" t="s">
        <v>2378</v>
      </c>
      <c r="C217" s="476">
        <v>0.33500000000000002</v>
      </c>
      <c r="D217" s="481" t="s">
        <v>2379</v>
      </c>
      <c r="E217" s="481"/>
      <c r="F217" s="383"/>
      <c r="G217" s="317"/>
      <c r="H217" s="481"/>
      <c r="I217" s="437"/>
      <c r="J217" s="437"/>
      <c r="K217" s="383"/>
      <c r="L217" s="438"/>
      <c r="M217" s="438"/>
      <c r="N217" s="438"/>
      <c r="O217" s="383"/>
      <c r="P217" s="376"/>
      <c r="Q217" s="376"/>
      <c r="R217" s="376"/>
      <c r="S217" s="376"/>
      <c r="T217" s="376"/>
      <c r="U217" s="376"/>
      <c r="V217" s="376"/>
      <c r="W217" s="376"/>
      <c r="X217" s="376"/>
      <c r="Y217" s="376"/>
      <c r="Z217" s="322"/>
      <c r="AA217" s="322"/>
      <c r="AB217" s="322"/>
      <c r="AC217" s="376"/>
      <c r="AD217" s="376"/>
      <c r="AE217" s="376"/>
      <c r="AF217" s="438"/>
      <c r="AG217" s="393"/>
      <c r="AH217" s="394"/>
    </row>
    <row r="218" spans="2:34" hidden="1">
      <c r="B218" s="670"/>
      <c r="C218" s="653"/>
      <c r="D218" s="653"/>
      <c r="E218" s="653"/>
      <c r="F218" s="653"/>
      <c r="G218" s="653"/>
      <c r="H218" s="653"/>
      <c r="I218" s="653"/>
      <c r="J218" s="653"/>
      <c r="K218" s="653"/>
      <c r="L218" s="653"/>
      <c r="M218" s="653"/>
      <c r="N218" s="653"/>
      <c r="O218" s="653"/>
      <c r="P218" s="653"/>
      <c r="Q218" s="653"/>
      <c r="R218" s="653"/>
      <c r="S218" s="653"/>
      <c r="T218" s="653"/>
      <c r="U218" s="653"/>
      <c r="V218" s="653"/>
      <c r="W218" s="653"/>
      <c r="X218" s="653"/>
      <c r="Y218" s="653"/>
      <c r="Z218" s="653"/>
      <c r="AA218" s="653"/>
      <c r="AB218" s="653"/>
      <c r="AC218" s="653"/>
      <c r="AD218" s="653"/>
      <c r="AE218" s="653"/>
      <c r="AF218" s="653"/>
      <c r="AG218" s="653"/>
      <c r="AH218" s="653"/>
    </row>
    <row r="219" spans="2:34" hidden="1">
      <c r="B219" s="483" t="s">
        <v>2380</v>
      </c>
      <c r="C219" s="476">
        <v>0.13</v>
      </c>
      <c r="D219" s="481" t="s">
        <v>2381</v>
      </c>
      <c r="E219" s="481"/>
      <c r="F219" s="383"/>
      <c r="G219" s="317"/>
      <c r="H219" s="481"/>
      <c r="I219" s="437"/>
      <c r="J219" s="437"/>
      <c r="K219" s="383"/>
      <c r="L219" s="438"/>
      <c r="M219" s="438"/>
      <c r="N219" s="438"/>
      <c r="O219" s="383"/>
      <c r="P219" s="376"/>
      <c r="Q219" s="376"/>
      <c r="R219" s="376"/>
      <c r="S219" s="376"/>
      <c r="T219" s="376"/>
      <c r="U219" s="376"/>
      <c r="V219" s="376"/>
      <c r="W219" s="376"/>
      <c r="X219" s="376"/>
      <c r="Y219" s="376"/>
      <c r="Z219" s="322"/>
      <c r="AA219" s="322"/>
      <c r="AB219" s="322"/>
      <c r="AC219" s="376"/>
      <c r="AD219" s="376"/>
      <c r="AE219" s="376"/>
      <c r="AF219" s="438"/>
      <c r="AG219" s="393"/>
      <c r="AH219" s="394"/>
    </row>
    <row r="220" spans="2:34" hidden="1">
      <c r="B220" s="670"/>
      <c r="C220" s="653"/>
      <c r="D220" s="653"/>
      <c r="E220" s="653"/>
      <c r="F220" s="653"/>
      <c r="G220" s="653"/>
      <c r="H220" s="653"/>
      <c r="I220" s="653"/>
      <c r="J220" s="653"/>
      <c r="K220" s="653"/>
      <c r="L220" s="653"/>
      <c r="M220" s="653"/>
      <c r="N220" s="653"/>
      <c r="O220" s="653"/>
      <c r="P220" s="653"/>
      <c r="Q220" s="653"/>
      <c r="R220" s="653"/>
      <c r="S220" s="653"/>
      <c r="T220" s="653"/>
      <c r="U220" s="653"/>
      <c r="V220" s="653"/>
      <c r="W220" s="653"/>
      <c r="X220" s="653"/>
      <c r="Y220" s="653"/>
      <c r="Z220" s="653"/>
      <c r="AA220" s="653"/>
      <c r="AB220" s="653"/>
      <c r="AC220" s="653"/>
      <c r="AD220" s="653"/>
      <c r="AE220" s="653"/>
      <c r="AF220" s="653"/>
      <c r="AG220" s="653"/>
      <c r="AH220" s="653"/>
    </row>
    <row r="221" spans="2:34" hidden="1">
      <c r="B221" s="472" t="s">
        <v>2382</v>
      </c>
      <c r="C221" s="467">
        <v>0.42599999999999999</v>
      </c>
      <c r="D221" s="376" t="s">
        <v>2383</v>
      </c>
      <c r="E221" s="376"/>
      <c r="F221" s="376"/>
      <c r="G221" s="377"/>
      <c r="H221" s="376"/>
      <c r="I221" s="320"/>
      <c r="J221" s="320"/>
      <c r="K221" s="376"/>
      <c r="L221" s="321"/>
      <c r="M221" s="321"/>
      <c r="N221" s="321"/>
      <c r="O221" s="376"/>
      <c r="P221" s="376"/>
      <c r="Q221" s="376"/>
      <c r="R221" s="376"/>
      <c r="S221" s="376"/>
      <c r="T221" s="376"/>
      <c r="U221" s="376"/>
      <c r="V221" s="376"/>
      <c r="W221" s="376"/>
      <c r="X221" s="376"/>
      <c r="Y221" s="376"/>
      <c r="Z221" s="322"/>
      <c r="AA221" s="322"/>
      <c r="AB221" s="322"/>
      <c r="AC221" s="376"/>
      <c r="AD221" s="376"/>
      <c r="AE221" s="376"/>
      <c r="AF221" s="321"/>
      <c r="AG221" s="376"/>
      <c r="AH221" s="336"/>
    </row>
    <row r="222" spans="2:34" hidden="1">
      <c r="B222" s="499"/>
      <c r="C222" s="473"/>
      <c r="D222" s="473"/>
      <c r="E222" s="473"/>
      <c r="F222" s="473"/>
      <c r="G222" s="473"/>
      <c r="H222" s="473"/>
      <c r="I222" s="473"/>
      <c r="J222" s="473"/>
      <c r="K222" s="473"/>
      <c r="L222" s="473"/>
      <c r="M222" s="473"/>
      <c r="N222" s="473"/>
      <c r="O222" s="473"/>
      <c r="P222" s="473"/>
      <c r="Q222" s="473"/>
      <c r="R222" s="473"/>
      <c r="S222" s="473"/>
      <c r="T222" s="473"/>
      <c r="U222" s="473"/>
      <c r="V222" s="473"/>
      <c r="W222" s="473"/>
      <c r="X222" s="473"/>
      <c r="Y222" s="473"/>
      <c r="Z222" s="473"/>
      <c r="AA222" s="473"/>
      <c r="AB222" s="473"/>
      <c r="AC222" s="473"/>
      <c r="AD222" s="473"/>
      <c r="AE222" s="473"/>
      <c r="AF222" s="473"/>
      <c r="AG222" s="473"/>
      <c r="AH222" s="473"/>
    </row>
    <row r="223" spans="2:34" hidden="1">
      <c r="B223" s="482" t="s">
        <v>2384</v>
      </c>
      <c r="C223" s="475">
        <v>3.9</v>
      </c>
      <c r="D223" s="480" t="s">
        <v>2385</v>
      </c>
      <c r="E223" s="480"/>
      <c r="F223" s="335"/>
      <c r="G223" s="377"/>
      <c r="H223" s="376"/>
      <c r="I223" s="391"/>
      <c r="J223" s="391"/>
      <c r="K223" s="335"/>
      <c r="L223" s="392"/>
      <c r="M223" s="392"/>
      <c r="N223" s="392"/>
      <c r="O223" s="335"/>
      <c r="P223" s="335"/>
      <c r="Q223" s="335"/>
      <c r="R223" s="335"/>
      <c r="S223" s="335"/>
      <c r="T223" s="335"/>
      <c r="U223" s="335"/>
      <c r="V223" s="335"/>
      <c r="W223" s="335"/>
      <c r="X223" s="335"/>
      <c r="Y223" s="335"/>
      <c r="Z223" s="322"/>
      <c r="AA223" s="322"/>
      <c r="AB223" s="322"/>
      <c r="AC223" s="335"/>
      <c r="AD223" s="335"/>
      <c r="AE223" s="335"/>
      <c r="AF223" s="392"/>
      <c r="AG223" s="335"/>
      <c r="AH223" s="506"/>
    </row>
    <row r="224" spans="2:34" hidden="1">
      <c r="B224" s="670"/>
      <c r="C224" s="653"/>
      <c r="D224" s="653"/>
      <c r="E224" s="653"/>
      <c r="F224" s="653"/>
      <c r="G224" s="653"/>
      <c r="H224" s="653"/>
      <c r="I224" s="653"/>
      <c r="J224" s="653"/>
      <c r="K224" s="653"/>
      <c r="L224" s="653"/>
      <c r="M224" s="653"/>
      <c r="N224" s="653"/>
      <c r="O224" s="653"/>
      <c r="P224" s="653"/>
      <c r="Q224" s="653"/>
      <c r="R224" s="653"/>
      <c r="S224" s="653"/>
      <c r="T224" s="653"/>
      <c r="U224" s="653"/>
      <c r="V224" s="653"/>
      <c r="W224" s="653"/>
      <c r="X224" s="653"/>
      <c r="Y224" s="653"/>
      <c r="Z224" s="653"/>
      <c r="AA224" s="653"/>
      <c r="AB224" s="653"/>
      <c r="AC224" s="653"/>
      <c r="AD224" s="653"/>
      <c r="AE224" s="653"/>
      <c r="AF224" s="653"/>
      <c r="AG224" s="653"/>
      <c r="AH224" s="653"/>
    </row>
    <row r="225" spans="2:34" hidden="1">
      <c r="B225" s="472" t="s">
        <v>2386</v>
      </c>
      <c r="C225" s="467">
        <v>0.39</v>
      </c>
      <c r="D225" s="376" t="s">
        <v>2387</v>
      </c>
      <c r="E225" s="376"/>
      <c r="F225" s="335"/>
      <c r="G225" s="377"/>
      <c r="H225" s="376"/>
      <c r="I225" s="391"/>
      <c r="J225" s="391"/>
      <c r="K225" s="335"/>
      <c r="L225" s="392"/>
      <c r="M225" s="392"/>
      <c r="N225" s="392"/>
      <c r="O225" s="335"/>
      <c r="P225" s="335"/>
      <c r="Q225" s="335"/>
      <c r="R225" s="335"/>
      <c r="S225" s="335"/>
      <c r="T225" s="335"/>
      <c r="U225" s="335"/>
      <c r="V225" s="335"/>
      <c r="W225" s="335"/>
      <c r="X225" s="335"/>
      <c r="Y225" s="335"/>
      <c r="Z225" s="322"/>
      <c r="AA225" s="322"/>
      <c r="AB225" s="322"/>
      <c r="AC225" s="335"/>
      <c r="AD225" s="335"/>
      <c r="AE225" s="335"/>
      <c r="AF225" s="392"/>
      <c r="AG225" s="335"/>
      <c r="AH225" s="396"/>
    </row>
    <row r="226" spans="2:34" hidden="1">
      <c r="B226" s="670"/>
      <c r="C226" s="653"/>
      <c r="D226" s="653"/>
      <c r="E226" s="653"/>
      <c r="F226" s="653"/>
      <c r="G226" s="653"/>
      <c r="H226" s="653"/>
      <c r="I226" s="653"/>
      <c r="J226" s="653"/>
      <c r="K226" s="653"/>
      <c r="L226" s="653"/>
      <c r="M226" s="653"/>
      <c r="N226" s="653"/>
      <c r="O226" s="653"/>
      <c r="P226" s="653"/>
      <c r="Q226" s="653"/>
      <c r="R226" s="653"/>
      <c r="S226" s="653"/>
      <c r="T226" s="653"/>
      <c r="U226" s="653"/>
      <c r="V226" s="653"/>
      <c r="W226" s="653"/>
      <c r="X226" s="653"/>
      <c r="Y226" s="653"/>
      <c r="Z226" s="653"/>
      <c r="AA226" s="653"/>
      <c r="AB226" s="653"/>
      <c r="AC226" s="653"/>
      <c r="AD226" s="653"/>
      <c r="AE226" s="653"/>
      <c r="AF226" s="653"/>
      <c r="AG226" s="653"/>
      <c r="AH226" s="653"/>
    </row>
    <row r="227" spans="2:34" hidden="1">
      <c r="B227" s="472" t="s">
        <v>2388</v>
      </c>
      <c r="C227" s="467">
        <v>0.51400000000000001</v>
      </c>
      <c r="D227" s="376" t="s">
        <v>2389</v>
      </c>
      <c r="E227" s="376"/>
      <c r="F227" s="376"/>
      <c r="G227" s="377"/>
      <c r="H227" s="376"/>
      <c r="I227" s="320"/>
      <c r="J227" s="320"/>
      <c r="K227" s="376"/>
      <c r="L227" s="321"/>
      <c r="M227" s="321"/>
      <c r="N227" s="321"/>
      <c r="O227" s="376"/>
      <c r="P227" s="376"/>
      <c r="Q227" s="376"/>
      <c r="R227" s="376"/>
      <c r="S227" s="376"/>
      <c r="T227" s="376"/>
      <c r="U227" s="376"/>
      <c r="V227" s="376"/>
      <c r="W227" s="376"/>
      <c r="X227" s="376"/>
      <c r="Y227" s="376"/>
      <c r="Z227" s="322"/>
      <c r="AA227" s="322"/>
      <c r="AB227" s="322"/>
      <c r="AC227" s="376"/>
      <c r="AD227" s="376"/>
      <c r="AE227" s="376"/>
      <c r="AF227" s="321"/>
      <c r="AG227" s="376"/>
      <c r="AH227" s="336"/>
    </row>
    <row r="228" spans="2:34">
      <c r="B228" s="670"/>
      <c r="C228" s="653"/>
      <c r="D228" s="653"/>
      <c r="E228" s="653"/>
      <c r="F228" s="653"/>
      <c r="G228" s="653"/>
      <c r="H228" s="653"/>
      <c r="I228" s="653"/>
      <c r="J228" s="653"/>
      <c r="K228" s="653"/>
      <c r="L228" s="653"/>
      <c r="M228" s="653"/>
      <c r="N228" s="653"/>
      <c r="O228" s="653"/>
      <c r="P228" s="653"/>
      <c r="Q228" s="653"/>
      <c r="R228" s="653"/>
      <c r="S228" s="653"/>
      <c r="T228" s="653"/>
      <c r="U228" s="653"/>
      <c r="V228" s="653"/>
      <c r="W228" s="653"/>
      <c r="X228" s="653"/>
      <c r="Y228" s="653"/>
      <c r="Z228" s="653"/>
      <c r="AA228" s="653"/>
      <c r="AB228" s="653"/>
      <c r="AC228" s="653"/>
      <c r="AD228" s="653"/>
      <c r="AE228" s="653"/>
      <c r="AF228" s="653"/>
      <c r="AG228" s="653"/>
      <c r="AH228" s="653"/>
    </row>
    <row r="229" spans="2:34">
      <c r="B229" s="472">
        <v>100</v>
      </c>
      <c r="C229" s="467">
        <v>0.55100000000000005</v>
      </c>
      <c r="D229" s="376" t="s">
        <v>2390</v>
      </c>
      <c r="E229" s="376"/>
      <c r="F229" s="376">
        <v>21</v>
      </c>
      <c r="G229" s="377" t="s">
        <v>2391</v>
      </c>
      <c r="H229" s="376" t="s">
        <v>2392</v>
      </c>
      <c r="I229" s="320" t="s">
        <v>2121</v>
      </c>
      <c r="J229" s="320">
        <v>2.1999999999999999E-2</v>
      </c>
      <c r="K229" s="376" t="s">
        <v>1700</v>
      </c>
      <c r="L229" s="321">
        <v>3.6</v>
      </c>
      <c r="M229" s="321">
        <v>5.4</v>
      </c>
      <c r="N229" s="321">
        <v>7.9</v>
      </c>
      <c r="O229" s="376">
        <v>1</v>
      </c>
      <c r="P229" s="376" t="s">
        <v>1705</v>
      </c>
      <c r="Q229" s="376" t="s">
        <v>1701</v>
      </c>
      <c r="R229" s="376" t="s">
        <v>1709</v>
      </c>
      <c r="S229" s="376">
        <v>0</v>
      </c>
      <c r="T229" s="376" t="s">
        <v>1701</v>
      </c>
      <c r="U229" s="376" t="s">
        <v>1767</v>
      </c>
      <c r="V229" s="376">
        <v>0</v>
      </c>
      <c r="W229" s="376" t="s">
        <v>1703</v>
      </c>
      <c r="X229" s="376" t="s">
        <v>1698</v>
      </c>
      <c r="Y229" s="376">
        <v>1</v>
      </c>
      <c r="Z229" s="322"/>
      <c r="AA229" s="322"/>
      <c r="AB229" s="322"/>
      <c r="AC229" s="376" t="s">
        <v>1699</v>
      </c>
      <c r="AD229" s="376" t="s">
        <v>1703</v>
      </c>
      <c r="AE229" s="376">
        <v>2</v>
      </c>
      <c r="AF229" s="321"/>
      <c r="AG229" s="376">
        <v>7.4516299999999998</v>
      </c>
      <c r="AH229" s="336">
        <v>112.44732</v>
      </c>
    </row>
    <row r="230" spans="2:34">
      <c r="B230" s="670"/>
      <c r="C230" s="653"/>
      <c r="D230" s="653"/>
      <c r="E230" s="653"/>
      <c r="F230" s="653"/>
      <c r="G230" s="653"/>
      <c r="H230" s="653"/>
      <c r="I230" s="653"/>
      <c r="J230" s="653"/>
      <c r="K230" s="653"/>
      <c r="L230" s="653"/>
      <c r="M230" s="653"/>
      <c r="N230" s="653"/>
      <c r="O230" s="653"/>
      <c r="P230" s="653"/>
      <c r="Q230" s="653"/>
      <c r="R230" s="653"/>
      <c r="S230" s="653"/>
      <c r="T230" s="653"/>
      <c r="U230" s="653"/>
      <c r="V230" s="653"/>
      <c r="W230" s="653"/>
      <c r="X230" s="653"/>
      <c r="Y230" s="653"/>
      <c r="Z230" s="653"/>
      <c r="AA230" s="653"/>
      <c r="AB230" s="653"/>
      <c r="AC230" s="653"/>
      <c r="AD230" s="653"/>
      <c r="AE230" s="653"/>
      <c r="AF230" s="653"/>
      <c r="AG230" s="653"/>
      <c r="AH230" s="653"/>
    </row>
    <row r="231" spans="2:34">
      <c r="B231" s="472">
        <v>101</v>
      </c>
      <c r="C231" s="467">
        <v>0.16900000000000001</v>
      </c>
      <c r="D231" s="376" t="s">
        <v>2393</v>
      </c>
      <c r="E231" s="376"/>
      <c r="F231" s="376">
        <v>22</v>
      </c>
      <c r="G231" s="377" t="s">
        <v>2394</v>
      </c>
      <c r="H231" s="376" t="s">
        <v>2395</v>
      </c>
      <c r="I231" s="320" t="s">
        <v>2096</v>
      </c>
      <c r="J231" s="320">
        <v>0.05</v>
      </c>
      <c r="K231" s="376" t="s">
        <v>1700</v>
      </c>
      <c r="L231" s="321">
        <v>3.8</v>
      </c>
      <c r="M231" s="321">
        <v>4.2</v>
      </c>
      <c r="N231" s="321">
        <v>5.9</v>
      </c>
      <c r="O231" s="376">
        <v>1</v>
      </c>
      <c r="P231" s="376" t="s">
        <v>1705</v>
      </c>
      <c r="Q231" s="376" t="s">
        <v>1701</v>
      </c>
      <c r="R231" s="376" t="s">
        <v>1709</v>
      </c>
      <c r="S231" s="376">
        <v>1</v>
      </c>
      <c r="T231" s="376" t="s">
        <v>1701</v>
      </c>
      <c r="U231" s="376" t="s">
        <v>1767</v>
      </c>
      <c r="V231" s="376">
        <v>2</v>
      </c>
      <c r="W231" s="376" t="s">
        <v>1701</v>
      </c>
      <c r="X231" s="376" t="s">
        <v>1707</v>
      </c>
      <c r="Y231" s="376">
        <v>1</v>
      </c>
      <c r="Z231" s="322"/>
      <c r="AA231" s="322"/>
      <c r="AB231" s="322"/>
      <c r="AC231" s="376" t="s">
        <v>1699</v>
      </c>
      <c r="AD231" s="376" t="s">
        <v>1703</v>
      </c>
      <c r="AE231" s="376">
        <v>0</v>
      </c>
      <c r="AF231" s="321"/>
      <c r="AG231" s="376">
        <v>7.45878</v>
      </c>
      <c r="AH231" s="507">
        <v>112.44935</v>
      </c>
    </row>
    <row r="232" spans="2:34" hidden="1">
      <c r="B232" s="670"/>
      <c r="C232" s="653"/>
      <c r="D232" s="653"/>
      <c r="E232" s="653"/>
      <c r="F232" s="653"/>
      <c r="G232" s="653"/>
      <c r="H232" s="653"/>
      <c r="I232" s="653"/>
      <c r="J232" s="653"/>
      <c r="K232" s="653"/>
      <c r="L232" s="653"/>
      <c r="M232" s="653"/>
      <c r="N232" s="653"/>
      <c r="O232" s="653"/>
      <c r="P232" s="653"/>
      <c r="Q232" s="653"/>
      <c r="R232" s="653"/>
      <c r="S232" s="653"/>
      <c r="T232" s="653"/>
      <c r="U232" s="653"/>
      <c r="V232" s="653"/>
      <c r="W232" s="653"/>
      <c r="X232" s="653"/>
      <c r="Y232" s="653"/>
      <c r="Z232" s="653"/>
      <c r="AA232" s="653"/>
      <c r="AB232" s="653"/>
      <c r="AC232" s="653"/>
      <c r="AD232" s="653"/>
      <c r="AE232" s="653"/>
      <c r="AF232" s="653"/>
      <c r="AG232" s="653"/>
      <c r="AH232" s="653"/>
    </row>
    <row r="233" spans="2:34" hidden="1">
      <c r="B233" s="472">
        <v>102</v>
      </c>
      <c r="C233" s="467">
        <v>0.40300000000000002</v>
      </c>
      <c r="D233" s="376" t="s">
        <v>2396</v>
      </c>
      <c r="E233" s="376"/>
      <c r="F233" s="376"/>
      <c r="G233" s="377"/>
      <c r="H233" s="376"/>
      <c r="I233" s="320"/>
      <c r="J233" s="320"/>
      <c r="K233" s="376"/>
      <c r="L233" s="321"/>
      <c r="M233" s="321"/>
      <c r="N233" s="321"/>
      <c r="O233" s="376"/>
      <c r="P233" s="376"/>
      <c r="Q233" s="376"/>
      <c r="R233" s="376"/>
      <c r="S233" s="376"/>
      <c r="T233" s="376"/>
      <c r="U233" s="376"/>
      <c r="V233" s="376"/>
      <c r="W233" s="376"/>
      <c r="X233" s="376"/>
      <c r="Y233" s="376"/>
      <c r="Z233" s="322"/>
      <c r="AA233" s="322"/>
      <c r="AB233" s="322"/>
      <c r="AC233" s="376"/>
      <c r="AD233" s="376"/>
      <c r="AE233" s="376"/>
      <c r="AF233" s="321"/>
      <c r="AG233" s="369"/>
      <c r="AH233" s="507"/>
    </row>
    <row r="234" spans="2:34">
      <c r="B234" s="670"/>
      <c r="C234" s="653"/>
      <c r="D234" s="653"/>
      <c r="E234" s="653"/>
      <c r="F234" s="653"/>
      <c r="G234" s="653"/>
      <c r="H234" s="653"/>
      <c r="I234" s="653"/>
      <c r="J234" s="653"/>
      <c r="K234" s="653"/>
      <c r="L234" s="653"/>
      <c r="M234" s="653"/>
      <c r="N234" s="653"/>
      <c r="O234" s="653"/>
      <c r="P234" s="653"/>
      <c r="Q234" s="653"/>
      <c r="R234" s="653"/>
      <c r="S234" s="653"/>
      <c r="T234" s="653"/>
      <c r="U234" s="653"/>
      <c r="V234" s="653"/>
      <c r="W234" s="653"/>
      <c r="X234" s="653"/>
      <c r="Y234" s="653"/>
      <c r="Z234" s="653"/>
      <c r="AA234" s="653"/>
      <c r="AB234" s="653"/>
      <c r="AC234" s="653"/>
      <c r="AD234" s="653"/>
      <c r="AE234" s="653"/>
      <c r="AF234" s="653"/>
      <c r="AG234" s="653"/>
      <c r="AH234" s="653"/>
    </row>
    <row r="235" spans="2:34">
      <c r="B235" s="488">
        <v>103</v>
      </c>
      <c r="C235" s="467">
        <v>0.45600000000000002</v>
      </c>
      <c r="D235" s="376" t="s">
        <v>2397</v>
      </c>
      <c r="E235" s="330"/>
      <c r="F235" s="371">
        <v>23</v>
      </c>
      <c r="G235" s="333" t="s">
        <v>2398</v>
      </c>
      <c r="H235" s="444" t="s">
        <v>2399</v>
      </c>
      <c r="I235" s="347" t="s">
        <v>2075</v>
      </c>
      <c r="J235" s="347">
        <v>0.29699999999999999</v>
      </c>
      <c r="K235" s="481" t="s">
        <v>1700</v>
      </c>
      <c r="L235" s="345">
        <v>5.9</v>
      </c>
      <c r="M235" s="345">
        <v>4.9000000000000004</v>
      </c>
      <c r="N235" s="345">
        <v>5.3</v>
      </c>
      <c r="O235" s="345">
        <v>1</v>
      </c>
      <c r="P235" s="468" t="s">
        <v>1705</v>
      </c>
      <c r="Q235" s="468" t="s">
        <v>1701</v>
      </c>
      <c r="R235" s="468" t="s">
        <v>1709</v>
      </c>
      <c r="S235" s="345">
        <v>0</v>
      </c>
      <c r="T235" s="468" t="s">
        <v>1701</v>
      </c>
      <c r="U235" s="468" t="s">
        <v>1767</v>
      </c>
      <c r="V235" s="468">
        <v>0</v>
      </c>
      <c r="W235" s="468" t="s">
        <v>1701</v>
      </c>
      <c r="X235" s="468" t="s">
        <v>1707</v>
      </c>
      <c r="Y235" s="468">
        <v>1</v>
      </c>
      <c r="Z235" s="322"/>
      <c r="AA235" s="322"/>
      <c r="AB235" s="322"/>
      <c r="AC235" s="468" t="s">
        <v>1699</v>
      </c>
      <c r="AD235" s="468" t="s">
        <v>1703</v>
      </c>
      <c r="AE235" s="468">
        <v>2</v>
      </c>
      <c r="AF235" s="345"/>
      <c r="AG235" s="345">
        <v>7.47384</v>
      </c>
      <c r="AH235" s="351">
        <v>112.45537</v>
      </c>
    </row>
    <row r="236" spans="2:34" hidden="1">
      <c r="B236" s="670"/>
      <c r="C236" s="653"/>
      <c r="D236" s="653"/>
      <c r="E236" s="653"/>
      <c r="F236" s="653"/>
      <c r="G236" s="653"/>
      <c r="H236" s="653"/>
      <c r="I236" s="653"/>
      <c r="J236" s="653"/>
      <c r="K236" s="653"/>
      <c r="L236" s="653"/>
      <c r="M236" s="653"/>
      <c r="N236" s="653"/>
      <c r="O236" s="653"/>
      <c r="P236" s="653"/>
      <c r="Q236" s="653"/>
      <c r="R236" s="653"/>
      <c r="S236" s="653"/>
      <c r="T236" s="653"/>
      <c r="U236" s="653"/>
      <c r="V236" s="653"/>
      <c r="W236" s="653"/>
      <c r="X236" s="653"/>
      <c r="Y236" s="653"/>
      <c r="Z236" s="653"/>
      <c r="AA236" s="653"/>
      <c r="AB236" s="653"/>
      <c r="AC236" s="653"/>
      <c r="AD236" s="653"/>
      <c r="AE236" s="653"/>
      <c r="AF236" s="653"/>
      <c r="AG236" s="653"/>
      <c r="AH236" s="653"/>
    </row>
    <row r="237" spans="2:34" hidden="1">
      <c r="B237" s="472">
        <v>104</v>
      </c>
      <c r="C237" s="467">
        <v>0.59799999999999998</v>
      </c>
      <c r="D237" s="376" t="s">
        <v>2460</v>
      </c>
      <c r="E237" s="376"/>
      <c r="F237" s="376"/>
      <c r="G237" s="377"/>
      <c r="H237" s="376"/>
      <c r="I237" s="320"/>
      <c r="J237" s="320"/>
      <c r="K237" s="376"/>
      <c r="L237" s="321"/>
      <c r="M237" s="321"/>
      <c r="N237" s="321"/>
      <c r="O237" s="376"/>
      <c r="P237" s="376"/>
      <c r="Q237" s="376"/>
      <c r="R237" s="376"/>
      <c r="S237" s="376"/>
      <c r="T237" s="376"/>
      <c r="U237" s="376"/>
      <c r="V237" s="376"/>
      <c r="W237" s="376"/>
      <c r="X237" s="376"/>
      <c r="Y237" s="376"/>
      <c r="Z237" s="322"/>
      <c r="AA237" s="322"/>
      <c r="AB237" s="322"/>
      <c r="AC237" s="376"/>
      <c r="AD237" s="376"/>
      <c r="AE237" s="376"/>
      <c r="AF237" s="321"/>
      <c r="AG237" s="369"/>
      <c r="AH237" s="507"/>
    </row>
    <row r="238" spans="2:34" hidden="1">
      <c r="B238" s="670"/>
      <c r="C238" s="653"/>
      <c r="D238" s="653"/>
      <c r="E238" s="653"/>
      <c r="F238" s="653"/>
      <c r="G238" s="653"/>
      <c r="H238" s="653"/>
      <c r="I238" s="653"/>
      <c r="J238" s="653"/>
      <c r="K238" s="653"/>
      <c r="L238" s="653"/>
      <c r="M238" s="653"/>
      <c r="N238" s="653"/>
      <c r="O238" s="653"/>
      <c r="P238" s="653"/>
      <c r="Q238" s="653"/>
      <c r="R238" s="653"/>
      <c r="S238" s="653"/>
      <c r="T238" s="653"/>
      <c r="U238" s="653"/>
      <c r="V238" s="653"/>
      <c r="W238" s="653"/>
      <c r="X238" s="653"/>
      <c r="Y238" s="653"/>
      <c r="Z238" s="653"/>
      <c r="AA238" s="653"/>
      <c r="AB238" s="653"/>
      <c r="AC238" s="653"/>
      <c r="AD238" s="653"/>
      <c r="AE238" s="653"/>
      <c r="AF238" s="653"/>
      <c r="AG238" s="653"/>
      <c r="AH238" s="653"/>
    </row>
    <row r="239" spans="2:34" hidden="1">
      <c r="B239" s="472">
        <v>105</v>
      </c>
      <c r="C239" s="377">
        <v>1.1879999999999999</v>
      </c>
      <c r="D239" s="376" t="s">
        <v>2400</v>
      </c>
      <c r="E239" s="376"/>
      <c r="F239" s="377">
        <v>1</v>
      </c>
      <c r="G239" s="333" t="s">
        <v>2401</v>
      </c>
      <c r="H239" s="377" t="s">
        <v>2402</v>
      </c>
      <c r="I239" s="347" t="s">
        <v>2094</v>
      </c>
      <c r="J239" s="484">
        <v>0.83</v>
      </c>
      <c r="K239" s="377" t="s">
        <v>1700</v>
      </c>
      <c r="L239" s="366">
        <v>2.9</v>
      </c>
      <c r="M239" s="366">
        <v>5.9</v>
      </c>
      <c r="N239" s="366">
        <v>6.5</v>
      </c>
      <c r="O239" s="377">
        <v>1</v>
      </c>
      <c r="P239" s="468" t="s">
        <v>1705</v>
      </c>
      <c r="Q239" s="468" t="s">
        <v>1701</v>
      </c>
      <c r="R239" s="468" t="s">
        <v>1709</v>
      </c>
      <c r="S239" s="377">
        <v>1</v>
      </c>
      <c r="T239" s="468" t="s">
        <v>1701</v>
      </c>
      <c r="U239" s="468" t="s">
        <v>1767</v>
      </c>
      <c r="V239" s="468">
        <v>2</v>
      </c>
      <c r="W239" s="468" t="s">
        <v>1701</v>
      </c>
      <c r="X239" s="468" t="s">
        <v>1707</v>
      </c>
      <c r="Y239" s="468">
        <v>2</v>
      </c>
      <c r="Z239" s="322"/>
      <c r="AA239" s="322"/>
      <c r="AB239" s="322"/>
      <c r="AC239" s="468" t="s">
        <v>1699</v>
      </c>
      <c r="AD239" s="468" t="s">
        <v>1703</v>
      </c>
      <c r="AE239" s="468">
        <v>0</v>
      </c>
      <c r="AF239" s="377"/>
      <c r="AG239" s="377">
        <v>7.4826499999999996</v>
      </c>
      <c r="AH239" s="378">
        <v>112.41023</v>
      </c>
    </row>
    <row r="240" spans="2:34" hidden="1">
      <c r="B240" s="670"/>
      <c r="C240" s="653"/>
      <c r="D240" s="653"/>
      <c r="E240" s="653"/>
      <c r="F240" s="653"/>
      <c r="G240" s="653"/>
      <c r="H240" s="653"/>
      <c r="I240" s="653"/>
      <c r="J240" s="653"/>
      <c r="K240" s="653"/>
      <c r="L240" s="653"/>
      <c r="M240" s="653"/>
      <c r="N240" s="653"/>
      <c r="O240" s="653"/>
      <c r="P240" s="653"/>
      <c r="Q240" s="653"/>
      <c r="R240" s="653"/>
      <c r="S240" s="653"/>
      <c r="T240" s="653"/>
      <c r="U240" s="653"/>
      <c r="V240" s="653"/>
      <c r="W240" s="653"/>
      <c r="X240" s="653"/>
      <c r="Y240" s="653"/>
      <c r="Z240" s="653"/>
      <c r="AA240" s="653"/>
      <c r="AB240" s="653"/>
      <c r="AC240" s="653"/>
      <c r="AD240" s="653"/>
      <c r="AE240" s="653"/>
      <c r="AF240" s="653"/>
      <c r="AG240" s="653"/>
      <c r="AH240" s="653"/>
    </row>
    <row r="241" spans="2:34" hidden="1">
      <c r="B241" s="488">
        <v>106</v>
      </c>
      <c r="C241" s="468">
        <v>1.1060000000000001</v>
      </c>
      <c r="D241" s="468" t="s">
        <v>2403</v>
      </c>
      <c r="E241" s="468"/>
      <c r="F241" s="468">
        <v>1</v>
      </c>
      <c r="G241" s="333" t="s">
        <v>2404</v>
      </c>
      <c r="H241" s="468" t="s">
        <v>2405</v>
      </c>
      <c r="I241" s="384" t="s">
        <v>2124</v>
      </c>
      <c r="J241" s="384">
        <v>0.95599999999999996</v>
      </c>
      <c r="K241" s="376" t="s">
        <v>1700</v>
      </c>
      <c r="L241" s="361">
        <v>4.3</v>
      </c>
      <c r="M241" s="361">
        <v>3.5</v>
      </c>
      <c r="N241" s="361">
        <v>4.0999999999999996</v>
      </c>
      <c r="O241" s="468">
        <v>1</v>
      </c>
      <c r="P241" s="468" t="s">
        <v>1705</v>
      </c>
      <c r="Q241" s="468" t="s">
        <v>1701</v>
      </c>
      <c r="R241" s="468" t="s">
        <v>1709</v>
      </c>
      <c r="S241" s="468">
        <v>1</v>
      </c>
      <c r="T241" s="468" t="s">
        <v>1701</v>
      </c>
      <c r="U241" s="468" t="s">
        <v>1767</v>
      </c>
      <c r="V241" s="468">
        <v>2</v>
      </c>
      <c r="W241" s="468" t="s">
        <v>1701</v>
      </c>
      <c r="X241" s="468" t="s">
        <v>1707</v>
      </c>
      <c r="Y241" s="468">
        <v>2</v>
      </c>
      <c r="Z241" s="322"/>
      <c r="AA241" s="322"/>
      <c r="AB241" s="322"/>
      <c r="AC241" s="468" t="s">
        <v>1699</v>
      </c>
      <c r="AD241" s="468" t="s">
        <v>1703</v>
      </c>
      <c r="AE241" s="468">
        <v>0</v>
      </c>
      <c r="AF241" s="468"/>
      <c r="AG241" s="468">
        <v>7.47417</v>
      </c>
      <c r="AH241" s="362">
        <v>112.42411</v>
      </c>
    </row>
    <row r="242" spans="2:34">
      <c r="B242" s="670"/>
      <c r="C242" s="653"/>
      <c r="D242" s="653"/>
      <c r="E242" s="653"/>
      <c r="F242" s="653"/>
      <c r="G242" s="653"/>
      <c r="H242" s="653"/>
      <c r="I242" s="653"/>
      <c r="J242" s="653"/>
      <c r="K242" s="653"/>
      <c r="L242" s="653"/>
      <c r="M242" s="653"/>
      <c r="N242" s="653"/>
      <c r="O242" s="653"/>
      <c r="P242" s="653"/>
      <c r="Q242" s="653"/>
      <c r="R242" s="653"/>
      <c r="S242" s="653"/>
      <c r="T242" s="653"/>
      <c r="U242" s="653"/>
      <c r="V242" s="653"/>
      <c r="W242" s="653"/>
      <c r="X242" s="653"/>
      <c r="Y242" s="653"/>
      <c r="Z242" s="653"/>
      <c r="AA242" s="653"/>
      <c r="AB242" s="653"/>
      <c r="AC242" s="653"/>
      <c r="AD242" s="653"/>
      <c r="AE242" s="653"/>
      <c r="AF242" s="653"/>
      <c r="AG242" s="653"/>
      <c r="AH242" s="653"/>
    </row>
    <row r="243" spans="2:34">
      <c r="B243" s="488">
        <v>107</v>
      </c>
      <c r="C243" s="384">
        <v>0.2</v>
      </c>
      <c r="D243" s="468" t="s">
        <v>2406</v>
      </c>
      <c r="E243" s="468"/>
      <c r="F243" s="468">
        <v>24</v>
      </c>
      <c r="G243" s="333" t="s">
        <v>2407</v>
      </c>
      <c r="H243" s="468" t="s">
        <v>2408</v>
      </c>
      <c r="I243" s="384" t="s">
        <v>2125</v>
      </c>
      <c r="J243" s="384">
        <v>0.27500000000000002</v>
      </c>
      <c r="K243" s="376" t="s">
        <v>1700</v>
      </c>
      <c r="L243" s="361">
        <v>3.35</v>
      </c>
      <c r="M243" s="361">
        <v>2.6</v>
      </c>
      <c r="N243" s="361">
        <v>2.9</v>
      </c>
      <c r="O243" s="468">
        <v>1</v>
      </c>
      <c r="P243" s="468" t="s">
        <v>1705</v>
      </c>
      <c r="Q243" s="468" t="s">
        <v>1701</v>
      </c>
      <c r="R243" s="468" t="s">
        <v>1709</v>
      </c>
      <c r="S243" s="468">
        <v>0</v>
      </c>
      <c r="T243" s="468" t="s">
        <v>1701</v>
      </c>
      <c r="U243" s="468" t="s">
        <v>1767</v>
      </c>
      <c r="V243" s="468">
        <v>0</v>
      </c>
      <c r="W243" s="468" t="s">
        <v>1698</v>
      </c>
      <c r="X243" s="468" t="s">
        <v>1698</v>
      </c>
      <c r="Y243" s="468">
        <v>1</v>
      </c>
      <c r="Z243" s="322"/>
      <c r="AA243" s="322"/>
      <c r="AB243" s="322"/>
      <c r="AC243" s="468" t="s">
        <v>1699</v>
      </c>
      <c r="AD243" s="468" t="s">
        <v>1703</v>
      </c>
      <c r="AE243" s="468">
        <v>2</v>
      </c>
      <c r="AF243" s="468"/>
      <c r="AG243" s="468">
        <v>7.4616400000000001</v>
      </c>
      <c r="AH243" s="362">
        <v>112.45784</v>
      </c>
    </row>
    <row r="244" spans="2:34" hidden="1">
      <c r="B244" s="670"/>
      <c r="C244" s="653"/>
      <c r="D244" s="653"/>
      <c r="E244" s="653"/>
      <c r="F244" s="653"/>
      <c r="G244" s="653"/>
      <c r="H244" s="653"/>
      <c r="I244" s="653"/>
      <c r="J244" s="653"/>
      <c r="K244" s="653"/>
      <c r="L244" s="653"/>
      <c r="M244" s="653"/>
      <c r="N244" s="653"/>
      <c r="O244" s="653"/>
      <c r="P244" s="653"/>
      <c r="Q244" s="653"/>
      <c r="R244" s="653"/>
      <c r="S244" s="653"/>
      <c r="T244" s="653"/>
      <c r="U244" s="653"/>
      <c r="V244" s="653"/>
      <c r="W244" s="653"/>
      <c r="X244" s="653"/>
      <c r="Y244" s="653"/>
      <c r="Z244" s="653"/>
      <c r="AA244" s="653"/>
      <c r="AB244" s="653"/>
      <c r="AC244" s="653"/>
      <c r="AD244" s="653"/>
      <c r="AE244" s="653"/>
      <c r="AF244" s="653"/>
      <c r="AG244" s="653"/>
      <c r="AH244" s="653"/>
    </row>
    <row r="245" spans="2:34" hidden="1">
      <c r="B245" s="488">
        <v>108</v>
      </c>
      <c r="C245" s="468">
        <v>0.42399999999999999</v>
      </c>
      <c r="D245" s="468" t="s">
        <v>2409</v>
      </c>
      <c r="E245" s="468"/>
      <c r="F245" s="468"/>
      <c r="G245" s="333"/>
      <c r="H245" s="468"/>
      <c r="I245" s="484"/>
      <c r="J245" s="384"/>
      <c r="K245" s="361"/>
      <c r="L245" s="361"/>
      <c r="M245" s="361"/>
      <c r="N245" s="361"/>
      <c r="O245" s="468"/>
      <c r="P245" s="468"/>
      <c r="Q245" s="468"/>
      <c r="R245" s="468"/>
      <c r="S245" s="468"/>
      <c r="T245" s="468"/>
      <c r="U245" s="468"/>
      <c r="V245" s="468"/>
      <c r="W245" s="468"/>
      <c r="X245" s="468"/>
      <c r="Y245" s="468"/>
      <c r="Z245" s="322"/>
      <c r="AA245" s="322"/>
      <c r="AB245" s="322"/>
      <c r="AC245" s="468"/>
      <c r="AD245" s="468"/>
      <c r="AE245" s="468"/>
      <c r="AF245" s="468"/>
      <c r="AG245" s="468"/>
      <c r="AH245" s="362"/>
    </row>
    <row r="246" spans="2:34" hidden="1">
      <c r="B246" s="670"/>
      <c r="C246" s="653"/>
      <c r="D246" s="653"/>
      <c r="E246" s="653"/>
      <c r="F246" s="653"/>
      <c r="G246" s="653"/>
      <c r="H246" s="653"/>
      <c r="I246" s="653"/>
      <c r="J246" s="653"/>
      <c r="K246" s="653"/>
      <c r="L246" s="653"/>
      <c r="M246" s="653"/>
      <c r="N246" s="653"/>
      <c r="O246" s="653"/>
      <c r="P246" s="653"/>
      <c r="Q246" s="653"/>
      <c r="R246" s="653"/>
      <c r="S246" s="653"/>
      <c r="T246" s="653"/>
      <c r="U246" s="653"/>
      <c r="V246" s="653"/>
      <c r="W246" s="653"/>
      <c r="X246" s="653"/>
      <c r="Y246" s="653"/>
      <c r="Z246" s="653"/>
      <c r="AA246" s="653"/>
      <c r="AB246" s="653"/>
      <c r="AC246" s="653"/>
      <c r="AD246" s="653"/>
      <c r="AE246" s="653"/>
      <c r="AF246" s="653"/>
      <c r="AG246" s="653"/>
      <c r="AH246" s="653"/>
    </row>
    <row r="247" spans="2:34" ht="24.75" hidden="1" customHeight="1">
      <c r="B247" s="474">
        <v>109</v>
      </c>
      <c r="C247" s="370">
        <v>0.50700000000000001</v>
      </c>
      <c r="D247" s="370" t="s">
        <v>2410</v>
      </c>
      <c r="E247" s="370"/>
      <c r="F247" s="468"/>
      <c r="G247" s="333"/>
      <c r="H247" s="468"/>
      <c r="I247" s="468"/>
      <c r="J247" s="468"/>
      <c r="K247" s="468"/>
      <c r="L247" s="468"/>
      <c r="M247" s="468"/>
      <c r="N247" s="468"/>
      <c r="O247" s="468"/>
      <c r="P247" s="468"/>
      <c r="Q247" s="468"/>
      <c r="R247" s="468"/>
      <c r="S247" s="468"/>
      <c r="T247" s="468"/>
      <c r="U247" s="468"/>
      <c r="V247" s="468"/>
      <c r="W247" s="468"/>
      <c r="X247" s="468"/>
      <c r="Y247" s="468"/>
      <c r="Z247" s="322"/>
      <c r="AA247" s="322"/>
      <c r="AB247" s="322"/>
      <c r="AC247" s="468"/>
      <c r="AD247" s="468"/>
      <c r="AE247" s="468"/>
      <c r="AF247" s="468"/>
      <c r="AG247" s="377"/>
      <c r="AH247" s="336"/>
    </row>
    <row r="248" spans="2:34" hidden="1">
      <c r="B248" s="670"/>
      <c r="C248" s="653"/>
      <c r="D248" s="653"/>
      <c r="E248" s="653"/>
      <c r="F248" s="653"/>
      <c r="G248" s="653"/>
      <c r="H248" s="653"/>
      <c r="I248" s="653"/>
      <c r="J248" s="653"/>
      <c r="K248" s="653"/>
      <c r="L248" s="653"/>
      <c r="M248" s="653"/>
      <c r="N248" s="653"/>
      <c r="O248" s="653"/>
      <c r="P248" s="653"/>
      <c r="Q248" s="653"/>
      <c r="R248" s="653"/>
      <c r="S248" s="653"/>
      <c r="T248" s="653"/>
      <c r="U248" s="653"/>
      <c r="V248" s="653"/>
      <c r="W248" s="653"/>
      <c r="X248" s="653"/>
      <c r="Y248" s="653"/>
      <c r="Z248" s="653"/>
      <c r="AA248" s="653"/>
      <c r="AB248" s="653"/>
      <c r="AC248" s="653"/>
      <c r="AD248" s="653"/>
      <c r="AE248" s="653"/>
      <c r="AF248" s="653"/>
      <c r="AG248" s="653"/>
      <c r="AH248" s="653"/>
    </row>
    <row r="249" spans="2:34" hidden="1">
      <c r="B249" s="482">
        <v>110</v>
      </c>
      <c r="C249" s="425">
        <v>1.2</v>
      </c>
      <c r="D249" s="370" t="s">
        <v>2458</v>
      </c>
      <c r="E249" s="370"/>
      <c r="F249" s="468"/>
      <c r="G249" s="333"/>
      <c r="H249" s="468"/>
      <c r="I249" s="468"/>
      <c r="J249" s="468"/>
      <c r="K249" s="468"/>
      <c r="L249" s="468"/>
      <c r="M249" s="468"/>
      <c r="N249" s="468"/>
      <c r="O249" s="468"/>
      <c r="P249" s="468"/>
      <c r="Q249" s="468"/>
      <c r="R249" s="468"/>
      <c r="S249" s="468"/>
      <c r="T249" s="468"/>
      <c r="U249" s="468"/>
      <c r="V249" s="468"/>
      <c r="W249" s="468"/>
      <c r="X249" s="468"/>
      <c r="Y249" s="468"/>
      <c r="Z249" s="322"/>
      <c r="AA249" s="322"/>
      <c r="AB249" s="322"/>
      <c r="AC249" s="468"/>
      <c r="AD249" s="468"/>
      <c r="AE249" s="468"/>
      <c r="AF249" s="468"/>
      <c r="AG249" s="377"/>
      <c r="AH249" s="336"/>
    </row>
    <row r="250" spans="2:34" hidden="1">
      <c r="B250" s="670"/>
      <c r="C250" s="653"/>
      <c r="D250" s="653"/>
      <c r="E250" s="653"/>
      <c r="F250" s="653"/>
      <c r="G250" s="653"/>
      <c r="H250" s="653"/>
      <c r="I250" s="653"/>
      <c r="J250" s="653"/>
      <c r="K250" s="653"/>
      <c r="L250" s="653"/>
      <c r="M250" s="653"/>
      <c r="N250" s="653"/>
      <c r="O250" s="653"/>
      <c r="P250" s="653"/>
      <c r="Q250" s="653"/>
      <c r="R250" s="653"/>
      <c r="S250" s="653"/>
      <c r="T250" s="653"/>
      <c r="U250" s="653"/>
      <c r="V250" s="653"/>
      <c r="W250" s="653"/>
      <c r="X250" s="653"/>
      <c r="Y250" s="653"/>
      <c r="Z250" s="653"/>
      <c r="AA250" s="653"/>
      <c r="AB250" s="653"/>
      <c r="AC250" s="653"/>
      <c r="AD250" s="653"/>
      <c r="AE250" s="653"/>
      <c r="AF250" s="653"/>
      <c r="AG250" s="653"/>
      <c r="AH250" s="653"/>
    </row>
    <row r="251" spans="2:34" hidden="1">
      <c r="B251" s="482">
        <v>111</v>
      </c>
      <c r="C251" s="350">
        <v>0.18</v>
      </c>
      <c r="D251" s="480" t="s">
        <v>2411</v>
      </c>
      <c r="E251" s="480"/>
      <c r="F251" s="468"/>
      <c r="G251" s="333"/>
      <c r="H251" s="377"/>
      <c r="I251" s="377"/>
      <c r="J251" s="468"/>
      <c r="K251" s="376"/>
      <c r="L251" s="361"/>
      <c r="M251" s="361"/>
      <c r="N251" s="361"/>
      <c r="O251" s="468"/>
      <c r="P251" s="335"/>
      <c r="Q251" s="335"/>
      <c r="R251" s="335"/>
      <c r="S251" s="468"/>
      <c r="T251" s="376"/>
      <c r="U251" s="376"/>
      <c r="V251" s="376"/>
      <c r="W251" s="376"/>
      <c r="X251" s="376"/>
      <c r="Y251" s="376"/>
      <c r="Z251" s="322"/>
      <c r="AA251" s="322"/>
      <c r="AB251" s="322"/>
      <c r="AC251" s="377"/>
      <c r="AD251" s="377"/>
      <c r="AE251" s="377"/>
      <c r="AF251" s="377"/>
      <c r="AG251" s="468"/>
      <c r="AH251" s="362"/>
    </row>
    <row r="252" spans="2:34" hidden="1">
      <c r="B252" s="670"/>
      <c r="C252" s="653"/>
      <c r="D252" s="653"/>
      <c r="E252" s="653"/>
      <c r="F252" s="653"/>
      <c r="G252" s="653"/>
      <c r="H252" s="653"/>
      <c r="I252" s="653"/>
      <c r="J252" s="653"/>
      <c r="K252" s="653"/>
      <c r="L252" s="653"/>
      <c r="M252" s="653"/>
      <c r="N252" s="653"/>
      <c r="O252" s="653"/>
      <c r="P252" s="653"/>
      <c r="Q252" s="653"/>
      <c r="R252" s="653"/>
      <c r="S252" s="653"/>
      <c r="T252" s="653"/>
      <c r="U252" s="653"/>
      <c r="V252" s="653"/>
      <c r="W252" s="653"/>
      <c r="X252" s="653"/>
      <c r="Y252" s="653"/>
      <c r="Z252" s="653"/>
      <c r="AA252" s="653"/>
      <c r="AB252" s="653"/>
      <c r="AC252" s="653"/>
      <c r="AD252" s="653"/>
      <c r="AE252" s="653"/>
      <c r="AF252" s="653"/>
      <c r="AG252" s="653"/>
      <c r="AH252" s="653"/>
    </row>
    <row r="253" spans="2:34" hidden="1">
      <c r="B253" s="483">
        <v>112</v>
      </c>
      <c r="C253" s="455">
        <v>0.216</v>
      </c>
      <c r="D253" s="481" t="s">
        <v>2413</v>
      </c>
      <c r="E253" s="481"/>
      <c r="F253" s="468"/>
      <c r="G253" s="333"/>
      <c r="H253" s="377"/>
      <c r="I253" s="377"/>
      <c r="J253" s="468"/>
      <c r="K253" s="376"/>
      <c r="L253" s="361"/>
      <c r="M253" s="361"/>
      <c r="N253" s="361"/>
      <c r="O253" s="468"/>
      <c r="P253" s="335"/>
      <c r="Q253" s="335"/>
      <c r="R253" s="335"/>
      <c r="S253" s="468"/>
      <c r="T253" s="376"/>
      <c r="U253" s="376"/>
      <c r="V253" s="376"/>
      <c r="W253" s="376"/>
      <c r="X253" s="376"/>
      <c r="Y253" s="376"/>
      <c r="Z253" s="322"/>
      <c r="AA253" s="322"/>
      <c r="AB253" s="322"/>
      <c r="AC253" s="377"/>
      <c r="AD253" s="377"/>
      <c r="AE253" s="377"/>
      <c r="AF253" s="377"/>
      <c r="AG253" s="468"/>
      <c r="AH253" s="362"/>
    </row>
    <row r="254" spans="2:34" hidden="1">
      <c r="B254" s="670"/>
      <c r="C254" s="653"/>
      <c r="D254" s="653"/>
      <c r="E254" s="653"/>
      <c r="F254" s="653"/>
      <c r="G254" s="653"/>
      <c r="H254" s="653"/>
      <c r="I254" s="653"/>
      <c r="J254" s="653"/>
      <c r="K254" s="653"/>
      <c r="L254" s="653"/>
      <c r="M254" s="653"/>
      <c r="N254" s="653"/>
      <c r="O254" s="653"/>
      <c r="P254" s="653"/>
      <c r="Q254" s="653"/>
      <c r="R254" s="653"/>
      <c r="S254" s="653"/>
      <c r="T254" s="653"/>
      <c r="U254" s="653"/>
      <c r="V254" s="653"/>
      <c r="W254" s="653"/>
      <c r="X254" s="653"/>
      <c r="Y254" s="653"/>
      <c r="Z254" s="653"/>
      <c r="AA254" s="653"/>
      <c r="AB254" s="653"/>
      <c r="AC254" s="653"/>
      <c r="AD254" s="653"/>
      <c r="AE254" s="653"/>
      <c r="AF254" s="653"/>
      <c r="AG254" s="653"/>
      <c r="AH254" s="653"/>
    </row>
    <row r="255" spans="2:34" hidden="1">
      <c r="B255" s="483">
        <v>113</v>
      </c>
      <c r="C255" s="455">
        <v>0.47199999999999998</v>
      </c>
      <c r="D255" s="481" t="s">
        <v>2412</v>
      </c>
      <c r="E255" s="481"/>
      <c r="F255" s="468"/>
      <c r="G255" s="333"/>
      <c r="H255" s="377"/>
      <c r="I255" s="377"/>
      <c r="J255" s="468"/>
      <c r="K255" s="376"/>
      <c r="L255" s="361"/>
      <c r="M255" s="361"/>
      <c r="N255" s="361"/>
      <c r="O255" s="468"/>
      <c r="P255" s="335"/>
      <c r="Q255" s="335"/>
      <c r="R255" s="335"/>
      <c r="S255" s="468"/>
      <c r="T255" s="376"/>
      <c r="U255" s="376"/>
      <c r="V255" s="376"/>
      <c r="W255" s="376"/>
      <c r="X255" s="376"/>
      <c r="Y255" s="376"/>
      <c r="Z255" s="322"/>
      <c r="AA255" s="322"/>
      <c r="AB255" s="322"/>
      <c r="AC255" s="377"/>
      <c r="AD255" s="377"/>
      <c r="AE255" s="377"/>
      <c r="AF255" s="377"/>
      <c r="AG255" s="468"/>
      <c r="AH255" s="362"/>
    </row>
    <row r="256" spans="2:34" hidden="1">
      <c r="B256" s="670"/>
      <c r="C256" s="653"/>
      <c r="D256" s="653"/>
      <c r="E256" s="653"/>
      <c r="F256" s="653"/>
      <c r="G256" s="653"/>
      <c r="H256" s="653"/>
      <c r="I256" s="653"/>
      <c r="J256" s="653"/>
      <c r="K256" s="653"/>
      <c r="L256" s="653"/>
      <c r="M256" s="653"/>
      <c r="N256" s="653"/>
      <c r="O256" s="653"/>
      <c r="P256" s="653"/>
      <c r="Q256" s="653"/>
      <c r="R256" s="653"/>
      <c r="S256" s="653"/>
      <c r="T256" s="653"/>
      <c r="U256" s="653"/>
      <c r="V256" s="653"/>
      <c r="W256" s="653"/>
      <c r="X256" s="653"/>
      <c r="Y256" s="653"/>
      <c r="Z256" s="653"/>
      <c r="AA256" s="653"/>
      <c r="AB256" s="653"/>
      <c r="AC256" s="653"/>
      <c r="AD256" s="653"/>
      <c r="AE256" s="653"/>
      <c r="AF256" s="653"/>
      <c r="AG256" s="653"/>
      <c r="AH256" s="653"/>
    </row>
    <row r="257" spans="2:34" hidden="1">
      <c r="B257" s="472">
        <v>114</v>
      </c>
      <c r="C257" s="485">
        <v>0.25</v>
      </c>
      <c r="D257" s="376" t="s">
        <v>2414</v>
      </c>
      <c r="E257" s="376"/>
      <c r="F257" s="468"/>
      <c r="G257" s="333"/>
      <c r="H257" s="377"/>
      <c r="I257" s="377"/>
      <c r="J257" s="468"/>
      <c r="K257" s="376"/>
      <c r="L257" s="361"/>
      <c r="M257" s="361"/>
      <c r="N257" s="361"/>
      <c r="O257" s="468"/>
      <c r="P257" s="468"/>
      <c r="Q257" s="335"/>
      <c r="R257" s="335"/>
      <c r="S257" s="468"/>
      <c r="T257" s="376"/>
      <c r="U257" s="376"/>
      <c r="V257" s="376"/>
      <c r="W257" s="376"/>
      <c r="X257" s="376"/>
      <c r="Y257" s="376"/>
      <c r="Z257" s="322"/>
      <c r="AA257" s="322"/>
      <c r="AB257" s="322"/>
      <c r="AC257" s="377"/>
      <c r="AD257" s="377"/>
      <c r="AE257" s="377"/>
      <c r="AF257" s="377"/>
      <c r="AG257" s="468"/>
      <c r="AH257" s="362"/>
    </row>
    <row r="258" spans="2:34" hidden="1">
      <c r="B258" s="670"/>
      <c r="C258" s="653"/>
      <c r="D258" s="653"/>
      <c r="E258" s="653"/>
      <c r="F258" s="653"/>
      <c r="G258" s="653"/>
      <c r="H258" s="653"/>
      <c r="I258" s="653"/>
      <c r="J258" s="653"/>
      <c r="K258" s="653"/>
      <c r="L258" s="653"/>
      <c r="M258" s="653"/>
      <c r="N258" s="653"/>
      <c r="O258" s="653"/>
      <c r="P258" s="653"/>
      <c r="Q258" s="653"/>
      <c r="R258" s="653"/>
      <c r="S258" s="653"/>
      <c r="T258" s="653"/>
      <c r="U258" s="653"/>
      <c r="V258" s="653"/>
      <c r="W258" s="653"/>
      <c r="X258" s="653"/>
      <c r="Y258" s="653"/>
      <c r="Z258" s="653"/>
      <c r="AA258" s="653"/>
      <c r="AB258" s="653"/>
      <c r="AC258" s="653"/>
      <c r="AD258" s="653"/>
      <c r="AE258" s="653"/>
      <c r="AF258" s="653"/>
      <c r="AG258" s="653"/>
      <c r="AH258" s="653"/>
    </row>
    <row r="259" spans="2:34" hidden="1">
      <c r="B259" s="472">
        <v>115</v>
      </c>
      <c r="C259" s="485">
        <v>0.184</v>
      </c>
      <c r="D259" s="376" t="s">
        <v>2415</v>
      </c>
      <c r="E259" s="376"/>
      <c r="F259" s="468"/>
      <c r="G259" s="333"/>
      <c r="H259" s="377"/>
      <c r="I259" s="377"/>
      <c r="J259" s="468"/>
      <c r="K259" s="376"/>
      <c r="L259" s="361"/>
      <c r="M259" s="361"/>
      <c r="N259" s="361"/>
      <c r="O259" s="468"/>
      <c r="P259" s="468"/>
      <c r="Q259" s="335"/>
      <c r="R259" s="335"/>
      <c r="S259" s="468"/>
      <c r="T259" s="376"/>
      <c r="U259" s="376"/>
      <c r="V259" s="376"/>
      <c r="W259" s="376"/>
      <c r="X259" s="376"/>
      <c r="Y259" s="376"/>
      <c r="Z259" s="322"/>
      <c r="AA259" s="322"/>
      <c r="AB259" s="322"/>
      <c r="AC259" s="377"/>
      <c r="AD259" s="377"/>
      <c r="AE259" s="377"/>
      <c r="AF259" s="377"/>
      <c r="AG259" s="468"/>
      <c r="AH259" s="362"/>
    </row>
    <row r="260" spans="2:34" hidden="1">
      <c r="B260" s="670"/>
      <c r="C260" s="653"/>
      <c r="D260" s="653"/>
      <c r="E260" s="653"/>
      <c r="F260" s="653"/>
      <c r="G260" s="653"/>
      <c r="H260" s="653"/>
      <c r="I260" s="653"/>
      <c r="J260" s="653"/>
      <c r="K260" s="653"/>
      <c r="L260" s="653"/>
      <c r="M260" s="653"/>
      <c r="N260" s="653"/>
      <c r="O260" s="653"/>
      <c r="P260" s="653"/>
      <c r="Q260" s="653"/>
      <c r="R260" s="653"/>
      <c r="S260" s="653"/>
      <c r="T260" s="653"/>
      <c r="U260" s="653"/>
      <c r="V260" s="653"/>
      <c r="W260" s="653"/>
      <c r="X260" s="653"/>
      <c r="Y260" s="653"/>
      <c r="Z260" s="653"/>
      <c r="AA260" s="653"/>
      <c r="AB260" s="653"/>
      <c r="AC260" s="653"/>
      <c r="AD260" s="653"/>
      <c r="AE260" s="653"/>
      <c r="AF260" s="653"/>
      <c r="AG260" s="653"/>
      <c r="AH260" s="653"/>
    </row>
    <row r="261" spans="2:34" hidden="1">
      <c r="B261" s="472">
        <v>116</v>
      </c>
      <c r="C261" s="467">
        <v>1.4490000000000001</v>
      </c>
      <c r="D261" s="376" t="s">
        <v>2416</v>
      </c>
      <c r="E261" s="376"/>
      <c r="F261" s="376"/>
      <c r="G261" s="333"/>
      <c r="H261" s="377"/>
      <c r="I261" s="377"/>
      <c r="J261" s="320"/>
      <c r="K261" s="376"/>
      <c r="L261" s="321"/>
      <c r="M261" s="321"/>
      <c r="N261" s="321"/>
      <c r="O261" s="376"/>
      <c r="P261" s="468"/>
      <c r="Q261" s="335"/>
      <c r="R261" s="335"/>
      <c r="S261" s="376"/>
      <c r="T261" s="376"/>
      <c r="U261" s="376"/>
      <c r="V261" s="376"/>
      <c r="W261" s="376"/>
      <c r="X261" s="376"/>
      <c r="Y261" s="376"/>
      <c r="Z261" s="322"/>
      <c r="AA261" s="322"/>
      <c r="AB261" s="322"/>
      <c r="AC261" s="377"/>
      <c r="AD261" s="377"/>
      <c r="AE261" s="377"/>
      <c r="AF261" s="377"/>
      <c r="AG261" s="377"/>
      <c r="AH261" s="336"/>
    </row>
    <row r="262" spans="2:34" hidden="1">
      <c r="B262" s="670"/>
      <c r="C262" s="653"/>
      <c r="D262" s="653"/>
      <c r="E262" s="653"/>
      <c r="F262" s="653"/>
      <c r="G262" s="653"/>
      <c r="H262" s="653"/>
      <c r="I262" s="653"/>
      <c r="J262" s="653"/>
      <c r="K262" s="653"/>
      <c r="L262" s="653"/>
      <c r="M262" s="653"/>
      <c r="N262" s="653"/>
      <c r="O262" s="653"/>
      <c r="P262" s="653"/>
      <c r="Q262" s="653"/>
      <c r="R262" s="653"/>
      <c r="S262" s="653"/>
      <c r="T262" s="653"/>
      <c r="U262" s="653"/>
      <c r="V262" s="653"/>
      <c r="W262" s="653"/>
      <c r="X262" s="653"/>
      <c r="Y262" s="653"/>
      <c r="Z262" s="653"/>
      <c r="AA262" s="653"/>
      <c r="AB262" s="653"/>
      <c r="AC262" s="653"/>
      <c r="AD262" s="653"/>
      <c r="AE262" s="653"/>
      <c r="AF262" s="653"/>
      <c r="AG262" s="653"/>
      <c r="AH262" s="653"/>
    </row>
    <row r="263" spans="2:34" hidden="1">
      <c r="B263" s="472">
        <v>117</v>
      </c>
      <c r="C263" s="467">
        <v>0.315</v>
      </c>
      <c r="D263" s="376" t="s">
        <v>2418</v>
      </c>
      <c r="E263" s="376"/>
      <c r="F263" s="376"/>
      <c r="G263" s="333"/>
      <c r="H263" s="377"/>
      <c r="I263" s="377"/>
      <c r="J263" s="320"/>
      <c r="K263" s="376"/>
      <c r="L263" s="321"/>
      <c r="M263" s="321"/>
      <c r="N263" s="321"/>
      <c r="O263" s="376"/>
      <c r="P263" s="468"/>
      <c r="Q263" s="335"/>
      <c r="R263" s="335"/>
      <c r="S263" s="469"/>
      <c r="T263" s="376"/>
      <c r="U263" s="376"/>
      <c r="V263" s="376"/>
      <c r="W263" s="376"/>
      <c r="X263" s="376"/>
      <c r="Y263" s="376"/>
      <c r="Z263" s="322"/>
      <c r="AA263" s="322"/>
      <c r="AB263" s="322"/>
      <c r="AC263" s="377"/>
      <c r="AD263" s="377"/>
      <c r="AE263" s="377"/>
      <c r="AF263" s="377"/>
      <c r="AG263" s="377"/>
      <c r="AH263" s="336"/>
    </row>
    <row r="264" spans="2:34" hidden="1">
      <c r="B264" s="670"/>
      <c r="C264" s="653"/>
      <c r="D264" s="653"/>
      <c r="E264" s="653"/>
      <c r="F264" s="653"/>
      <c r="G264" s="653"/>
      <c r="H264" s="653"/>
      <c r="I264" s="653"/>
      <c r="J264" s="653"/>
      <c r="K264" s="653"/>
      <c r="L264" s="653"/>
      <c r="M264" s="653"/>
      <c r="N264" s="653"/>
      <c r="O264" s="653"/>
      <c r="P264" s="653"/>
      <c r="Q264" s="653"/>
      <c r="R264" s="653"/>
      <c r="S264" s="653"/>
      <c r="T264" s="653"/>
      <c r="U264" s="653"/>
      <c r="V264" s="653"/>
      <c r="W264" s="653"/>
      <c r="X264" s="653"/>
      <c r="Y264" s="653"/>
      <c r="Z264" s="653"/>
      <c r="AA264" s="653"/>
      <c r="AB264" s="653"/>
      <c r="AC264" s="653"/>
      <c r="AD264" s="653"/>
      <c r="AE264" s="653"/>
      <c r="AF264" s="653"/>
      <c r="AG264" s="653"/>
      <c r="AH264" s="653"/>
    </row>
    <row r="265" spans="2:34" hidden="1">
      <c r="B265" s="472">
        <v>118</v>
      </c>
      <c r="C265" s="467">
        <v>0.51400000000000001</v>
      </c>
      <c r="D265" s="376" t="s">
        <v>2443</v>
      </c>
      <c r="E265" s="376"/>
      <c r="F265" s="376"/>
      <c r="G265" s="333"/>
      <c r="H265" s="377"/>
      <c r="I265" s="377"/>
      <c r="J265" s="320"/>
      <c r="K265" s="376"/>
      <c r="L265" s="321"/>
      <c r="M265" s="321"/>
      <c r="N265" s="321"/>
      <c r="O265" s="376"/>
      <c r="P265" s="468"/>
      <c r="Q265" s="335"/>
      <c r="R265" s="335"/>
      <c r="S265" s="376"/>
      <c r="T265" s="376"/>
      <c r="U265" s="376"/>
      <c r="V265" s="376"/>
      <c r="W265" s="376"/>
      <c r="X265" s="376"/>
      <c r="Y265" s="376"/>
      <c r="Z265" s="322"/>
      <c r="AA265" s="322"/>
      <c r="AB265" s="322"/>
      <c r="AC265" s="377"/>
      <c r="AD265" s="377"/>
      <c r="AE265" s="377"/>
      <c r="AF265" s="377"/>
      <c r="AG265" s="377"/>
      <c r="AH265" s="336"/>
    </row>
    <row r="266" spans="2:34" hidden="1">
      <c r="B266" s="670"/>
      <c r="C266" s="653"/>
      <c r="D266" s="653"/>
      <c r="E266" s="653"/>
      <c r="F266" s="653"/>
      <c r="G266" s="653"/>
      <c r="H266" s="653"/>
      <c r="I266" s="653"/>
      <c r="J266" s="653"/>
      <c r="K266" s="653"/>
      <c r="L266" s="653"/>
      <c r="M266" s="653"/>
      <c r="N266" s="653"/>
      <c r="O266" s="653"/>
      <c r="P266" s="653"/>
      <c r="Q266" s="653"/>
      <c r="R266" s="653"/>
      <c r="S266" s="653"/>
      <c r="T266" s="653"/>
      <c r="U266" s="653"/>
      <c r="V266" s="653"/>
      <c r="W266" s="653"/>
      <c r="X266" s="653"/>
      <c r="Y266" s="653"/>
      <c r="Z266" s="653"/>
      <c r="AA266" s="653"/>
      <c r="AB266" s="653"/>
      <c r="AC266" s="653"/>
      <c r="AD266" s="653"/>
      <c r="AE266" s="653"/>
      <c r="AF266" s="653"/>
      <c r="AG266" s="653"/>
      <c r="AH266" s="653"/>
    </row>
    <row r="267" spans="2:34" hidden="1">
      <c r="B267" s="472">
        <v>119</v>
      </c>
      <c r="C267" s="467">
        <v>0.35299999999999998</v>
      </c>
      <c r="D267" s="376" t="s">
        <v>2417</v>
      </c>
      <c r="E267" s="376"/>
      <c r="F267" s="376"/>
      <c r="G267" s="333"/>
      <c r="H267" s="377"/>
      <c r="I267" s="377"/>
      <c r="J267" s="320"/>
      <c r="K267" s="376"/>
      <c r="L267" s="321"/>
      <c r="M267" s="321"/>
      <c r="N267" s="321"/>
      <c r="O267" s="376"/>
      <c r="P267" s="468"/>
      <c r="Q267" s="335"/>
      <c r="R267" s="335"/>
      <c r="S267" s="335"/>
      <c r="T267" s="376"/>
      <c r="U267" s="376"/>
      <c r="V267" s="376"/>
      <c r="W267" s="376"/>
      <c r="X267" s="376"/>
      <c r="Y267" s="376"/>
      <c r="Z267" s="322"/>
      <c r="AA267" s="322"/>
      <c r="AB267" s="322"/>
      <c r="AC267" s="377"/>
      <c r="AD267" s="377"/>
      <c r="AE267" s="377"/>
      <c r="AF267" s="377"/>
      <c r="AG267" s="377"/>
      <c r="AH267" s="336"/>
    </row>
    <row r="268" spans="2:34" hidden="1">
      <c r="B268" s="670"/>
      <c r="C268" s="653"/>
      <c r="D268" s="653"/>
      <c r="E268" s="653"/>
      <c r="F268" s="653"/>
      <c r="G268" s="653"/>
      <c r="H268" s="653"/>
      <c r="I268" s="653"/>
      <c r="J268" s="653"/>
      <c r="K268" s="653"/>
      <c r="L268" s="653"/>
      <c r="M268" s="653"/>
      <c r="N268" s="653"/>
      <c r="O268" s="653"/>
      <c r="P268" s="653"/>
      <c r="Q268" s="653"/>
      <c r="R268" s="653"/>
      <c r="S268" s="653"/>
      <c r="T268" s="653"/>
      <c r="U268" s="653"/>
      <c r="V268" s="653"/>
      <c r="W268" s="653"/>
      <c r="X268" s="653"/>
      <c r="Y268" s="653"/>
      <c r="Z268" s="653"/>
      <c r="AA268" s="653"/>
      <c r="AB268" s="653"/>
      <c r="AC268" s="653"/>
      <c r="AD268" s="653"/>
      <c r="AE268" s="653"/>
      <c r="AF268" s="653"/>
      <c r="AG268" s="653"/>
      <c r="AH268" s="653"/>
    </row>
    <row r="269" spans="2:34" hidden="1">
      <c r="B269" s="472">
        <v>120</v>
      </c>
      <c r="C269" s="467">
        <v>0.23</v>
      </c>
      <c r="D269" s="376" t="s">
        <v>2419</v>
      </c>
      <c r="E269" s="376"/>
      <c r="F269" s="335"/>
      <c r="G269" s="333"/>
      <c r="H269" s="377"/>
      <c r="I269" s="377"/>
      <c r="J269" s="391"/>
      <c r="K269" s="376"/>
      <c r="L269" s="392"/>
      <c r="M269" s="392"/>
      <c r="N269" s="392"/>
      <c r="O269" s="335"/>
      <c r="P269" s="468"/>
      <c r="Q269" s="335"/>
      <c r="R269" s="335"/>
      <c r="S269" s="335"/>
      <c r="T269" s="376"/>
      <c r="U269" s="376"/>
      <c r="V269" s="376"/>
      <c r="W269" s="376"/>
      <c r="X269" s="376"/>
      <c r="Y269" s="376"/>
      <c r="Z269" s="322"/>
      <c r="AA269" s="322"/>
      <c r="AB269" s="322"/>
      <c r="AC269" s="377"/>
      <c r="AD269" s="377"/>
      <c r="AE269" s="377"/>
      <c r="AF269" s="377"/>
      <c r="AG269" s="395"/>
      <c r="AH269" s="404"/>
    </row>
    <row r="270" spans="2:34" hidden="1">
      <c r="B270" s="670"/>
      <c r="C270" s="653"/>
      <c r="D270" s="653"/>
      <c r="E270" s="653"/>
      <c r="F270" s="653"/>
      <c r="G270" s="653"/>
      <c r="H270" s="653"/>
      <c r="I270" s="653"/>
      <c r="J270" s="653"/>
      <c r="K270" s="653"/>
      <c r="L270" s="653"/>
      <c r="M270" s="653"/>
      <c r="N270" s="653"/>
      <c r="O270" s="653"/>
      <c r="P270" s="653"/>
      <c r="Q270" s="653"/>
      <c r="R270" s="653"/>
      <c r="S270" s="653"/>
      <c r="T270" s="653"/>
      <c r="U270" s="653"/>
      <c r="V270" s="653"/>
      <c r="W270" s="653"/>
      <c r="X270" s="653"/>
      <c r="Y270" s="653"/>
      <c r="Z270" s="653"/>
      <c r="AA270" s="653"/>
      <c r="AB270" s="653"/>
      <c r="AC270" s="653"/>
      <c r="AD270" s="653"/>
      <c r="AE270" s="653"/>
      <c r="AF270" s="653"/>
      <c r="AG270" s="653"/>
      <c r="AH270" s="653"/>
    </row>
    <row r="271" spans="2:34" hidden="1">
      <c r="B271" s="472">
        <v>121</v>
      </c>
      <c r="C271" s="467">
        <v>0.41599999999999998</v>
      </c>
      <c r="D271" s="376" t="s">
        <v>2420</v>
      </c>
      <c r="E271" s="376"/>
      <c r="F271" s="335">
        <v>1</v>
      </c>
      <c r="G271" s="333" t="s">
        <v>2421</v>
      </c>
      <c r="H271" s="377" t="s">
        <v>2422</v>
      </c>
      <c r="I271" s="377" t="s">
        <v>2127</v>
      </c>
      <c r="J271" s="391">
        <v>0.41199999999999998</v>
      </c>
      <c r="K271" s="376" t="s">
        <v>1700</v>
      </c>
      <c r="L271" s="392">
        <v>4</v>
      </c>
      <c r="M271" s="392">
        <v>6.7</v>
      </c>
      <c r="N271" s="392">
        <v>7.96</v>
      </c>
      <c r="O271" s="335">
        <v>1</v>
      </c>
      <c r="P271" s="468" t="s">
        <v>1705</v>
      </c>
      <c r="Q271" s="335" t="s">
        <v>1701</v>
      </c>
      <c r="R271" s="335" t="s">
        <v>1709</v>
      </c>
      <c r="S271" s="335">
        <v>1</v>
      </c>
      <c r="T271" s="376" t="s">
        <v>1701</v>
      </c>
      <c r="U271" s="376" t="s">
        <v>1767</v>
      </c>
      <c r="V271" s="376">
        <v>0</v>
      </c>
      <c r="W271" s="376" t="s">
        <v>1701</v>
      </c>
      <c r="X271" s="376" t="s">
        <v>1707</v>
      </c>
      <c r="Y271" s="376">
        <v>1</v>
      </c>
      <c r="Z271" s="322"/>
      <c r="AA271" s="322"/>
      <c r="AB271" s="322"/>
      <c r="AC271" s="377" t="s">
        <v>1699</v>
      </c>
      <c r="AD271" s="377" t="s">
        <v>1703</v>
      </c>
      <c r="AE271" s="377">
        <v>2</v>
      </c>
      <c r="AF271" s="377"/>
      <c r="AG271" s="335">
        <v>7.48447</v>
      </c>
      <c r="AH271" s="497">
        <v>112.43129999999999</v>
      </c>
    </row>
    <row r="272" spans="2:34">
      <c r="B272" s="670"/>
      <c r="C272" s="653"/>
      <c r="D272" s="653"/>
      <c r="E272" s="653"/>
      <c r="F272" s="653"/>
      <c r="G272" s="653"/>
      <c r="H272" s="653"/>
      <c r="I272" s="653"/>
      <c r="J272" s="653"/>
      <c r="K272" s="653"/>
      <c r="L272" s="653"/>
      <c r="M272" s="653"/>
      <c r="N272" s="653"/>
      <c r="O272" s="653"/>
      <c r="P272" s="653"/>
      <c r="Q272" s="653"/>
      <c r="R272" s="653"/>
      <c r="S272" s="653"/>
      <c r="T272" s="653"/>
      <c r="U272" s="653"/>
      <c r="V272" s="653"/>
      <c r="W272" s="653"/>
      <c r="X272" s="653"/>
      <c r="Y272" s="653"/>
      <c r="Z272" s="653"/>
      <c r="AA272" s="653"/>
      <c r="AB272" s="653"/>
      <c r="AC272" s="653"/>
      <c r="AD272" s="653"/>
      <c r="AE272" s="653"/>
      <c r="AF272" s="653"/>
      <c r="AG272" s="653"/>
      <c r="AH272" s="653"/>
    </row>
    <row r="273" spans="2:34">
      <c r="B273" s="674">
        <v>122</v>
      </c>
      <c r="C273" s="676">
        <v>0.65</v>
      </c>
      <c r="D273" s="678" t="s">
        <v>2459</v>
      </c>
      <c r="E273" s="678"/>
      <c r="F273" s="377">
        <v>25</v>
      </c>
      <c r="G273" s="333" t="s">
        <v>2462</v>
      </c>
      <c r="H273" s="377" t="s">
        <v>2463</v>
      </c>
      <c r="I273" s="377"/>
      <c r="J273" s="377">
        <v>5.5E-2</v>
      </c>
      <c r="K273" s="376" t="s">
        <v>1700</v>
      </c>
      <c r="L273" s="366">
        <v>25.8</v>
      </c>
      <c r="M273" s="366">
        <v>4.7</v>
      </c>
      <c r="N273" s="366">
        <v>5.38</v>
      </c>
      <c r="O273" s="377">
        <v>1</v>
      </c>
      <c r="P273" s="468" t="s">
        <v>1697</v>
      </c>
      <c r="Q273" s="335" t="s">
        <v>1701</v>
      </c>
      <c r="R273" s="335" t="s">
        <v>1709</v>
      </c>
      <c r="S273" s="335">
        <v>2</v>
      </c>
      <c r="T273" s="376" t="s">
        <v>1701</v>
      </c>
      <c r="U273" s="376" t="s">
        <v>1767</v>
      </c>
      <c r="V273" s="376">
        <v>1</v>
      </c>
      <c r="W273" s="376" t="s">
        <v>1701</v>
      </c>
      <c r="X273" s="376" t="s">
        <v>1707</v>
      </c>
      <c r="Y273" s="376">
        <v>1</v>
      </c>
      <c r="Z273" s="322"/>
      <c r="AA273" s="322"/>
      <c r="AB273" s="322"/>
      <c r="AC273" s="377" t="s">
        <v>1699</v>
      </c>
      <c r="AD273" s="377" t="s">
        <v>1703</v>
      </c>
      <c r="AE273" s="377">
        <v>2</v>
      </c>
      <c r="AF273" s="377"/>
      <c r="AG273" s="491">
        <v>7.4736000000000002</v>
      </c>
      <c r="AH273" s="396">
        <v>112.45276</v>
      </c>
    </row>
    <row r="274" spans="2:34" hidden="1">
      <c r="B274" s="686"/>
      <c r="C274" s="687"/>
      <c r="D274" s="688"/>
      <c r="E274" s="688"/>
      <c r="F274" s="377"/>
      <c r="G274" s="333"/>
      <c r="H274" s="377"/>
      <c r="I274" s="377"/>
      <c r="J274" s="377"/>
      <c r="K274" s="376"/>
      <c r="L274" s="366"/>
      <c r="M274" s="366"/>
      <c r="N274" s="366"/>
      <c r="O274" s="377"/>
      <c r="P274" s="468"/>
      <c r="Q274" s="335"/>
      <c r="R274" s="335"/>
      <c r="S274" s="377"/>
      <c r="T274" s="376"/>
      <c r="U274" s="376"/>
      <c r="V274" s="376"/>
      <c r="W274" s="376"/>
      <c r="X274" s="376"/>
      <c r="Y274" s="376"/>
      <c r="Z274" s="322"/>
      <c r="AA274" s="322"/>
      <c r="AB274" s="322"/>
      <c r="AC274" s="377"/>
      <c r="AD274" s="377"/>
      <c r="AE274" s="377"/>
      <c r="AF274" s="377"/>
      <c r="AG274" s="395"/>
      <c r="AH274" s="492"/>
    </row>
    <row r="275" spans="2:34">
      <c r="B275" s="675"/>
      <c r="C275" s="677"/>
      <c r="D275" s="679"/>
      <c r="E275" s="679"/>
      <c r="F275" s="377">
        <v>26</v>
      </c>
      <c r="G275" s="333" t="s">
        <v>2464</v>
      </c>
      <c r="H275" s="377" t="s">
        <v>2465</v>
      </c>
      <c r="I275" s="377"/>
      <c r="J275" s="377">
        <v>0.158</v>
      </c>
      <c r="K275" s="376" t="s">
        <v>1700</v>
      </c>
      <c r="L275" s="366">
        <v>4.5999999999999996</v>
      </c>
      <c r="M275" s="366">
        <v>4.4800000000000004</v>
      </c>
      <c r="N275" s="366">
        <v>5.0599999999999996</v>
      </c>
      <c r="O275" s="377">
        <v>1</v>
      </c>
      <c r="P275" s="468" t="s">
        <v>1705</v>
      </c>
      <c r="Q275" s="335" t="s">
        <v>1701</v>
      </c>
      <c r="R275" s="335" t="s">
        <v>1709</v>
      </c>
      <c r="S275" s="335">
        <v>1</v>
      </c>
      <c r="T275" s="376" t="s">
        <v>1701</v>
      </c>
      <c r="U275" s="376" t="s">
        <v>1767</v>
      </c>
      <c r="V275" s="376">
        <v>1</v>
      </c>
      <c r="W275" s="376" t="s">
        <v>1701</v>
      </c>
      <c r="X275" s="376" t="s">
        <v>1707</v>
      </c>
      <c r="Y275" s="376">
        <v>1</v>
      </c>
      <c r="Z275" s="322"/>
      <c r="AA275" s="322"/>
      <c r="AB275" s="322"/>
      <c r="AC275" s="377" t="s">
        <v>1699</v>
      </c>
      <c r="AD275" s="377" t="s">
        <v>1703</v>
      </c>
      <c r="AE275" s="377">
        <v>2</v>
      </c>
      <c r="AF275" s="377"/>
      <c r="AG275" s="395">
        <v>7.4745600000000003</v>
      </c>
      <c r="AH275" s="492">
        <v>122.45287999999999</v>
      </c>
    </row>
    <row r="276" spans="2:34" hidden="1">
      <c r="B276" s="670"/>
      <c r="C276" s="653"/>
      <c r="D276" s="653"/>
      <c r="E276" s="653"/>
      <c r="F276" s="653"/>
      <c r="G276" s="653"/>
      <c r="H276" s="653"/>
      <c r="I276" s="653"/>
      <c r="J276" s="653"/>
      <c r="K276" s="653"/>
      <c r="L276" s="653"/>
      <c r="M276" s="653"/>
      <c r="N276" s="653"/>
      <c r="O276" s="653"/>
      <c r="P276" s="653"/>
      <c r="Q276" s="653"/>
      <c r="R276" s="653"/>
      <c r="S276" s="653"/>
      <c r="T276" s="653"/>
      <c r="U276" s="653"/>
      <c r="V276" s="653"/>
      <c r="W276" s="653"/>
      <c r="X276" s="653"/>
      <c r="Y276" s="653"/>
      <c r="Z276" s="653"/>
      <c r="AA276" s="653"/>
      <c r="AB276" s="653"/>
      <c r="AC276" s="653"/>
      <c r="AD276" s="653"/>
      <c r="AE276" s="653"/>
      <c r="AF276" s="653"/>
      <c r="AG276" s="653"/>
      <c r="AH276" s="653"/>
    </row>
    <row r="277" spans="2:34" ht="15.75" hidden="1" customHeight="1">
      <c r="B277" s="472">
        <v>123</v>
      </c>
      <c r="C277" s="467">
        <v>0.71799999999999997</v>
      </c>
      <c r="D277" s="376" t="s">
        <v>2423</v>
      </c>
      <c r="E277" s="376"/>
      <c r="F277" s="377"/>
      <c r="G277" s="333"/>
      <c r="H277" s="377"/>
      <c r="I277" s="377"/>
      <c r="J277" s="377"/>
      <c r="K277" s="376"/>
      <c r="L277" s="366"/>
      <c r="M277" s="366"/>
      <c r="N277" s="366"/>
      <c r="O277" s="377"/>
      <c r="P277" s="468"/>
      <c r="Q277" s="335"/>
      <c r="R277" s="335"/>
      <c r="S277" s="377"/>
      <c r="T277" s="376"/>
      <c r="U277" s="376"/>
      <c r="V277" s="376"/>
      <c r="W277" s="376"/>
      <c r="X277" s="376"/>
      <c r="Y277" s="376"/>
      <c r="Z277" s="322"/>
      <c r="AA277" s="322"/>
      <c r="AB277" s="322"/>
      <c r="AC277" s="377"/>
      <c r="AD277" s="377"/>
      <c r="AE277" s="377"/>
      <c r="AF277" s="377"/>
      <c r="AG277" s="377"/>
      <c r="AH277" s="378"/>
    </row>
    <row r="278" spans="2:34">
      <c r="B278" s="670"/>
      <c r="C278" s="653"/>
      <c r="D278" s="653"/>
      <c r="E278" s="653"/>
      <c r="F278" s="653"/>
      <c r="G278" s="653"/>
      <c r="H278" s="653"/>
      <c r="I278" s="653"/>
      <c r="J278" s="653"/>
      <c r="K278" s="653"/>
      <c r="L278" s="653"/>
      <c r="M278" s="653"/>
      <c r="N278" s="653"/>
      <c r="O278" s="653"/>
      <c r="P278" s="653"/>
      <c r="Q278" s="653"/>
      <c r="R278" s="653"/>
      <c r="S278" s="653"/>
      <c r="T278" s="653"/>
      <c r="U278" s="653"/>
      <c r="V278" s="653"/>
      <c r="W278" s="653"/>
      <c r="X278" s="653"/>
      <c r="Y278" s="653"/>
      <c r="Z278" s="653"/>
      <c r="AA278" s="653"/>
      <c r="AB278" s="653"/>
      <c r="AC278" s="653"/>
      <c r="AD278" s="653"/>
      <c r="AE278" s="653"/>
      <c r="AF278" s="653"/>
      <c r="AG278" s="653"/>
      <c r="AH278" s="653"/>
    </row>
    <row r="279" spans="2:34">
      <c r="B279" s="474">
        <v>124</v>
      </c>
      <c r="C279" s="370">
        <v>0.27100000000000002</v>
      </c>
      <c r="D279" s="370" t="s">
        <v>2424</v>
      </c>
      <c r="E279" s="370"/>
      <c r="F279" s="468">
        <v>27</v>
      </c>
      <c r="G279" s="377" t="s">
        <v>2425</v>
      </c>
      <c r="H279" s="468" t="s">
        <v>2444</v>
      </c>
      <c r="I279" s="468" t="s">
        <v>2067</v>
      </c>
      <c r="J279" s="384">
        <v>0</v>
      </c>
      <c r="K279" s="361" t="s">
        <v>1700</v>
      </c>
      <c r="L279" s="361">
        <v>6.25</v>
      </c>
      <c r="M279" s="361">
        <v>4.55</v>
      </c>
      <c r="N279" s="361">
        <v>5.55</v>
      </c>
      <c r="O279" s="468">
        <v>1</v>
      </c>
      <c r="P279" s="468" t="s">
        <v>1705</v>
      </c>
      <c r="Q279" s="468" t="s">
        <v>1701</v>
      </c>
      <c r="R279" s="468" t="s">
        <v>1709</v>
      </c>
      <c r="S279" s="468">
        <v>0</v>
      </c>
      <c r="T279" s="468" t="s">
        <v>1701</v>
      </c>
      <c r="U279" s="468" t="s">
        <v>1767</v>
      </c>
      <c r="V279" s="468">
        <v>0</v>
      </c>
      <c r="W279" s="468" t="s">
        <v>1701</v>
      </c>
      <c r="X279" s="468" t="s">
        <v>1707</v>
      </c>
      <c r="Y279" s="468">
        <v>1</v>
      </c>
      <c r="Z279" s="322"/>
      <c r="AA279" s="322"/>
      <c r="AB279" s="322"/>
      <c r="AC279" s="468" t="s">
        <v>1699</v>
      </c>
      <c r="AD279" s="468" t="s">
        <v>1703</v>
      </c>
      <c r="AE279" s="468">
        <v>2</v>
      </c>
      <c r="AF279" s="468"/>
      <c r="AG279" s="468">
        <v>7.4640300000000002</v>
      </c>
      <c r="AH279" s="362">
        <v>112.45541</v>
      </c>
    </row>
    <row r="280" spans="2:34" hidden="1">
      <c r="B280" s="670"/>
      <c r="C280" s="653"/>
      <c r="D280" s="653"/>
      <c r="E280" s="653"/>
      <c r="F280" s="653"/>
      <c r="G280" s="653"/>
      <c r="H280" s="653"/>
      <c r="I280" s="653"/>
      <c r="J280" s="653"/>
      <c r="K280" s="653"/>
      <c r="L280" s="653"/>
      <c r="M280" s="653"/>
      <c r="N280" s="653"/>
      <c r="O280" s="653"/>
      <c r="P280" s="653"/>
      <c r="Q280" s="653"/>
      <c r="R280" s="653"/>
      <c r="S280" s="653"/>
      <c r="T280" s="653"/>
      <c r="U280" s="653"/>
      <c r="V280" s="653"/>
      <c r="W280" s="653"/>
      <c r="X280" s="653"/>
      <c r="Y280" s="653"/>
      <c r="Z280" s="653"/>
      <c r="AA280" s="653"/>
      <c r="AB280" s="653"/>
      <c r="AC280" s="653"/>
      <c r="AD280" s="653"/>
      <c r="AE280" s="653"/>
      <c r="AF280" s="653"/>
      <c r="AG280" s="653"/>
      <c r="AH280" s="653"/>
    </row>
    <row r="281" spans="2:34" hidden="1">
      <c r="B281" s="474">
        <v>125</v>
      </c>
      <c r="C281" s="425">
        <v>0.98</v>
      </c>
      <c r="D281" s="370" t="s">
        <v>2426</v>
      </c>
      <c r="E281" s="370"/>
      <c r="F281" s="468"/>
      <c r="G281" s="377"/>
      <c r="H281" s="468"/>
      <c r="I281" s="468"/>
      <c r="J281" s="384"/>
      <c r="K281" s="361"/>
      <c r="L281" s="361"/>
      <c r="M281" s="361"/>
      <c r="N281" s="361"/>
      <c r="O281" s="468"/>
      <c r="P281" s="468"/>
      <c r="Q281" s="468"/>
      <c r="R281" s="468"/>
      <c r="S281" s="468"/>
      <c r="T281" s="468"/>
      <c r="U281" s="468"/>
      <c r="V281" s="468"/>
      <c r="W281" s="468"/>
      <c r="X281" s="468"/>
      <c r="Y281" s="468"/>
      <c r="Z281" s="322"/>
      <c r="AA281" s="322"/>
      <c r="AB281" s="322"/>
      <c r="AC281" s="468"/>
      <c r="AD281" s="468"/>
      <c r="AE281" s="468"/>
      <c r="AF281" s="468"/>
      <c r="AG281" s="468"/>
      <c r="AH281" s="362"/>
    </row>
    <row r="282" spans="2:34" hidden="1">
      <c r="B282" s="670"/>
      <c r="C282" s="653"/>
      <c r="D282" s="653"/>
      <c r="E282" s="653"/>
      <c r="F282" s="653"/>
      <c r="G282" s="653"/>
      <c r="H282" s="653"/>
      <c r="I282" s="653"/>
      <c r="J282" s="653"/>
      <c r="K282" s="653"/>
      <c r="L282" s="653"/>
      <c r="M282" s="653"/>
      <c r="N282" s="653"/>
      <c r="O282" s="653"/>
      <c r="P282" s="653"/>
      <c r="Q282" s="653"/>
      <c r="R282" s="653"/>
      <c r="S282" s="653"/>
      <c r="T282" s="653"/>
      <c r="U282" s="653"/>
      <c r="V282" s="653"/>
      <c r="W282" s="653"/>
      <c r="X282" s="653"/>
      <c r="Y282" s="653"/>
      <c r="Z282" s="653"/>
      <c r="AA282" s="653"/>
      <c r="AB282" s="653"/>
      <c r="AC282" s="653"/>
      <c r="AD282" s="653"/>
      <c r="AE282" s="653"/>
      <c r="AF282" s="653"/>
      <c r="AG282" s="653"/>
      <c r="AH282" s="653"/>
    </row>
    <row r="283" spans="2:34" ht="23.25" hidden="1" customHeight="1">
      <c r="B283" s="474">
        <v>126</v>
      </c>
      <c r="C283" s="370">
        <v>1.0489999999999999</v>
      </c>
      <c r="D283" s="370" t="s">
        <v>2427</v>
      </c>
      <c r="E283" s="370"/>
      <c r="F283" s="468"/>
      <c r="G283" s="333"/>
      <c r="H283" s="468"/>
      <c r="I283" s="468"/>
      <c r="J283" s="384"/>
      <c r="K283" s="468"/>
      <c r="L283" s="468"/>
      <c r="M283" s="468"/>
      <c r="N283" s="468"/>
      <c r="O283" s="468"/>
      <c r="P283" s="468"/>
      <c r="Q283" s="468"/>
      <c r="R283" s="468"/>
      <c r="S283" s="468"/>
      <c r="T283" s="468"/>
      <c r="U283" s="468"/>
      <c r="V283" s="468"/>
      <c r="W283" s="468"/>
      <c r="X283" s="468"/>
      <c r="Y283" s="468"/>
      <c r="Z283" s="322"/>
      <c r="AA283" s="322"/>
      <c r="AB283" s="322"/>
      <c r="AC283" s="468"/>
      <c r="AD283" s="468"/>
      <c r="AE283" s="468"/>
      <c r="AF283" s="468"/>
      <c r="AG283" s="468"/>
      <c r="AH283" s="411"/>
    </row>
    <row r="284" spans="2:34">
      <c r="B284" s="670"/>
      <c r="C284" s="653"/>
      <c r="D284" s="653"/>
      <c r="E284" s="653"/>
      <c r="F284" s="653"/>
      <c r="G284" s="653"/>
      <c r="H284" s="653"/>
      <c r="I284" s="653"/>
      <c r="J284" s="653"/>
      <c r="K284" s="653"/>
      <c r="L284" s="653"/>
      <c r="M284" s="653"/>
      <c r="N284" s="653"/>
      <c r="O284" s="653"/>
      <c r="P284" s="653"/>
      <c r="Q284" s="653"/>
      <c r="R284" s="653"/>
      <c r="S284" s="653"/>
      <c r="T284" s="653"/>
      <c r="U284" s="653"/>
      <c r="V284" s="653"/>
      <c r="W284" s="653"/>
      <c r="X284" s="653"/>
      <c r="Y284" s="653"/>
      <c r="Z284" s="653"/>
      <c r="AA284" s="653"/>
      <c r="AB284" s="653"/>
      <c r="AC284" s="653"/>
      <c r="AD284" s="653"/>
      <c r="AE284" s="653"/>
      <c r="AF284" s="653"/>
      <c r="AG284" s="653"/>
      <c r="AH284" s="653"/>
    </row>
    <row r="285" spans="2:34">
      <c r="B285" s="474">
        <v>127</v>
      </c>
      <c r="C285" s="475">
        <v>0.39500000000000002</v>
      </c>
      <c r="D285" s="480" t="s">
        <v>2428</v>
      </c>
      <c r="E285" s="480"/>
      <c r="F285" s="468">
        <v>28</v>
      </c>
      <c r="G285" s="333" t="s">
        <v>2429</v>
      </c>
      <c r="H285" s="468" t="s">
        <v>2430</v>
      </c>
      <c r="I285" s="468" t="s">
        <v>2078</v>
      </c>
      <c r="J285" s="384">
        <v>0</v>
      </c>
      <c r="K285" s="376" t="s">
        <v>1700</v>
      </c>
      <c r="L285" s="361">
        <v>4</v>
      </c>
      <c r="M285" s="361">
        <v>5.9</v>
      </c>
      <c r="N285" s="361">
        <v>6.2</v>
      </c>
      <c r="O285" s="468">
        <v>1</v>
      </c>
      <c r="P285" s="468" t="s">
        <v>1705</v>
      </c>
      <c r="Q285" s="468" t="s">
        <v>1701</v>
      </c>
      <c r="R285" s="468" t="s">
        <v>1709</v>
      </c>
      <c r="S285" s="468">
        <v>0</v>
      </c>
      <c r="T285" s="468" t="s">
        <v>1701</v>
      </c>
      <c r="U285" s="468" t="s">
        <v>1767</v>
      </c>
      <c r="V285" s="468">
        <v>0</v>
      </c>
      <c r="W285" s="468" t="s">
        <v>1701</v>
      </c>
      <c r="X285" s="468" t="s">
        <v>1707</v>
      </c>
      <c r="Y285" s="468">
        <v>1</v>
      </c>
      <c r="Z285" s="322"/>
      <c r="AA285" s="322"/>
      <c r="AB285" s="322"/>
      <c r="AC285" s="468" t="s">
        <v>1699</v>
      </c>
      <c r="AD285" s="468" t="s">
        <v>1703</v>
      </c>
      <c r="AE285" s="468">
        <v>2</v>
      </c>
      <c r="AF285" s="468"/>
      <c r="AG285" s="468">
        <v>7.4700600000000001</v>
      </c>
      <c r="AH285" s="362">
        <v>112.44945</v>
      </c>
    </row>
    <row r="286" spans="2:34" hidden="1">
      <c r="B286" s="670"/>
      <c r="C286" s="653"/>
      <c r="D286" s="653"/>
      <c r="E286" s="653"/>
      <c r="F286" s="653"/>
      <c r="G286" s="653"/>
      <c r="H286" s="653"/>
      <c r="I286" s="653"/>
      <c r="J286" s="653"/>
      <c r="K286" s="653"/>
      <c r="L286" s="653"/>
      <c r="M286" s="653"/>
      <c r="N286" s="653"/>
      <c r="O286" s="653"/>
      <c r="P286" s="653"/>
      <c r="Q286" s="653"/>
      <c r="R286" s="653"/>
      <c r="S286" s="653"/>
      <c r="T286" s="653"/>
      <c r="U286" s="653"/>
      <c r="V286" s="653"/>
      <c r="W286" s="653"/>
      <c r="X286" s="653"/>
      <c r="Y286" s="653"/>
      <c r="Z286" s="653"/>
      <c r="AA286" s="653"/>
      <c r="AB286" s="653"/>
      <c r="AC286" s="653"/>
      <c r="AD286" s="653"/>
      <c r="AE286" s="653"/>
      <c r="AF286" s="653"/>
      <c r="AG286" s="653"/>
      <c r="AH286" s="653"/>
    </row>
    <row r="287" spans="2:34" ht="24.75" hidden="1" customHeight="1">
      <c r="B287" s="472">
        <v>128</v>
      </c>
      <c r="C287" s="467">
        <v>0.36099999999999999</v>
      </c>
      <c r="D287" s="376" t="s">
        <v>2431</v>
      </c>
      <c r="E287" s="376"/>
      <c r="F287" s="468"/>
      <c r="G287" s="317"/>
      <c r="H287" s="468"/>
      <c r="I287" s="360"/>
      <c r="J287" s="468"/>
      <c r="K287" s="376"/>
      <c r="L287" s="361"/>
      <c r="M287" s="361"/>
      <c r="N287" s="361"/>
      <c r="O287" s="468"/>
      <c r="P287" s="468"/>
      <c r="Q287" s="468"/>
      <c r="R287" s="468"/>
      <c r="S287" s="468"/>
      <c r="T287" s="468"/>
      <c r="U287" s="468"/>
      <c r="V287" s="468"/>
      <c r="W287" s="468"/>
      <c r="X287" s="468"/>
      <c r="Y287" s="468"/>
      <c r="Z287" s="322"/>
      <c r="AA287" s="322"/>
      <c r="AB287" s="322"/>
      <c r="AC287" s="468"/>
      <c r="AD287" s="468"/>
      <c r="AE287" s="468"/>
      <c r="AF287" s="468"/>
      <c r="AG287" s="468"/>
      <c r="AH287" s="362"/>
    </row>
    <row r="288" spans="2:34" hidden="1">
      <c r="B288" s="670"/>
      <c r="C288" s="653"/>
      <c r="D288" s="653"/>
      <c r="E288" s="653"/>
      <c r="F288" s="653"/>
      <c r="G288" s="653"/>
      <c r="H288" s="653"/>
      <c r="I288" s="653"/>
      <c r="J288" s="653"/>
      <c r="K288" s="653"/>
      <c r="L288" s="653"/>
      <c r="M288" s="653"/>
      <c r="N288" s="653"/>
      <c r="O288" s="653"/>
      <c r="P288" s="653"/>
      <c r="Q288" s="653"/>
      <c r="R288" s="653"/>
      <c r="S288" s="653"/>
      <c r="T288" s="653"/>
      <c r="U288" s="653"/>
      <c r="V288" s="653"/>
      <c r="W288" s="653"/>
      <c r="X288" s="653"/>
      <c r="Y288" s="653"/>
      <c r="Z288" s="653"/>
      <c r="AA288" s="653"/>
      <c r="AB288" s="653"/>
      <c r="AC288" s="653"/>
      <c r="AD288" s="653"/>
      <c r="AE288" s="653"/>
      <c r="AF288" s="653"/>
      <c r="AG288" s="653"/>
      <c r="AH288" s="653"/>
    </row>
    <row r="289" spans="2:34" hidden="1">
      <c r="B289" s="472">
        <v>129</v>
      </c>
      <c r="C289" s="467">
        <v>1.2</v>
      </c>
      <c r="D289" s="376" t="s">
        <v>2461</v>
      </c>
      <c r="E289" s="376"/>
      <c r="F289" s="468"/>
      <c r="G289" s="317"/>
      <c r="H289" s="468"/>
      <c r="I289" s="360"/>
      <c r="J289" s="468"/>
      <c r="K289" s="376"/>
      <c r="L289" s="361"/>
      <c r="M289" s="361"/>
      <c r="N289" s="361"/>
      <c r="O289" s="468"/>
      <c r="P289" s="468"/>
      <c r="Q289" s="468"/>
      <c r="R289" s="468"/>
      <c r="S289" s="468"/>
      <c r="T289" s="468"/>
      <c r="U289" s="468"/>
      <c r="V289" s="468"/>
      <c r="W289" s="468"/>
      <c r="X289" s="468"/>
      <c r="Y289" s="468"/>
      <c r="Z289" s="322"/>
      <c r="AA289" s="322"/>
      <c r="AB289" s="322"/>
      <c r="AC289" s="468"/>
      <c r="AD289" s="468"/>
      <c r="AE289" s="468"/>
      <c r="AF289" s="468"/>
      <c r="AG289" s="468"/>
      <c r="AH289" s="362"/>
    </row>
    <row r="290" spans="2:34" hidden="1">
      <c r="B290" s="670"/>
      <c r="C290" s="653"/>
      <c r="D290" s="653"/>
      <c r="E290" s="653"/>
      <c r="F290" s="653"/>
      <c r="G290" s="653"/>
      <c r="H290" s="653"/>
      <c r="I290" s="653"/>
      <c r="J290" s="653"/>
      <c r="K290" s="653"/>
      <c r="L290" s="653"/>
      <c r="M290" s="653"/>
      <c r="N290" s="653"/>
      <c r="O290" s="653"/>
      <c r="P290" s="653"/>
      <c r="Q290" s="653"/>
      <c r="R290" s="653"/>
      <c r="S290" s="653"/>
      <c r="T290" s="653"/>
      <c r="U290" s="653"/>
      <c r="V290" s="653"/>
      <c r="W290" s="653"/>
      <c r="X290" s="653"/>
      <c r="Y290" s="653"/>
      <c r="Z290" s="653"/>
      <c r="AA290" s="653"/>
      <c r="AB290" s="653"/>
      <c r="AC290" s="653"/>
      <c r="AD290" s="653"/>
      <c r="AE290" s="653"/>
      <c r="AF290" s="653"/>
      <c r="AG290" s="653"/>
      <c r="AH290" s="653"/>
    </row>
    <row r="291" spans="2:34" hidden="1">
      <c r="B291" s="488">
        <v>130</v>
      </c>
      <c r="C291" s="467">
        <v>0.311</v>
      </c>
      <c r="D291" s="469" t="s">
        <v>2432</v>
      </c>
      <c r="E291" s="469"/>
      <c r="F291" s="468"/>
      <c r="G291" s="317"/>
      <c r="H291" s="468"/>
      <c r="I291" s="360"/>
      <c r="J291" s="468"/>
      <c r="K291" s="376"/>
      <c r="L291" s="361"/>
      <c r="M291" s="361"/>
      <c r="N291" s="361"/>
      <c r="O291" s="468"/>
      <c r="P291" s="468"/>
      <c r="Q291" s="468"/>
      <c r="R291" s="468"/>
      <c r="S291" s="468"/>
      <c r="T291" s="468"/>
      <c r="U291" s="468"/>
      <c r="V291" s="468"/>
      <c r="W291" s="468"/>
      <c r="X291" s="468"/>
      <c r="Y291" s="468"/>
      <c r="Z291" s="322"/>
      <c r="AA291" s="322"/>
      <c r="AB291" s="322"/>
      <c r="AC291" s="468"/>
      <c r="AD291" s="468"/>
      <c r="AE291" s="468"/>
      <c r="AF291" s="468"/>
      <c r="AG291" s="468"/>
      <c r="AH291" s="362"/>
    </row>
    <row r="292" spans="2:34" hidden="1">
      <c r="B292" s="670"/>
      <c r="C292" s="653"/>
      <c r="D292" s="653"/>
      <c r="E292" s="653"/>
      <c r="F292" s="653"/>
      <c r="G292" s="653"/>
      <c r="H292" s="653"/>
      <c r="I292" s="653"/>
      <c r="J292" s="653"/>
      <c r="K292" s="653"/>
      <c r="L292" s="653"/>
      <c r="M292" s="653"/>
      <c r="N292" s="653"/>
      <c r="O292" s="653"/>
      <c r="P292" s="653"/>
      <c r="Q292" s="653"/>
      <c r="R292" s="653"/>
      <c r="S292" s="653"/>
      <c r="T292" s="653"/>
      <c r="U292" s="653"/>
      <c r="V292" s="653"/>
      <c r="W292" s="653"/>
      <c r="X292" s="653"/>
      <c r="Y292" s="653"/>
      <c r="Z292" s="653"/>
      <c r="AA292" s="653"/>
      <c r="AB292" s="653"/>
      <c r="AC292" s="653"/>
      <c r="AD292" s="653"/>
      <c r="AE292" s="653"/>
      <c r="AF292" s="653"/>
      <c r="AG292" s="653"/>
      <c r="AH292" s="653"/>
    </row>
    <row r="293" spans="2:34" hidden="1">
      <c r="B293" s="692">
        <v>131</v>
      </c>
      <c r="C293" s="676">
        <v>0.72799999999999998</v>
      </c>
      <c r="D293" s="751" t="s">
        <v>2433</v>
      </c>
      <c r="E293" s="496"/>
      <c r="F293" s="371">
        <v>1</v>
      </c>
      <c r="G293" s="317" t="s">
        <v>2434</v>
      </c>
      <c r="H293" s="345" t="s">
        <v>2453</v>
      </c>
      <c r="I293" s="346" t="s">
        <v>2071</v>
      </c>
      <c r="J293" s="347">
        <v>0</v>
      </c>
      <c r="K293" s="376" t="s">
        <v>1700</v>
      </c>
      <c r="L293" s="348">
        <v>3</v>
      </c>
      <c r="M293" s="348">
        <v>6.8</v>
      </c>
      <c r="N293" s="348">
        <v>7.3</v>
      </c>
      <c r="O293" s="345">
        <v>1</v>
      </c>
      <c r="P293" s="468" t="s">
        <v>1697</v>
      </c>
      <c r="Q293" s="468" t="s">
        <v>1701</v>
      </c>
      <c r="R293" s="468" t="s">
        <v>1709</v>
      </c>
      <c r="S293" s="345">
        <v>1</v>
      </c>
      <c r="T293" s="468" t="s">
        <v>1701</v>
      </c>
      <c r="U293" s="468" t="s">
        <v>1767</v>
      </c>
      <c r="V293" s="468">
        <v>1</v>
      </c>
      <c r="W293" s="468" t="s">
        <v>1701</v>
      </c>
      <c r="X293" s="468" t="s">
        <v>1707</v>
      </c>
      <c r="Y293" s="468">
        <v>1</v>
      </c>
      <c r="Z293" s="322"/>
      <c r="AA293" s="322"/>
      <c r="AB293" s="322"/>
      <c r="AC293" s="468" t="s">
        <v>1699</v>
      </c>
      <c r="AD293" s="468" t="s">
        <v>1703</v>
      </c>
      <c r="AE293" s="468">
        <v>0</v>
      </c>
      <c r="AF293" s="345"/>
      <c r="AG293" s="345">
        <v>7.4827500000000002</v>
      </c>
      <c r="AH293" s="351">
        <v>112.44568</v>
      </c>
    </row>
    <row r="294" spans="2:34" hidden="1">
      <c r="B294" s="752"/>
      <c r="C294" s="687"/>
      <c r="D294" s="753"/>
      <c r="E294" s="496"/>
      <c r="F294" s="406"/>
      <c r="G294" s="324"/>
      <c r="H294" s="377"/>
      <c r="I294" s="334"/>
      <c r="J294" s="324"/>
      <c r="K294" s="324"/>
      <c r="L294" s="328"/>
      <c r="M294" s="328"/>
      <c r="N294" s="328"/>
      <c r="O294" s="324"/>
      <c r="P294" s="324"/>
      <c r="Q294" s="324"/>
      <c r="R294" s="324"/>
      <c r="S294" s="324"/>
      <c r="T294" s="324"/>
      <c r="U294" s="324"/>
      <c r="V294" s="324"/>
      <c r="W294" s="324"/>
      <c r="X294" s="324"/>
      <c r="Y294" s="324"/>
      <c r="Z294" s="324"/>
      <c r="AA294" s="324"/>
      <c r="AB294" s="324"/>
      <c r="AC294" s="324"/>
      <c r="AD294" s="324"/>
      <c r="AE294" s="324"/>
      <c r="AF294" s="324"/>
      <c r="AG294" s="324"/>
      <c r="AH294" s="329"/>
    </row>
    <row r="295" spans="2:34" hidden="1">
      <c r="B295" s="693"/>
      <c r="C295" s="677"/>
      <c r="D295" s="754"/>
      <c r="E295" s="496"/>
      <c r="F295" s="407">
        <v>2</v>
      </c>
      <c r="G295" s="317" t="s">
        <v>2435</v>
      </c>
      <c r="H295" s="317" t="s">
        <v>2436</v>
      </c>
      <c r="I295" s="346" t="s">
        <v>2071</v>
      </c>
      <c r="J295" s="370">
        <v>0.64900000000000002</v>
      </c>
      <c r="K295" s="376" t="s">
        <v>1700</v>
      </c>
      <c r="L295" s="408">
        <v>3.2</v>
      </c>
      <c r="M295" s="408">
        <v>7.35</v>
      </c>
      <c r="N295" s="408">
        <v>9.25</v>
      </c>
      <c r="O295" s="409">
        <v>1</v>
      </c>
      <c r="P295" s="468" t="s">
        <v>1705</v>
      </c>
      <c r="Q295" s="468" t="s">
        <v>1701</v>
      </c>
      <c r="R295" s="468" t="s">
        <v>1709</v>
      </c>
      <c r="S295" s="345">
        <v>2</v>
      </c>
      <c r="T295" s="468" t="s">
        <v>1701</v>
      </c>
      <c r="U295" s="468" t="s">
        <v>1767</v>
      </c>
      <c r="V295" s="468">
        <v>2</v>
      </c>
      <c r="W295" s="468" t="s">
        <v>1701</v>
      </c>
      <c r="X295" s="468" t="s">
        <v>1707</v>
      </c>
      <c r="Y295" s="468">
        <v>1</v>
      </c>
      <c r="Z295" s="322"/>
      <c r="AA295" s="322"/>
      <c r="AB295" s="322"/>
      <c r="AC295" s="468" t="s">
        <v>1699</v>
      </c>
      <c r="AD295" s="468" t="s">
        <v>1703</v>
      </c>
      <c r="AE295" s="468">
        <v>2</v>
      </c>
      <c r="AF295" s="370"/>
      <c r="AG295" s="370">
        <v>7.4768600000000003</v>
      </c>
      <c r="AH295" s="410">
        <v>112.44617</v>
      </c>
    </row>
    <row r="296" spans="2:34" hidden="1">
      <c r="B296" s="670"/>
      <c r="C296" s="653"/>
      <c r="D296" s="653"/>
      <c r="E296" s="653"/>
      <c r="F296" s="653"/>
      <c r="G296" s="653"/>
      <c r="H296" s="653"/>
      <c r="I296" s="653"/>
      <c r="J296" s="653"/>
      <c r="K296" s="653"/>
      <c r="L296" s="653"/>
      <c r="M296" s="653"/>
      <c r="N296" s="653"/>
      <c r="O296" s="653"/>
      <c r="P296" s="653"/>
      <c r="Q296" s="653"/>
      <c r="R296" s="653"/>
      <c r="S296" s="653"/>
      <c r="T296" s="653"/>
      <c r="U296" s="653"/>
      <c r="V296" s="653"/>
      <c r="W296" s="653"/>
      <c r="X296" s="653"/>
      <c r="Y296" s="653"/>
      <c r="Z296" s="653"/>
      <c r="AA296" s="653"/>
      <c r="AB296" s="653"/>
      <c r="AC296" s="653"/>
      <c r="AD296" s="653"/>
      <c r="AE296" s="653"/>
      <c r="AF296" s="653"/>
      <c r="AG296" s="653"/>
      <c r="AH296" s="653"/>
    </row>
    <row r="297" spans="2:34" hidden="1">
      <c r="B297" s="474">
        <v>132</v>
      </c>
      <c r="C297" s="370">
        <v>0.61299999999999999</v>
      </c>
      <c r="D297" s="370" t="s">
        <v>2437</v>
      </c>
      <c r="E297" s="370"/>
      <c r="F297" s="468"/>
      <c r="G297" s="333"/>
      <c r="H297" s="468"/>
      <c r="I297" s="360"/>
      <c r="J297" s="384"/>
      <c r="K297" s="468"/>
      <c r="L297" s="468"/>
      <c r="M297" s="468"/>
      <c r="N297" s="468"/>
      <c r="O297" s="468"/>
      <c r="P297" s="468"/>
      <c r="Q297" s="468"/>
      <c r="R297" s="468"/>
      <c r="S297" s="468"/>
      <c r="T297" s="468"/>
      <c r="U297" s="468"/>
      <c r="V297" s="468"/>
      <c r="W297" s="468"/>
      <c r="X297" s="468"/>
      <c r="Y297" s="468"/>
      <c r="Z297" s="322"/>
      <c r="AA297" s="322"/>
      <c r="AB297" s="322"/>
      <c r="AC297" s="468"/>
      <c r="AD297" s="468"/>
      <c r="AE297" s="468"/>
      <c r="AF297" s="468"/>
      <c r="AG297" s="468"/>
      <c r="AH297" s="411"/>
    </row>
    <row r="298" spans="2:34" hidden="1">
      <c r="B298" s="670"/>
      <c r="C298" s="653"/>
      <c r="D298" s="653"/>
      <c r="E298" s="653"/>
      <c r="F298" s="653"/>
      <c r="G298" s="653"/>
      <c r="H298" s="653"/>
      <c r="I298" s="653"/>
      <c r="J298" s="653"/>
      <c r="K298" s="653"/>
      <c r="L298" s="653"/>
      <c r="M298" s="653"/>
      <c r="N298" s="653"/>
      <c r="O298" s="653"/>
      <c r="P298" s="653"/>
      <c r="Q298" s="653"/>
      <c r="R298" s="653"/>
      <c r="S298" s="653"/>
      <c r="T298" s="653"/>
      <c r="U298" s="653"/>
      <c r="V298" s="653"/>
      <c r="W298" s="653"/>
      <c r="X298" s="653"/>
      <c r="Y298" s="653"/>
      <c r="Z298" s="653"/>
      <c r="AA298" s="653"/>
      <c r="AB298" s="653"/>
      <c r="AC298" s="653"/>
      <c r="AD298" s="653"/>
      <c r="AE298" s="653"/>
      <c r="AF298" s="653"/>
      <c r="AG298" s="653"/>
      <c r="AH298" s="653"/>
    </row>
    <row r="299" spans="2:34" hidden="1">
      <c r="B299" s="748">
        <v>133</v>
      </c>
      <c r="C299" s="749">
        <v>1.0129999999999999</v>
      </c>
      <c r="D299" s="750" t="s">
        <v>2438</v>
      </c>
      <c r="E299" s="469"/>
      <c r="F299" s="376">
        <v>1</v>
      </c>
      <c r="G299" s="317" t="s">
        <v>2439</v>
      </c>
      <c r="H299" s="376" t="s">
        <v>2456</v>
      </c>
      <c r="I299" s="442" t="s">
        <v>2076</v>
      </c>
      <c r="J299" s="320">
        <v>0.20699999999999999</v>
      </c>
      <c r="K299" s="376" t="s">
        <v>1700</v>
      </c>
      <c r="L299" s="321">
        <v>134.69999999999999</v>
      </c>
      <c r="M299" s="321">
        <v>8.25</v>
      </c>
      <c r="N299" s="321">
        <v>10.75</v>
      </c>
      <c r="O299" s="376">
        <v>3</v>
      </c>
      <c r="P299" s="376" t="s">
        <v>1697</v>
      </c>
      <c r="Q299" s="376" t="s">
        <v>1705</v>
      </c>
      <c r="R299" s="376" t="s">
        <v>1709</v>
      </c>
      <c r="S299" s="468">
        <v>2</v>
      </c>
      <c r="T299" s="468" t="s">
        <v>1701</v>
      </c>
      <c r="U299" s="468" t="s">
        <v>1767</v>
      </c>
      <c r="V299" s="468">
        <v>2</v>
      </c>
      <c r="W299" s="468" t="s">
        <v>1698</v>
      </c>
      <c r="X299" s="468" t="s">
        <v>1698</v>
      </c>
      <c r="Y299" s="468">
        <v>0</v>
      </c>
      <c r="Z299" s="322"/>
      <c r="AA299" s="322"/>
      <c r="AB299" s="322"/>
      <c r="AC299" s="377" t="s">
        <v>2083</v>
      </c>
      <c r="AD299" s="377" t="s">
        <v>1701</v>
      </c>
      <c r="AE299" s="468">
        <v>0</v>
      </c>
      <c r="AF299" s="434"/>
      <c r="AG299" s="377">
        <v>7.4709000000000003</v>
      </c>
      <c r="AH299" s="336">
        <v>112.41288</v>
      </c>
    </row>
    <row r="300" spans="2:34" hidden="1">
      <c r="B300" s="748"/>
      <c r="C300" s="749"/>
      <c r="D300" s="750"/>
      <c r="E300" s="469"/>
      <c r="F300" s="324"/>
      <c r="G300" s="337"/>
      <c r="H300" s="326"/>
      <c r="I300" s="334"/>
      <c r="J300" s="324"/>
      <c r="K300" s="324"/>
      <c r="L300" s="328"/>
      <c r="M300" s="328"/>
      <c r="N300" s="328"/>
      <c r="O300" s="324"/>
      <c r="P300" s="324"/>
      <c r="Q300" s="324"/>
      <c r="R300" s="324"/>
      <c r="S300" s="324"/>
      <c r="T300" s="324"/>
      <c r="U300" s="324"/>
      <c r="V300" s="324"/>
      <c r="W300" s="324"/>
      <c r="X300" s="324"/>
      <c r="Y300" s="324"/>
      <c r="Z300" s="324"/>
      <c r="AA300" s="324"/>
      <c r="AB300" s="324"/>
      <c r="AC300" s="324"/>
      <c r="AD300" s="324"/>
      <c r="AE300" s="324"/>
      <c r="AF300" s="324"/>
      <c r="AG300" s="377"/>
      <c r="AH300" s="336"/>
    </row>
    <row r="301" spans="2:34" hidden="1">
      <c r="B301" s="692"/>
      <c r="C301" s="676"/>
      <c r="D301" s="751"/>
      <c r="E301" s="477"/>
      <c r="F301" s="480">
        <v>2</v>
      </c>
      <c r="G301" s="331" t="s">
        <v>2440</v>
      </c>
      <c r="H301" s="480" t="s">
        <v>2441</v>
      </c>
      <c r="I301" s="458" t="s">
        <v>2077</v>
      </c>
      <c r="J301" s="430">
        <v>0.57699999999999996</v>
      </c>
      <c r="K301" s="480" t="s">
        <v>1700</v>
      </c>
      <c r="L301" s="431">
        <v>17</v>
      </c>
      <c r="M301" s="431">
        <v>8.25</v>
      </c>
      <c r="N301" s="431">
        <v>10.75</v>
      </c>
      <c r="O301" s="480">
        <v>1</v>
      </c>
      <c r="P301" s="480" t="s">
        <v>1697</v>
      </c>
      <c r="Q301" s="480" t="s">
        <v>1705</v>
      </c>
      <c r="R301" s="480" t="s">
        <v>1709</v>
      </c>
      <c r="S301" s="370">
        <v>0</v>
      </c>
      <c r="T301" s="370" t="s">
        <v>1701</v>
      </c>
      <c r="U301" s="370" t="s">
        <v>1767</v>
      </c>
      <c r="V301" s="370">
        <v>0</v>
      </c>
      <c r="W301" s="370" t="s">
        <v>1698</v>
      </c>
      <c r="X301" s="370" t="s">
        <v>1698</v>
      </c>
      <c r="Y301" s="370">
        <v>1</v>
      </c>
      <c r="Z301" s="459"/>
      <c r="AA301" s="459"/>
      <c r="AB301" s="459"/>
      <c r="AC301" s="377" t="s">
        <v>1699</v>
      </c>
      <c r="AD301" s="370" t="s">
        <v>1701</v>
      </c>
      <c r="AE301" s="370">
        <v>2</v>
      </c>
      <c r="AF301" s="460"/>
      <c r="AG301" s="461">
        <v>7.4740200000000003</v>
      </c>
      <c r="AH301" s="368">
        <v>112.413</v>
      </c>
    </row>
    <row r="302" spans="2:34" hidden="1">
      <c r="B302" s="670"/>
      <c r="C302" s="653"/>
      <c r="D302" s="653"/>
      <c r="E302" s="653"/>
      <c r="F302" s="653"/>
      <c r="G302" s="653"/>
      <c r="H302" s="653"/>
      <c r="I302" s="653"/>
      <c r="J302" s="653"/>
      <c r="K302" s="653"/>
      <c r="L302" s="653"/>
      <c r="M302" s="653"/>
      <c r="N302" s="653"/>
      <c r="O302" s="653"/>
      <c r="P302" s="653"/>
      <c r="Q302" s="653"/>
      <c r="R302" s="653"/>
      <c r="S302" s="653"/>
      <c r="T302" s="653"/>
      <c r="U302" s="653"/>
      <c r="V302" s="653"/>
      <c r="W302" s="653"/>
      <c r="X302" s="653"/>
      <c r="Y302" s="653"/>
      <c r="Z302" s="653"/>
      <c r="AA302" s="653"/>
      <c r="AB302" s="653"/>
      <c r="AC302" s="653"/>
      <c r="AD302" s="653"/>
      <c r="AE302" s="653"/>
      <c r="AF302" s="653"/>
      <c r="AG302" s="653"/>
      <c r="AH302" s="653"/>
    </row>
    <row r="303" spans="2:34" hidden="1">
      <c r="B303" s="472">
        <v>134</v>
      </c>
      <c r="C303" s="467">
        <v>0.95</v>
      </c>
      <c r="D303" s="376" t="s">
        <v>2449</v>
      </c>
      <c r="E303" s="376"/>
      <c r="F303" s="468"/>
      <c r="G303" s="317"/>
      <c r="H303" s="468"/>
      <c r="I303" s="360"/>
      <c r="J303" s="468"/>
      <c r="K303" s="376"/>
      <c r="L303" s="361"/>
      <c r="M303" s="361"/>
      <c r="N303" s="361"/>
      <c r="O303" s="468"/>
      <c r="P303" s="468"/>
      <c r="Q303" s="468"/>
      <c r="R303" s="468"/>
      <c r="S303" s="468"/>
      <c r="T303" s="468"/>
      <c r="U303" s="468"/>
      <c r="V303" s="468"/>
      <c r="W303" s="468"/>
      <c r="X303" s="468"/>
      <c r="Y303" s="468"/>
      <c r="Z303" s="322"/>
      <c r="AA303" s="322"/>
      <c r="AB303" s="322"/>
      <c r="AC303" s="468"/>
      <c r="AD303" s="468"/>
      <c r="AE303" s="468"/>
      <c r="AF303" s="468"/>
      <c r="AG303" s="468"/>
      <c r="AH303" s="362"/>
    </row>
    <row r="304" spans="2:34">
      <c r="B304" s="670"/>
      <c r="C304" s="653"/>
      <c r="D304" s="653"/>
      <c r="E304" s="653"/>
      <c r="F304" s="653"/>
      <c r="G304" s="653"/>
      <c r="H304" s="653"/>
      <c r="I304" s="653"/>
      <c r="J304" s="653"/>
      <c r="K304" s="653"/>
      <c r="L304" s="653"/>
      <c r="M304" s="653"/>
      <c r="N304" s="653"/>
      <c r="O304" s="653"/>
      <c r="P304" s="653"/>
      <c r="Q304" s="653"/>
      <c r="R304" s="653"/>
      <c r="S304" s="653"/>
      <c r="T304" s="653"/>
      <c r="U304" s="653"/>
      <c r="V304" s="653"/>
      <c r="W304" s="653"/>
      <c r="X304" s="653"/>
      <c r="Y304" s="653"/>
      <c r="Z304" s="653"/>
      <c r="AA304" s="653"/>
      <c r="AB304" s="653"/>
      <c r="AC304" s="653"/>
      <c r="AD304" s="653"/>
      <c r="AE304" s="653"/>
      <c r="AF304" s="653"/>
      <c r="AG304" s="653"/>
      <c r="AH304" s="653"/>
    </row>
    <row r="306" spans="2:30">
      <c r="B306" s="300" t="s">
        <v>984</v>
      </c>
      <c r="F306" s="302" t="s">
        <v>985</v>
      </c>
      <c r="I306" s="304" t="s">
        <v>986</v>
      </c>
      <c r="L306" s="300" t="s">
        <v>2041</v>
      </c>
      <c r="O306" s="412"/>
      <c r="P306" s="300" t="s">
        <v>2042</v>
      </c>
      <c r="U306" s="300" t="s">
        <v>2043</v>
      </c>
      <c r="V306" s="300"/>
      <c r="AC306" s="412"/>
      <c r="AD306" s="412"/>
    </row>
    <row r="307" spans="2:30">
      <c r="B307" s="305" t="s">
        <v>990</v>
      </c>
      <c r="C307" s="306" t="s">
        <v>991</v>
      </c>
      <c r="F307" s="307" t="s">
        <v>992</v>
      </c>
      <c r="G307" s="308" t="s">
        <v>993</v>
      </c>
      <c r="I307" s="309" t="s">
        <v>994</v>
      </c>
      <c r="J307" s="308" t="s">
        <v>995</v>
      </c>
      <c r="K307" s="300"/>
      <c r="L307" s="308" t="s">
        <v>996</v>
      </c>
      <c r="M307" s="308" t="s">
        <v>997</v>
      </c>
      <c r="N307" s="300"/>
      <c r="O307" s="412"/>
      <c r="P307" s="300"/>
      <c r="Q307" s="308"/>
      <c r="R307" s="300"/>
      <c r="S307" s="300"/>
      <c r="T307" s="300"/>
      <c r="U307" s="308" t="s">
        <v>998</v>
      </c>
      <c r="V307" s="308"/>
      <c r="W307" s="308" t="s">
        <v>999</v>
      </c>
      <c r="X307" s="300"/>
      <c r="Y307" s="300"/>
      <c r="Z307" s="300"/>
      <c r="AA307" s="300"/>
      <c r="AB307" s="300"/>
      <c r="AC307" s="412"/>
      <c r="AD307" s="412"/>
    </row>
    <row r="308" spans="2:30">
      <c r="B308" s="305" t="s">
        <v>1000</v>
      </c>
      <c r="C308" s="306" t="s">
        <v>1001</v>
      </c>
      <c r="F308" s="307" t="s">
        <v>1002</v>
      </c>
      <c r="G308" s="308" t="s">
        <v>1003</v>
      </c>
      <c r="I308" s="309" t="s">
        <v>1004</v>
      </c>
      <c r="J308" s="308" t="s">
        <v>1005</v>
      </c>
      <c r="K308" s="300"/>
      <c r="L308" s="308" t="s">
        <v>1006</v>
      </c>
      <c r="M308" s="308" t="s">
        <v>1007</v>
      </c>
      <c r="N308" s="300"/>
      <c r="O308" s="412"/>
      <c r="P308" s="308" t="s">
        <v>1008</v>
      </c>
      <c r="Q308" s="308"/>
      <c r="R308" s="300"/>
      <c r="S308" s="300"/>
      <c r="T308" s="300"/>
      <c r="U308" s="308" t="s">
        <v>1009</v>
      </c>
      <c r="V308" s="308"/>
      <c r="W308" s="308" t="s">
        <v>1010</v>
      </c>
      <c r="X308" s="300"/>
      <c r="Y308" s="300"/>
      <c r="Z308" s="300"/>
      <c r="AA308" s="300"/>
      <c r="AB308" s="300"/>
      <c r="AC308" s="412"/>
      <c r="AD308" s="412"/>
    </row>
    <row r="309" spans="2:30">
      <c r="B309" s="305" t="s">
        <v>1011</v>
      </c>
      <c r="C309" s="306" t="s">
        <v>1012</v>
      </c>
      <c r="F309" s="307" t="s">
        <v>1004</v>
      </c>
      <c r="G309" s="308" t="s">
        <v>2040</v>
      </c>
      <c r="I309" s="309" t="s">
        <v>1015</v>
      </c>
      <c r="J309" s="308" t="s">
        <v>1016</v>
      </c>
      <c r="K309" s="300"/>
      <c r="L309" s="308" t="s">
        <v>1017</v>
      </c>
      <c r="M309" s="308" t="s">
        <v>1018</v>
      </c>
      <c r="N309" s="300"/>
      <c r="O309" s="412"/>
      <c r="P309" s="308" t="s">
        <v>1019</v>
      </c>
      <c r="Q309" s="308" t="s">
        <v>1020</v>
      </c>
      <c r="R309" s="300"/>
      <c r="S309" s="300"/>
      <c r="T309" s="300"/>
      <c r="U309" s="308" t="s">
        <v>1021</v>
      </c>
      <c r="V309" s="308"/>
      <c r="W309" s="308" t="s">
        <v>1022</v>
      </c>
      <c r="X309" s="300"/>
      <c r="Y309" s="300"/>
      <c r="Z309" s="300"/>
      <c r="AA309" s="300"/>
      <c r="AB309" s="300"/>
      <c r="AC309" s="412"/>
      <c r="AD309" s="412"/>
    </row>
    <row r="310" spans="2:30">
      <c r="B310" s="305" t="s">
        <v>1023</v>
      </c>
      <c r="C310" s="306" t="s">
        <v>1024</v>
      </c>
      <c r="F310" s="307" t="s">
        <v>1013</v>
      </c>
      <c r="G310" s="308" t="s">
        <v>1014</v>
      </c>
      <c r="I310" s="309" t="s">
        <v>1027</v>
      </c>
      <c r="J310" s="308" t="s">
        <v>1028</v>
      </c>
      <c r="K310" s="300"/>
      <c r="L310" s="308" t="s">
        <v>1029</v>
      </c>
      <c r="M310" s="308" t="s">
        <v>1030</v>
      </c>
      <c r="N310" s="300"/>
      <c r="O310" s="412"/>
      <c r="P310" s="308" t="s">
        <v>1015</v>
      </c>
      <c r="Q310" s="308" t="s">
        <v>1031</v>
      </c>
      <c r="R310" s="300"/>
      <c r="S310" s="300"/>
      <c r="T310" s="300"/>
      <c r="U310" s="308" t="s">
        <v>1032</v>
      </c>
      <c r="V310" s="308"/>
      <c r="W310" s="308" t="s">
        <v>1033</v>
      </c>
      <c r="X310" s="300"/>
      <c r="Y310" s="300"/>
      <c r="Z310" s="300"/>
      <c r="AA310" s="300"/>
      <c r="AB310" s="300"/>
      <c r="AC310" s="412"/>
      <c r="AD310" s="412"/>
    </row>
    <row r="311" spans="2:30">
      <c r="C311" s="310"/>
      <c r="F311" s="307" t="s">
        <v>1025</v>
      </c>
      <c r="G311" s="308" t="s">
        <v>1026</v>
      </c>
      <c r="I311" s="309" t="s">
        <v>1036</v>
      </c>
      <c r="J311" s="308" t="s">
        <v>1037</v>
      </c>
      <c r="K311" s="300"/>
      <c r="L311" s="308" t="s">
        <v>1038</v>
      </c>
      <c r="M311" s="308" t="s">
        <v>1039</v>
      </c>
      <c r="N311" s="300"/>
      <c r="O311" s="412"/>
      <c r="P311" s="308" t="s">
        <v>998</v>
      </c>
      <c r="Q311" s="308" t="s">
        <v>2039</v>
      </c>
      <c r="R311" s="300"/>
      <c r="S311" s="300"/>
      <c r="T311" s="300"/>
      <c r="U311" s="308" t="s">
        <v>1040</v>
      </c>
      <c r="V311" s="308"/>
      <c r="W311" s="308" t="s">
        <v>1041</v>
      </c>
      <c r="X311" s="300"/>
      <c r="Y311" s="300"/>
      <c r="Z311" s="300"/>
      <c r="AA311" s="300"/>
      <c r="AB311" s="300"/>
      <c r="AC311" s="412"/>
      <c r="AD311" s="412"/>
    </row>
    <row r="312" spans="2:30">
      <c r="B312" s="308" t="s">
        <v>2044</v>
      </c>
      <c r="C312" s="310"/>
      <c r="F312" s="307" t="s">
        <v>1034</v>
      </c>
      <c r="G312" s="308" t="s">
        <v>1035</v>
      </c>
      <c r="I312" s="309" t="s">
        <v>1044</v>
      </c>
      <c r="J312" s="308" t="s">
        <v>1045</v>
      </c>
      <c r="K312" s="300"/>
      <c r="L312" s="308" t="s">
        <v>1046</v>
      </c>
      <c r="M312" s="308" t="s">
        <v>1047</v>
      </c>
      <c r="N312" s="300"/>
      <c r="O312" s="412"/>
      <c r="P312" s="412"/>
      <c r="Q312" s="412"/>
      <c r="R312" s="300"/>
      <c r="S312" s="300"/>
      <c r="T312" s="300"/>
      <c r="U312" s="308" t="s">
        <v>1027</v>
      </c>
      <c r="V312" s="308"/>
      <c r="W312" s="308" t="s">
        <v>1049</v>
      </c>
      <c r="X312" s="300"/>
      <c r="Y312" s="300"/>
      <c r="Z312" s="300"/>
      <c r="AA312" s="300"/>
      <c r="AB312" s="300"/>
      <c r="AC312" s="412"/>
      <c r="AD312" s="412"/>
    </row>
    <row r="313" spans="2:30">
      <c r="B313" s="305" t="s">
        <v>1050</v>
      </c>
      <c r="C313" s="311" t="s">
        <v>2027</v>
      </c>
      <c r="D313" s="300"/>
      <c r="E313" s="300"/>
      <c r="F313" s="307" t="s">
        <v>1021</v>
      </c>
      <c r="G313" s="308" t="s">
        <v>1043</v>
      </c>
      <c r="I313" s="309" t="s">
        <v>1054</v>
      </c>
      <c r="J313" s="308" t="s">
        <v>1055</v>
      </c>
      <c r="K313" s="300"/>
      <c r="L313" s="308" t="s">
        <v>1056</v>
      </c>
      <c r="M313" s="308" t="s">
        <v>1057</v>
      </c>
      <c r="N313" s="300"/>
      <c r="O313" s="412"/>
      <c r="P313" s="308" t="s">
        <v>1048</v>
      </c>
      <c r="Q313" s="308"/>
      <c r="R313" s="300"/>
      <c r="S313" s="300"/>
      <c r="T313" s="300"/>
      <c r="U313" s="308" t="s">
        <v>1060</v>
      </c>
      <c r="V313" s="308"/>
      <c r="W313" s="308" t="s">
        <v>1061</v>
      </c>
      <c r="X313" s="300"/>
      <c r="Y313" s="300"/>
      <c r="Z313" s="300"/>
      <c r="AA313" s="300"/>
      <c r="AB313" s="300"/>
      <c r="AC313" s="412"/>
      <c r="AD313" s="412"/>
    </row>
    <row r="314" spans="2:30">
      <c r="B314" s="413"/>
      <c r="C314" s="414" t="s">
        <v>2033</v>
      </c>
      <c r="D314" s="300"/>
      <c r="E314" s="300"/>
      <c r="F314" s="307" t="s">
        <v>1052</v>
      </c>
      <c r="G314" s="308" t="s">
        <v>1053</v>
      </c>
      <c r="I314" s="309"/>
      <c r="J314" s="308" t="s">
        <v>1066</v>
      </c>
      <c r="K314" s="300"/>
      <c r="L314" s="308" t="s">
        <v>1067</v>
      </c>
      <c r="M314" s="308" t="s">
        <v>1068</v>
      </c>
      <c r="N314" s="300"/>
      <c r="O314" s="412"/>
      <c r="P314" s="308" t="s">
        <v>1058</v>
      </c>
      <c r="Q314" s="308" t="s">
        <v>1059</v>
      </c>
      <c r="R314" s="300"/>
      <c r="S314" s="300"/>
      <c r="T314" s="300"/>
      <c r="U314" s="308" t="s">
        <v>1069</v>
      </c>
      <c r="V314" s="308"/>
      <c r="W314" s="308" t="s">
        <v>1070</v>
      </c>
      <c r="X314" s="300"/>
      <c r="Y314" s="300"/>
      <c r="Z314" s="300"/>
      <c r="AA314" s="300"/>
      <c r="AB314" s="300"/>
      <c r="AC314" s="412"/>
      <c r="AD314" s="412"/>
    </row>
    <row r="315" spans="2:30">
      <c r="B315" s="305" t="s">
        <v>1062</v>
      </c>
      <c r="C315" s="311" t="s">
        <v>2028</v>
      </c>
      <c r="D315" s="300"/>
      <c r="E315" s="300"/>
      <c r="F315" s="307" t="s">
        <v>1064</v>
      </c>
      <c r="G315" s="308" t="s">
        <v>1065</v>
      </c>
      <c r="I315" s="309" t="s">
        <v>1009</v>
      </c>
      <c r="J315" s="308" t="s">
        <v>1074</v>
      </c>
      <c r="K315" s="300"/>
      <c r="L315" s="300"/>
      <c r="M315" s="300"/>
      <c r="N315" s="300"/>
      <c r="O315" s="412"/>
      <c r="P315" s="308" t="s">
        <v>1069</v>
      </c>
      <c r="Q315" s="308" t="s">
        <v>1031</v>
      </c>
      <c r="R315" s="300"/>
      <c r="S315" s="300"/>
      <c r="T315" s="300"/>
      <c r="U315" s="308" t="s">
        <v>1015</v>
      </c>
      <c r="V315" s="308"/>
      <c r="W315" s="308" t="s">
        <v>1076</v>
      </c>
      <c r="X315" s="300"/>
      <c r="Y315" s="300"/>
      <c r="Z315" s="300"/>
      <c r="AA315" s="300"/>
      <c r="AB315" s="300"/>
      <c r="AC315" s="412"/>
      <c r="AD315" s="412"/>
    </row>
    <row r="316" spans="2:30">
      <c r="B316" s="413"/>
      <c r="C316" s="414" t="s">
        <v>2032</v>
      </c>
      <c r="D316" s="300"/>
      <c r="E316" s="300"/>
      <c r="F316" s="307" t="s">
        <v>1069</v>
      </c>
      <c r="G316" s="308" t="s">
        <v>1073</v>
      </c>
      <c r="I316" s="309" t="s">
        <v>1093</v>
      </c>
      <c r="J316" s="308" t="s">
        <v>1094</v>
      </c>
      <c r="K316" s="300"/>
      <c r="L316" s="308"/>
      <c r="M316" s="308"/>
      <c r="N316" s="300"/>
      <c r="O316" s="412"/>
      <c r="P316" s="308" t="s">
        <v>1009</v>
      </c>
      <c r="Q316" s="308" t="s">
        <v>1075</v>
      </c>
      <c r="R316" s="300"/>
      <c r="S316" s="300"/>
      <c r="T316" s="300"/>
      <c r="U316" s="308" t="s">
        <v>1054</v>
      </c>
      <c r="V316" s="308"/>
      <c r="W316" s="308" t="s">
        <v>1096</v>
      </c>
      <c r="X316" s="300"/>
      <c r="Y316" s="300"/>
      <c r="Z316" s="300"/>
      <c r="AA316" s="300"/>
      <c r="AB316" s="300"/>
      <c r="AC316" s="412"/>
      <c r="AD316" s="412"/>
    </row>
    <row r="317" spans="2:30">
      <c r="B317" s="305" t="s">
        <v>1071</v>
      </c>
      <c r="C317" s="311" t="s">
        <v>1775</v>
      </c>
      <c r="D317" s="300"/>
      <c r="E317" s="300"/>
      <c r="F317" s="307" t="s">
        <v>1091</v>
      </c>
      <c r="G317" s="308" t="s">
        <v>1092</v>
      </c>
      <c r="I317" s="309" t="s">
        <v>1069</v>
      </c>
      <c r="J317" s="308" t="s">
        <v>1005</v>
      </c>
      <c r="K317" s="300"/>
      <c r="L317" s="300"/>
      <c r="M317" s="300"/>
      <c r="N317" s="300"/>
      <c r="O317" s="412"/>
      <c r="P317" s="308" t="s">
        <v>1027</v>
      </c>
      <c r="Q317" s="308" t="s">
        <v>1095</v>
      </c>
      <c r="R317" s="300"/>
      <c r="S317" s="300"/>
      <c r="T317" s="300"/>
      <c r="U317" s="308" t="s">
        <v>1101</v>
      </c>
      <c r="V317" s="308"/>
      <c r="W317" s="308" t="s">
        <v>1102</v>
      </c>
      <c r="X317" s="300"/>
      <c r="Y317" s="300"/>
      <c r="Z317" s="300"/>
      <c r="AA317" s="300"/>
      <c r="AB317" s="300"/>
      <c r="AC317" s="412"/>
      <c r="AD317" s="412"/>
    </row>
    <row r="318" spans="2:30">
      <c r="B318" s="413"/>
      <c r="C318" s="414" t="s">
        <v>2034</v>
      </c>
      <c r="D318" s="300"/>
      <c r="E318" s="300"/>
      <c r="F318" s="307" t="s">
        <v>1009</v>
      </c>
      <c r="G318" s="308" t="s">
        <v>1099</v>
      </c>
      <c r="I318" s="309"/>
      <c r="J318" s="308" t="s">
        <v>1094</v>
      </c>
      <c r="K318" s="300"/>
      <c r="L318" s="308"/>
      <c r="M318" s="308"/>
      <c r="N318" s="300"/>
      <c r="O318" s="412"/>
      <c r="P318" s="308" t="s">
        <v>1060</v>
      </c>
      <c r="Q318" s="308" t="s">
        <v>1100</v>
      </c>
      <c r="R318" s="300"/>
      <c r="S318" s="300"/>
      <c r="T318" s="300"/>
      <c r="U318" s="308" t="s">
        <v>1044</v>
      </c>
      <c r="V318" s="308"/>
      <c r="W318" s="308" t="s">
        <v>1108</v>
      </c>
      <c r="X318" s="300"/>
      <c r="Y318" s="300"/>
      <c r="Z318" s="300"/>
      <c r="AA318" s="300"/>
      <c r="AB318" s="300"/>
      <c r="AC318" s="412"/>
      <c r="AD318" s="412"/>
    </row>
    <row r="319" spans="2:30">
      <c r="B319" s="413"/>
      <c r="C319" s="414" t="s">
        <v>2035</v>
      </c>
      <c r="D319" s="300"/>
      <c r="E319" s="300"/>
      <c r="F319" s="307" t="s">
        <v>1105</v>
      </c>
      <c r="G319" s="308" t="s">
        <v>1106</v>
      </c>
      <c r="I319" s="309" t="s">
        <v>1060</v>
      </c>
      <c r="J319" s="308" t="s">
        <v>1005</v>
      </c>
      <c r="K319" s="300"/>
      <c r="L319" s="300"/>
      <c r="M319" s="300"/>
      <c r="N319" s="300"/>
      <c r="O319" s="300"/>
      <c r="P319" s="308" t="s">
        <v>1052</v>
      </c>
      <c r="Q319" s="308" t="s">
        <v>1107</v>
      </c>
      <c r="R319" s="300"/>
      <c r="S319" s="300"/>
      <c r="T319" s="300"/>
      <c r="U319" s="308" t="s">
        <v>1064</v>
      </c>
      <c r="V319" s="308"/>
      <c r="W319" s="308" t="s">
        <v>1111</v>
      </c>
      <c r="X319" s="300"/>
      <c r="Y319" s="300"/>
      <c r="Z319" s="300"/>
      <c r="AA319" s="300"/>
      <c r="AB319" s="300"/>
      <c r="AC319" s="412"/>
      <c r="AD319" s="412"/>
    </row>
    <row r="320" spans="2:30">
      <c r="B320" s="305" t="s">
        <v>1077</v>
      </c>
      <c r="C320" s="311" t="s">
        <v>2029</v>
      </c>
      <c r="D320" s="300"/>
      <c r="E320" s="300"/>
      <c r="F320" s="307" t="s">
        <v>1109</v>
      </c>
      <c r="G320" s="308" t="s">
        <v>1110</v>
      </c>
      <c r="I320" s="309"/>
      <c r="J320" s="308" t="s">
        <v>1114</v>
      </c>
      <c r="K320" s="300"/>
      <c r="L320" s="308"/>
      <c r="M320" s="308"/>
      <c r="N320" s="300"/>
      <c r="O320" s="308"/>
      <c r="P320" s="308"/>
      <c r="Q320" s="308"/>
      <c r="R320" s="300"/>
      <c r="S320" s="300"/>
      <c r="T320" s="300"/>
      <c r="U320" s="308" t="s">
        <v>1115</v>
      </c>
      <c r="V320" s="308"/>
      <c r="W320" s="308" t="s">
        <v>1116</v>
      </c>
      <c r="X320" s="300"/>
      <c r="Y320" s="300"/>
      <c r="Z320" s="300"/>
      <c r="AA320" s="300"/>
      <c r="AB320" s="300"/>
      <c r="AC320" s="412"/>
      <c r="AD320" s="412"/>
    </row>
    <row r="321" spans="2:30">
      <c r="B321" s="413"/>
      <c r="C321" s="414" t="s">
        <v>2037</v>
      </c>
      <c r="F321" s="307" t="s">
        <v>1112</v>
      </c>
      <c r="G321" s="308" t="s">
        <v>1113</v>
      </c>
      <c r="I321" s="309" t="s">
        <v>1091</v>
      </c>
      <c r="J321" s="308" t="s">
        <v>1074</v>
      </c>
      <c r="K321" s="300"/>
      <c r="L321" s="300"/>
      <c r="M321" s="300"/>
      <c r="N321" s="300"/>
      <c r="O321" s="300"/>
      <c r="P321" s="300"/>
      <c r="Q321" s="300"/>
      <c r="R321" s="300"/>
      <c r="S321" s="300"/>
      <c r="T321" s="300"/>
      <c r="U321" s="308" t="s">
        <v>1117</v>
      </c>
      <c r="V321" s="308"/>
      <c r="W321" s="308" t="s">
        <v>1118</v>
      </c>
      <c r="X321" s="300"/>
      <c r="Y321" s="300"/>
      <c r="Z321" s="300"/>
      <c r="AA321" s="300"/>
      <c r="AB321" s="300"/>
      <c r="AC321" s="412"/>
      <c r="AD321" s="412"/>
    </row>
    <row r="322" spans="2:30">
      <c r="B322" s="413"/>
      <c r="C322" s="414" t="s">
        <v>2038</v>
      </c>
      <c r="F322" s="307" t="s">
        <v>1054</v>
      </c>
      <c r="G322" s="308" t="s">
        <v>1068</v>
      </c>
      <c r="I322" s="309"/>
      <c r="J322" s="308" t="s">
        <v>1119</v>
      </c>
      <c r="K322" s="300"/>
      <c r="L322" s="300"/>
      <c r="M322" s="300"/>
      <c r="N322" s="300"/>
      <c r="O322" s="308"/>
      <c r="P322" s="308"/>
      <c r="Q322" s="308"/>
      <c r="R322" s="300"/>
      <c r="S322" s="300"/>
      <c r="T322" s="300"/>
      <c r="U322" s="308" t="s">
        <v>1120</v>
      </c>
      <c r="V322" s="308"/>
      <c r="W322" s="308" t="s">
        <v>1121</v>
      </c>
      <c r="X322" s="300"/>
      <c r="Y322" s="300"/>
      <c r="Z322" s="300"/>
      <c r="AA322" s="300"/>
      <c r="AB322" s="300"/>
      <c r="AC322" s="412"/>
      <c r="AD322" s="412"/>
    </row>
    <row r="323" spans="2:30">
      <c r="B323" s="305" t="s">
        <v>1097</v>
      </c>
      <c r="C323" s="311" t="s">
        <v>2030</v>
      </c>
      <c r="F323" s="307"/>
      <c r="G323" s="308"/>
      <c r="I323" s="304"/>
      <c r="J323" s="300"/>
      <c r="K323" s="300"/>
      <c r="L323" s="300"/>
      <c r="M323" s="300"/>
      <c r="N323" s="300"/>
      <c r="O323" s="300"/>
      <c r="P323" s="300"/>
      <c r="Q323" s="300"/>
      <c r="R323" s="300"/>
      <c r="S323" s="300"/>
      <c r="T323" s="300"/>
      <c r="U323" s="308" t="s">
        <v>1122</v>
      </c>
      <c r="V323" s="308"/>
      <c r="W323" s="308" t="s">
        <v>1123</v>
      </c>
      <c r="X323" s="300"/>
      <c r="Y323" s="300"/>
      <c r="Z323" s="300"/>
      <c r="AA323" s="300"/>
      <c r="AB323" s="300"/>
      <c r="AC323" s="412"/>
      <c r="AD323" s="412"/>
    </row>
    <row r="324" spans="2:30">
      <c r="B324" s="305" t="s">
        <v>1103</v>
      </c>
      <c r="C324" s="311" t="s">
        <v>2031</v>
      </c>
      <c r="F324" s="303"/>
      <c r="I324" s="304"/>
      <c r="J324" s="300"/>
      <c r="K324" s="300"/>
      <c r="L324" s="300"/>
      <c r="M324" s="300"/>
      <c r="N324" s="300"/>
      <c r="O324" s="308"/>
      <c r="P324" s="308"/>
      <c r="Q324" s="308"/>
      <c r="R324" s="300"/>
      <c r="S324" s="300"/>
      <c r="T324" s="300"/>
      <c r="U324" s="308" t="s">
        <v>1004</v>
      </c>
      <c r="V324" s="308"/>
      <c r="W324" s="308" t="s">
        <v>1124</v>
      </c>
      <c r="X324" s="300"/>
      <c r="Y324" s="300"/>
      <c r="Z324" s="300"/>
      <c r="AA324" s="300"/>
      <c r="AB324" s="300"/>
      <c r="AC324" s="412"/>
      <c r="AD324" s="412"/>
    </row>
    <row r="325" spans="2:30">
      <c r="C325" s="415" t="s">
        <v>2036</v>
      </c>
      <c r="F325" s="303"/>
      <c r="I325" s="304"/>
      <c r="J325" s="300"/>
      <c r="K325" s="300"/>
      <c r="L325" s="300"/>
      <c r="M325" s="300"/>
      <c r="N325" s="300"/>
      <c r="O325" s="300"/>
      <c r="P325" s="300"/>
      <c r="Q325" s="300"/>
      <c r="R325" s="300"/>
      <c r="S325" s="300"/>
      <c r="T325" s="300"/>
      <c r="U325" s="308" t="s">
        <v>1091</v>
      </c>
      <c r="V325" s="308"/>
      <c r="W325" s="308" t="s">
        <v>1125</v>
      </c>
      <c r="X325" s="300"/>
      <c r="Y325" s="300"/>
      <c r="Z325" s="300"/>
      <c r="AA325" s="300"/>
      <c r="AB325" s="300"/>
      <c r="AC325" s="412"/>
      <c r="AD325" s="412"/>
    </row>
    <row r="326" spans="2:30">
      <c r="C326" s="310"/>
      <c r="F326" s="303"/>
      <c r="I326" s="304"/>
      <c r="J326" s="300"/>
      <c r="K326" s="300"/>
      <c r="L326" s="300"/>
      <c r="M326" s="300"/>
      <c r="N326" s="300"/>
      <c r="O326" s="308"/>
      <c r="P326" s="308"/>
      <c r="Q326" s="308"/>
      <c r="R326" s="300"/>
      <c r="S326" s="300"/>
      <c r="T326" s="300"/>
      <c r="U326" s="308" t="s">
        <v>994</v>
      </c>
      <c r="V326" s="308"/>
      <c r="W326" s="308" t="s">
        <v>1126</v>
      </c>
      <c r="X326" s="300"/>
      <c r="Y326" s="300"/>
      <c r="Z326" s="300"/>
      <c r="AA326" s="300"/>
      <c r="AB326" s="300"/>
      <c r="AC326" s="412"/>
      <c r="AD326" s="412"/>
    </row>
    <row r="327" spans="2:30">
      <c r="C327" s="310"/>
      <c r="F327" s="303"/>
      <c r="I327" s="304"/>
      <c r="J327" s="300"/>
      <c r="K327" s="300"/>
      <c r="L327" s="300"/>
      <c r="M327" s="300"/>
      <c r="N327" s="300"/>
      <c r="O327" s="300"/>
      <c r="P327" s="300"/>
      <c r="Q327" s="300"/>
      <c r="R327" s="300"/>
      <c r="S327" s="300"/>
      <c r="T327" s="300"/>
      <c r="U327" s="308" t="s">
        <v>1052</v>
      </c>
      <c r="V327" s="308"/>
      <c r="W327" s="308" t="s">
        <v>1068</v>
      </c>
      <c r="X327" s="300"/>
      <c r="Y327" s="300"/>
      <c r="Z327" s="300"/>
      <c r="AA327" s="300"/>
      <c r="AB327" s="300"/>
      <c r="AC327" s="412"/>
      <c r="AD327" s="412"/>
    </row>
    <row r="331" spans="2:30">
      <c r="F331" s="301">
        <v>61</v>
      </c>
      <c r="G331" s="301" t="s">
        <v>2130</v>
      </c>
    </row>
  </sheetData>
  <mergeCells count="181">
    <mergeCell ref="I3:I5"/>
    <mergeCell ref="J3:J5"/>
    <mergeCell ref="K3:K5"/>
    <mergeCell ref="L3:O3"/>
    <mergeCell ref="P3:AH3"/>
    <mergeCell ref="L4:L5"/>
    <mergeCell ref="M4:N4"/>
    <mergeCell ref="O4:O5"/>
    <mergeCell ref="P4:S4"/>
    <mergeCell ref="B3:B6"/>
    <mergeCell ref="C3:C6"/>
    <mergeCell ref="D3:D6"/>
    <mergeCell ref="E3:E5"/>
    <mergeCell ref="B28:AH28"/>
    <mergeCell ref="B30:AH30"/>
    <mergeCell ref="F3:F5"/>
    <mergeCell ref="G3:G5"/>
    <mergeCell ref="B7:B9"/>
    <mergeCell ref="C7:C9"/>
    <mergeCell ref="D7:D9"/>
    <mergeCell ref="B10:AH10"/>
    <mergeCell ref="B12:AH12"/>
    <mergeCell ref="B14:AH14"/>
    <mergeCell ref="T4:V4"/>
    <mergeCell ref="W4:Y4"/>
    <mergeCell ref="Z4:AB4"/>
    <mergeCell ref="AC4:AE4"/>
    <mergeCell ref="AG4:AH4"/>
    <mergeCell ref="T5:U5"/>
    <mergeCell ref="W5:X5"/>
    <mergeCell ref="AG5:AG6"/>
    <mergeCell ref="AH5:AH6"/>
    <mergeCell ref="H3:H5"/>
    <mergeCell ref="B32:AH32"/>
    <mergeCell ref="B34:AH34"/>
    <mergeCell ref="B38:AH38"/>
    <mergeCell ref="B40:AH40"/>
    <mergeCell ref="B16:AH16"/>
    <mergeCell ref="B17:B23"/>
    <mergeCell ref="C17:C23"/>
    <mergeCell ref="D17:D23"/>
    <mergeCell ref="B24:AH24"/>
    <mergeCell ref="B25:B27"/>
    <mergeCell ref="C25:C27"/>
    <mergeCell ref="D25:D27"/>
    <mergeCell ref="B56:AH56"/>
    <mergeCell ref="B58:AH58"/>
    <mergeCell ref="B60:AH60"/>
    <mergeCell ref="B62:AH62"/>
    <mergeCell ref="B64:AH64"/>
    <mergeCell ref="B66:AH66"/>
    <mergeCell ref="B42:AH42"/>
    <mergeCell ref="B44:AH44"/>
    <mergeCell ref="B46:AH46"/>
    <mergeCell ref="B50:AH50"/>
    <mergeCell ref="B52:AH52"/>
    <mergeCell ref="B54:AH54"/>
    <mergeCell ref="B79:B85"/>
    <mergeCell ref="C79:C85"/>
    <mergeCell ref="D79:D85"/>
    <mergeCell ref="B86:AH86"/>
    <mergeCell ref="B88:AH88"/>
    <mergeCell ref="B90:AH90"/>
    <mergeCell ref="B68:AH68"/>
    <mergeCell ref="B70:AH70"/>
    <mergeCell ref="B72:AH72"/>
    <mergeCell ref="B74:AH74"/>
    <mergeCell ref="B76:AH76"/>
    <mergeCell ref="B78:AH78"/>
    <mergeCell ref="B100:AH100"/>
    <mergeCell ref="B102:AH102"/>
    <mergeCell ref="B106:AH106"/>
    <mergeCell ref="B109:B111"/>
    <mergeCell ref="C109:C111"/>
    <mergeCell ref="D109:D111"/>
    <mergeCell ref="B92:AH92"/>
    <mergeCell ref="B93:B95"/>
    <mergeCell ref="C93:C95"/>
    <mergeCell ref="D93:D95"/>
    <mergeCell ref="B96:AH96"/>
    <mergeCell ref="B98:AH98"/>
    <mergeCell ref="B124:AH124"/>
    <mergeCell ref="B126:AH126"/>
    <mergeCell ref="B128:AH128"/>
    <mergeCell ref="B130:AH130"/>
    <mergeCell ref="B132:AH132"/>
    <mergeCell ref="B134:AH134"/>
    <mergeCell ref="B112:AH112"/>
    <mergeCell ref="B114:AH114"/>
    <mergeCell ref="B116:AH116"/>
    <mergeCell ref="B118:AH118"/>
    <mergeCell ref="B120:AH120"/>
    <mergeCell ref="B122:AH122"/>
    <mergeCell ref="B152:AH152"/>
    <mergeCell ref="B154:AH154"/>
    <mergeCell ref="B156:AH156"/>
    <mergeCell ref="B160:AH160"/>
    <mergeCell ref="B162:AH162"/>
    <mergeCell ref="B164:AH164"/>
    <mergeCell ref="B136:AH136"/>
    <mergeCell ref="B140:AH140"/>
    <mergeCell ref="B144:AH144"/>
    <mergeCell ref="B146:AH146"/>
    <mergeCell ref="B148:AH148"/>
    <mergeCell ref="B150:AH150"/>
    <mergeCell ref="B178:AH178"/>
    <mergeCell ref="B180:AH180"/>
    <mergeCell ref="B182:AH182"/>
    <mergeCell ref="B184:AH184"/>
    <mergeCell ref="B186:AH186"/>
    <mergeCell ref="B188:AH188"/>
    <mergeCell ref="B166:AH166"/>
    <mergeCell ref="B168:AH168"/>
    <mergeCell ref="B170:AH170"/>
    <mergeCell ref="B173:B177"/>
    <mergeCell ref="C173:C177"/>
    <mergeCell ref="D173:D177"/>
    <mergeCell ref="B202:AH202"/>
    <mergeCell ref="B204:AH204"/>
    <mergeCell ref="B206:AH206"/>
    <mergeCell ref="B208:AH208"/>
    <mergeCell ref="B210:AH210"/>
    <mergeCell ref="B212:AH212"/>
    <mergeCell ref="B190:AH190"/>
    <mergeCell ref="B192:AH192"/>
    <mergeCell ref="B194:AH194"/>
    <mergeCell ref="B196:AH196"/>
    <mergeCell ref="B198:AH198"/>
    <mergeCell ref="B200:AH200"/>
    <mergeCell ref="B228:AH228"/>
    <mergeCell ref="B230:AH230"/>
    <mergeCell ref="B232:AH232"/>
    <mergeCell ref="B234:AH234"/>
    <mergeCell ref="B236:AH236"/>
    <mergeCell ref="B238:AH238"/>
    <mergeCell ref="B214:AH214"/>
    <mergeCell ref="B216:AH216"/>
    <mergeCell ref="B218:AH218"/>
    <mergeCell ref="B220:AH220"/>
    <mergeCell ref="B224:AH224"/>
    <mergeCell ref="B226:AH226"/>
    <mergeCell ref="B252:AH252"/>
    <mergeCell ref="B254:AH254"/>
    <mergeCell ref="B256:AH256"/>
    <mergeCell ref="B258:AH258"/>
    <mergeCell ref="B260:AH260"/>
    <mergeCell ref="B262:AH262"/>
    <mergeCell ref="B240:AH240"/>
    <mergeCell ref="B242:AH242"/>
    <mergeCell ref="B244:AH244"/>
    <mergeCell ref="B246:AH246"/>
    <mergeCell ref="B248:AH248"/>
    <mergeCell ref="B250:AH250"/>
    <mergeCell ref="B276:AH276"/>
    <mergeCell ref="B278:AH278"/>
    <mergeCell ref="B280:AH280"/>
    <mergeCell ref="B282:AH282"/>
    <mergeCell ref="B284:AH284"/>
    <mergeCell ref="B286:AH286"/>
    <mergeCell ref="B264:AH264"/>
    <mergeCell ref="B266:AH266"/>
    <mergeCell ref="B268:AH268"/>
    <mergeCell ref="B270:AH270"/>
    <mergeCell ref="B272:AH272"/>
    <mergeCell ref="B273:B275"/>
    <mergeCell ref="C273:C275"/>
    <mergeCell ref="D273:D275"/>
    <mergeCell ref="E273:E275"/>
    <mergeCell ref="B304:AH304"/>
    <mergeCell ref="B296:AH296"/>
    <mergeCell ref="B298:AH298"/>
    <mergeCell ref="B299:B301"/>
    <mergeCell ref="C299:C301"/>
    <mergeCell ref="D299:D301"/>
    <mergeCell ref="B302:AH302"/>
    <mergeCell ref="B288:AH288"/>
    <mergeCell ref="B290:AH290"/>
    <mergeCell ref="B292:AH292"/>
    <mergeCell ref="B293:B295"/>
    <mergeCell ref="C293:C295"/>
    <mergeCell ref="D293:D295"/>
  </mergeCells>
  <printOptions horizontalCentered="1" verticalCentered="1"/>
  <pageMargins left="0.19685039370078741" right="3.937007874015748E-2" top="0.19685039370078741" bottom="3.937007874015748E-2" header="0.31496062992125984" footer="0.31496062992125984"/>
  <pageSetup paperSize="8" scale="21" orientation="landscape" horizontalDpi="4294967292" r:id="rId1"/>
  <rowBreaks count="1" manualBreakCount="1">
    <brk id="303" min="1" max="33" man="1"/>
  </row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tabColor rgb="FFFFFF00"/>
  </sheetPr>
  <dimension ref="B1:AH143"/>
  <sheetViews>
    <sheetView view="pageBreakPreview" zoomScale="80" zoomScaleNormal="80" zoomScaleSheetLayoutView="80" workbookViewId="0">
      <selection activeCell="D29" sqref="D29"/>
    </sheetView>
  </sheetViews>
  <sheetFormatPr defaultRowHeight="12.75"/>
  <cols>
    <col min="1" max="1" width="9.140625" style="301"/>
    <col min="2" max="2" width="6.7109375" style="301" customWidth="1"/>
    <col min="3" max="3" width="9.42578125" style="301" customWidth="1"/>
    <col min="4" max="4" width="25.42578125" style="301" customWidth="1"/>
    <col min="5" max="5" width="5.7109375" style="301" customWidth="1"/>
    <col min="6" max="6" width="12.42578125" style="301" customWidth="1"/>
    <col min="7" max="7" width="32.28515625" style="303" customWidth="1"/>
    <col min="8" max="8" width="29.28515625" style="312" hidden="1" customWidth="1"/>
    <col min="9" max="9" width="8" style="301" hidden="1" customWidth="1"/>
    <col min="10" max="30" width="9.140625" style="301" hidden="1" customWidth="1"/>
    <col min="31" max="31" width="12.5703125" style="301" hidden="1" customWidth="1"/>
    <col min="32" max="32" width="10.42578125" style="301" hidden="1" customWidth="1"/>
    <col min="33" max="33" width="12.140625" style="301" hidden="1" customWidth="1"/>
    <col min="34" max="34" width="0" style="301" hidden="1" customWidth="1"/>
    <col min="35" max="16384" width="9.140625" style="301"/>
  </cols>
  <sheetData>
    <row r="1" spans="2:33">
      <c r="D1" s="301">
        <f>B1*C1</f>
        <v>0</v>
      </c>
    </row>
    <row r="2" spans="2:33" ht="13.5" thickBot="1"/>
    <row r="3" spans="2:33">
      <c r="B3" s="665" t="s">
        <v>1693</v>
      </c>
      <c r="C3" s="667" t="s">
        <v>106</v>
      </c>
      <c r="D3" s="663" t="s">
        <v>1689</v>
      </c>
      <c r="E3" s="663" t="s">
        <v>2457</v>
      </c>
      <c r="F3" s="663" t="s">
        <v>1725</v>
      </c>
      <c r="G3" s="663" t="s">
        <v>1668</v>
      </c>
      <c r="H3" s="774" t="s">
        <v>2129</v>
      </c>
      <c r="I3" s="775" t="s">
        <v>1669</v>
      </c>
      <c r="J3" s="774" t="s">
        <v>87</v>
      </c>
      <c r="K3" s="774" t="s">
        <v>1671</v>
      </c>
      <c r="L3" s="774"/>
      <c r="M3" s="774"/>
      <c r="N3" s="774"/>
      <c r="O3" s="777" t="s">
        <v>1677</v>
      </c>
      <c r="P3" s="778"/>
      <c r="Q3" s="778"/>
      <c r="R3" s="778"/>
      <c r="S3" s="778"/>
      <c r="T3" s="778"/>
      <c r="U3" s="778"/>
      <c r="V3" s="778"/>
      <c r="W3" s="778"/>
      <c r="X3" s="778"/>
      <c r="Y3" s="778"/>
      <c r="Z3" s="778"/>
      <c r="AA3" s="778"/>
      <c r="AB3" s="778"/>
      <c r="AC3" s="778"/>
      <c r="AD3" s="778"/>
      <c r="AE3" s="778"/>
      <c r="AF3" s="778"/>
      <c r="AG3" s="779"/>
    </row>
    <row r="4" spans="2:33">
      <c r="B4" s="666"/>
      <c r="C4" s="659"/>
      <c r="D4" s="658"/>
      <c r="E4" s="658"/>
      <c r="F4" s="658"/>
      <c r="G4" s="658"/>
      <c r="H4" s="769"/>
      <c r="I4" s="776"/>
      <c r="J4" s="769"/>
      <c r="K4" s="769" t="s">
        <v>1672</v>
      </c>
      <c r="L4" s="769" t="s">
        <v>1673</v>
      </c>
      <c r="M4" s="769"/>
      <c r="N4" s="769" t="s">
        <v>1676</v>
      </c>
      <c r="O4" s="769" t="s">
        <v>1678</v>
      </c>
      <c r="P4" s="769"/>
      <c r="Q4" s="769"/>
      <c r="R4" s="769"/>
      <c r="S4" s="769" t="s">
        <v>1684</v>
      </c>
      <c r="T4" s="769"/>
      <c r="U4" s="769"/>
      <c r="V4" s="769" t="s">
        <v>1685</v>
      </c>
      <c r="W4" s="769"/>
      <c r="X4" s="769"/>
      <c r="Y4" s="769" t="s">
        <v>1686</v>
      </c>
      <c r="Z4" s="769"/>
      <c r="AA4" s="769"/>
      <c r="AB4" s="769" t="s">
        <v>1687</v>
      </c>
      <c r="AC4" s="769"/>
      <c r="AD4" s="769"/>
      <c r="AE4" s="471" t="s">
        <v>2084</v>
      </c>
      <c r="AF4" s="766" t="s">
        <v>2045</v>
      </c>
      <c r="AG4" s="767"/>
    </row>
    <row r="5" spans="2:33">
      <c r="B5" s="666"/>
      <c r="C5" s="659"/>
      <c r="D5" s="658"/>
      <c r="E5" s="658"/>
      <c r="F5" s="658"/>
      <c r="G5" s="658"/>
      <c r="H5" s="769"/>
      <c r="I5" s="776"/>
      <c r="J5" s="769"/>
      <c r="K5" s="769"/>
      <c r="L5" s="470" t="s">
        <v>1674</v>
      </c>
      <c r="M5" s="470" t="s">
        <v>1675</v>
      </c>
      <c r="N5" s="769"/>
      <c r="O5" s="470" t="s">
        <v>1679</v>
      </c>
      <c r="P5" s="470" t="s">
        <v>1680</v>
      </c>
      <c r="Q5" s="470" t="s">
        <v>1681</v>
      </c>
      <c r="R5" s="470" t="s">
        <v>1682</v>
      </c>
      <c r="S5" s="768" t="s">
        <v>1680</v>
      </c>
      <c r="T5" s="768"/>
      <c r="U5" s="470" t="s">
        <v>1682</v>
      </c>
      <c r="V5" s="769" t="s">
        <v>1680</v>
      </c>
      <c r="W5" s="769"/>
      <c r="X5" s="470" t="s">
        <v>1682</v>
      </c>
      <c r="Y5" s="470" t="s">
        <v>1679</v>
      </c>
      <c r="Z5" s="470" t="s">
        <v>1680</v>
      </c>
      <c r="AA5" s="470" t="s">
        <v>1682</v>
      </c>
      <c r="AB5" s="470" t="s">
        <v>1679</v>
      </c>
      <c r="AC5" s="470" t="s">
        <v>1680</v>
      </c>
      <c r="AD5" s="470" t="s">
        <v>1682</v>
      </c>
      <c r="AE5" s="313"/>
      <c r="AF5" s="784" t="s">
        <v>1700</v>
      </c>
      <c r="AG5" s="783" t="s">
        <v>1706</v>
      </c>
    </row>
    <row r="6" spans="2:33" hidden="1">
      <c r="B6" s="666"/>
      <c r="C6" s="659"/>
      <c r="D6" s="658"/>
      <c r="E6" s="465"/>
      <c r="F6" s="465">
        <v>1</v>
      </c>
      <c r="G6" s="465">
        <v>2</v>
      </c>
      <c r="H6" s="314"/>
      <c r="I6" s="315">
        <v>3</v>
      </c>
      <c r="J6" s="470">
        <v>4</v>
      </c>
      <c r="K6" s="470">
        <v>5</v>
      </c>
      <c r="L6" s="470">
        <v>6.1</v>
      </c>
      <c r="M6" s="470">
        <v>6.2</v>
      </c>
      <c r="N6" s="470">
        <v>7</v>
      </c>
      <c r="O6" s="470">
        <v>8</v>
      </c>
      <c r="P6" s="470">
        <v>9</v>
      </c>
      <c r="Q6" s="470">
        <v>10</v>
      </c>
      <c r="R6" s="470">
        <v>11</v>
      </c>
      <c r="S6" s="470">
        <v>12</v>
      </c>
      <c r="T6" s="470">
        <v>13</v>
      </c>
      <c r="U6" s="470">
        <v>14</v>
      </c>
      <c r="V6" s="470">
        <v>15</v>
      </c>
      <c r="W6" s="470">
        <v>16</v>
      </c>
      <c r="X6" s="470">
        <v>17</v>
      </c>
      <c r="Y6" s="470">
        <v>18</v>
      </c>
      <c r="Z6" s="470">
        <v>19</v>
      </c>
      <c r="AA6" s="470">
        <v>20</v>
      </c>
      <c r="AB6" s="470">
        <v>21</v>
      </c>
      <c r="AC6" s="470">
        <v>22</v>
      </c>
      <c r="AD6" s="470">
        <v>23</v>
      </c>
      <c r="AE6" s="471"/>
      <c r="AF6" s="784"/>
      <c r="AG6" s="783"/>
    </row>
    <row r="7" spans="2:33" hidden="1">
      <c r="B7" s="472" t="s">
        <v>2056</v>
      </c>
      <c r="C7" s="467">
        <v>0.92400000000000004</v>
      </c>
      <c r="D7" s="376" t="s">
        <v>2139</v>
      </c>
      <c r="E7" s="376"/>
      <c r="F7" s="333"/>
      <c r="G7" s="318"/>
      <c r="H7" s="332"/>
      <c r="I7" s="320"/>
      <c r="J7" s="376"/>
      <c r="K7" s="321"/>
      <c r="L7" s="321"/>
      <c r="M7" s="321"/>
      <c r="N7" s="376"/>
      <c r="O7" s="468"/>
      <c r="P7" s="468"/>
      <c r="Q7" s="468"/>
      <c r="R7" s="376"/>
      <c r="S7" s="376"/>
      <c r="T7" s="376"/>
      <c r="U7" s="376"/>
      <c r="V7" s="376"/>
      <c r="W7" s="376"/>
      <c r="X7" s="376"/>
      <c r="Y7" s="322"/>
      <c r="Z7" s="322"/>
      <c r="AA7" s="322"/>
      <c r="AB7" s="376"/>
      <c r="AC7" s="376"/>
      <c r="AD7" s="376"/>
      <c r="AE7" s="323"/>
      <c r="AF7" s="377"/>
      <c r="AG7" s="336"/>
    </row>
    <row r="8" spans="2:33" hidden="1">
      <c r="B8" s="671"/>
      <c r="C8" s="672"/>
      <c r="D8" s="672"/>
      <c r="E8" s="672"/>
      <c r="F8" s="672"/>
      <c r="G8" s="672"/>
      <c r="H8" s="672"/>
      <c r="I8" s="672"/>
      <c r="J8" s="672"/>
      <c r="K8" s="672"/>
      <c r="L8" s="672"/>
      <c r="M8" s="672"/>
      <c r="N8" s="672"/>
      <c r="O8" s="672"/>
      <c r="P8" s="672"/>
      <c r="Q8" s="672"/>
      <c r="R8" s="672"/>
      <c r="S8" s="672"/>
      <c r="T8" s="672"/>
      <c r="U8" s="672"/>
      <c r="V8" s="672"/>
      <c r="W8" s="672"/>
      <c r="X8" s="672"/>
      <c r="Y8" s="672"/>
      <c r="Z8" s="672"/>
      <c r="AA8" s="672"/>
      <c r="AB8" s="672"/>
      <c r="AC8" s="672"/>
      <c r="AD8" s="672"/>
      <c r="AE8" s="672"/>
      <c r="AF8" s="672"/>
      <c r="AG8" s="673"/>
    </row>
    <row r="9" spans="2:33" hidden="1">
      <c r="B9" s="472" t="s">
        <v>2068</v>
      </c>
      <c r="C9" s="467">
        <v>2.1579999999999999</v>
      </c>
      <c r="D9" s="376" t="s">
        <v>2140</v>
      </c>
      <c r="E9" s="376"/>
      <c r="F9" s="333"/>
      <c r="G9" s="377"/>
      <c r="H9" s="334"/>
      <c r="I9" s="320"/>
      <c r="J9" s="376"/>
      <c r="K9" s="321"/>
      <c r="L9" s="321"/>
      <c r="M9" s="321"/>
      <c r="N9" s="376"/>
      <c r="O9" s="335"/>
      <c r="P9" s="335"/>
      <c r="Q9" s="335"/>
      <c r="R9" s="376"/>
      <c r="S9" s="383"/>
      <c r="T9" s="383"/>
      <c r="U9" s="383"/>
      <c r="V9" s="383"/>
      <c r="W9" s="383"/>
      <c r="X9" s="383"/>
      <c r="Y9" s="322"/>
      <c r="Z9" s="322"/>
      <c r="AA9" s="322"/>
      <c r="AB9" s="317"/>
      <c r="AC9" s="317"/>
      <c r="AD9" s="317"/>
      <c r="AE9" s="333"/>
      <c r="AF9" s="359"/>
      <c r="AG9" s="336"/>
    </row>
    <row r="10" spans="2:33" hidden="1">
      <c r="B10" s="671"/>
      <c r="C10" s="672"/>
      <c r="D10" s="672"/>
      <c r="E10" s="672"/>
      <c r="F10" s="672"/>
      <c r="G10" s="672"/>
      <c r="H10" s="672"/>
      <c r="I10" s="672"/>
      <c r="J10" s="672"/>
      <c r="K10" s="672"/>
      <c r="L10" s="672"/>
      <c r="M10" s="672"/>
      <c r="N10" s="672"/>
      <c r="O10" s="672"/>
      <c r="P10" s="672"/>
      <c r="Q10" s="672"/>
      <c r="R10" s="672"/>
      <c r="S10" s="672"/>
      <c r="T10" s="672"/>
      <c r="U10" s="672"/>
      <c r="V10" s="672"/>
      <c r="W10" s="672"/>
      <c r="X10" s="672"/>
      <c r="Y10" s="672"/>
      <c r="Z10" s="672"/>
      <c r="AA10" s="672"/>
      <c r="AB10" s="672"/>
      <c r="AC10" s="672"/>
      <c r="AD10" s="672"/>
      <c r="AE10" s="672"/>
      <c r="AF10" s="672"/>
      <c r="AG10" s="673"/>
    </row>
    <row r="11" spans="2:33">
      <c r="B11" s="698" t="s">
        <v>2141</v>
      </c>
      <c r="C11" s="676">
        <v>1.6</v>
      </c>
      <c r="D11" s="678" t="s">
        <v>2143</v>
      </c>
      <c r="E11" s="376">
        <v>1</v>
      </c>
      <c r="F11" s="377" t="s">
        <v>2142</v>
      </c>
      <c r="G11" s="376" t="s">
        <v>2144</v>
      </c>
      <c r="H11" s="338" t="s">
        <v>2098</v>
      </c>
      <c r="I11" s="320">
        <v>0.59599999999999997</v>
      </c>
      <c r="J11" s="376" t="s">
        <v>1700</v>
      </c>
      <c r="K11" s="321">
        <v>3.55</v>
      </c>
      <c r="L11" s="321">
        <v>18.8</v>
      </c>
      <c r="M11" s="376">
        <v>21.4</v>
      </c>
      <c r="N11" s="376">
        <v>1</v>
      </c>
      <c r="O11" s="376" t="s">
        <v>1705</v>
      </c>
      <c r="P11" s="376" t="s">
        <v>1701</v>
      </c>
      <c r="Q11" s="376" t="s">
        <v>1709</v>
      </c>
      <c r="R11" s="376">
        <v>0</v>
      </c>
      <c r="S11" s="376" t="s">
        <v>1701</v>
      </c>
      <c r="T11" s="376" t="s">
        <v>1767</v>
      </c>
      <c r="U11" s="376">
        <v>0</v>
      </c>
      <c r="V11" s="376" t="s">
        <v>1701</v>
      </c>
      <c r="W11" s="376" t="s">
        <v>1707</v>
      </c>
      <c r="X11" s="376">
        <v>0</v>
      </c>
      <c r="Y11" s="322"/>
      <c r="Z11" s="322"/>
      <c r="AA11" s="322"/>
      <c r="AB11" s="376" t="s">
        <v>1699</v>
      </c>
      <c r="AC11" s="376" t="s">
        <v>1701</v>
      </c>
      <c r="AD11" s="376">
        <v>0</v>
      </c>
      <c r="AE11" s="339"/>
      <c r="AF11" s="422">
        <v>7.4665400000000002</v>
      </c>
      <c r="AG11" s="423">
        <v>112.4395</v>
      </c>
    </row>
    <row r="12" spans="2:33" hidden="1">
      <c r="B12" s="694"/>
      <c r="C12" s="687"/>
      <c r="D12" s="688"/>
      <c r="E12" s="376"/>
      <c r="F12" s="376"/>
      <c r="G12" s="376"/>
      <c r="H12" s="338"/>
      <c r="I12" s="424"/>
      <c r="J12" s="376"/>
      <c r="K12" s="376"/>
      <c r="L12" s="376"/>
      <c r="M12" s="376"/>
      <c r="N12" s="376"/>
      <c r="O12" s="376"/>
      <c r="P12" s="376"/>
      <c r="Q12" s="376"/>
      <c r="R12" s="376"/>
      <c r="S12" s="376"/>
      <c r="T12" s="376"/>
      <c r="U12" s="376"/>
      <c r="V12" s="376"/>
      <c r="W12" s="376"/>
      <c r="X12" s="376"/>
      <c r="Y12" s="376"/>
      <c r="Z12" s="376"/>
      <c r="AA12" s="376"/>
      <c r="AB12" s="376"/>
      <c r="AC12" s="376"/>
      <c r="AD12" s="376"/>
      <c r="AE12" s="339"/>
      <c r="AF12" s="340"/>
      <c r="AG12" s="341"/>
    </row>
    <row r="13" spans="2:33">
      <c r="B13" s="694"/>
      <c r="C13" s="687"/>
      <c r="D13" s="688"/>
      <c r="E13" s="376">
        <v>2</v>
      </c>
      <c r="F13" s="377" t="s">
        <v>2145</v>
      </c>
      <c r="G13" s="376" t="s">
        <v>2146</v>
      </c>
      <c r="H13" s="338" t="s">
        <v>2063</v>
      </c>
      <c r="I13" s="320">
        <v>0.98699999999999999</v>
      </c>
      <c r="J13" s="376" t="s">
        <v>1700</v>
      </c>
      <c r="K13" s="321">
        <v>4.2</v>
      </c>
      <c r="L13" s="321">
        <v>15.5</v>
      </c>
      <c r="M13" s="376">
        <v>17.05</v>
      </c>
      <c r="N13" s="376">
        <v>1</v>
      </c>
      <c r="O13" s="376" t="s">
        <v>1705</v>
      </c>
      <c r="P13" s="376" t="s">
        <v>1701</v>
      </c>
      <c r="Q13" s="376" t="s">
        <v>1709</v>
      </c>
      <c r="R13" s="376">
        <v>0</v>
      </c>
      <c r="S13" s="376" t="s">
        <v>1701</v>
      </c>
      <c r="T13" s="376" t="s">
        <v>1767</v>
      </c>
      <c r="U13" s="376">
        <v>0</v>
      </c>
      <c r="V13" s="376" t="s">
        <v>1701</v>
      </c>
      <c r="W13" s="376" t="s">
        <v>1707</v>
      </c>
      <c r="X13" s="376">
        <v>0</v>
      </c>
      <c r="Y13" s="322"/>
      <c r="Z13" s="322"/>
      <c r="AA13" s="322"/>
      <c r="AB13" s="376" t="s">
        <v>1699</v>
      </c>
      <c r="AC13" s="376" t="s">
        <v>1703</v>
      </c>
      <c r="AD13" s="376">
        <v>0</v>
      </c>
      <c r="AE13" s="339"/>
      <c r="AF13" s="422">
        <v>7.4630000000000001</v>
      </c>
      <c r="AG13" s="423">
        <v>112.43947</v>
      </c>
    </row>
    <row r="14" spans="2:33" hidden="1">
      <c r="B14" s="694"/>
      <c r="C14" s="687"/>
      <c r="D14" s="688"/>
      <c r="E14" s="376"/>
      <c r="F14" s="376"/>
      <c r="G14" s="376"/>
      <c r="H14" s="338"/>
      <c r="I14" s="424"/>
      <c r="J14" s="376"/>
      <c r="K14" s="376"/>
      <c r="L14" s="376"/>
      <c r="M14" s="376"/>
      <c r="N14" s="376"/>
      <c r="O14" s="376"/>
      <c r="P14" s="376"/>
      <c r="Q14" s="376"/>
      <c r="R14" s="376"/>
      <c r="S14" s="376"/>
      <c r="T14" s="376"/>
      <c r="U14" s="376"/>
      <c r="V14" s="376"/>
      <c r="W14" s="376"/>
      <c r="X14" s="376"/>
      <c r="Y14" s="376"/>
      <c r="Z14" s="376"/>
      <c r="AA14" s="376"/>
      <c r="AB14" s="376"/>
      <c r="AC14" s="376"/>
      <c r="AD14" s="376"/>
      <c r="AE14" s="339"/>
      <c r="AF14" s="340"/>
      <c r="AG14" s="341"/>
    </row>
    <row r="15" spans="2:33">
      <c r="B15" s="694"/>
      <c r="C15" s="687"/>
      <c r="D15" s="688"/>
      <c r="E15" s="376">
        <v>3</v>
      </c>
      <c r="F15" s="377" t="s">
        <v>2147</v>
      </c>
      <c r="G15" s="376" t="s">
        <v>2148</v>
      </c>
      <c r="H15" s="338" t="s">
        <v>2063</v>
      </c>
      <c r="I15" s="320">
        <v>1.1870000000000001</v>
      </c>
      <c r="J15" s="376" t="s">
        <v>1700</v>
      </c>
      <c r="K15" s="376">
        <v>2.2200000000000002</v>
      </c>
      <c r="L15" s="321">
        <v>14.35</v>
      </c>
      <c r="M15" s="376">
        <v>17.350000000000001</v>
      </c>
      <c r="N15" s="376">
        <v>1</v>
      </c>
      <c r="O15" s="376" t="s">
        <v>1705</v>
      </c>
      <c r="P15" s="376" t="s">
        <v>1701</v>
      </c>
      <c r="Q15" s="376" t="s">
        <v>1709</v>
      </c>
      <c r="R15" s="376">
        <v>0</v>
      </c>
      <c r="S15" s="376" t="s">
        <v>1701</v>
      </c>
      <c r="T15" s="376" t="s">
        <v>1767</v>
      </c>
      <c r="U15" s="376">
        <v>0</v>
      </c>
      <c r="V15" s="376" t="s">
        <v>1701</v>
      </c>
      <c r="W15" s="376" t="s">
        <v>1707</v>
      </c>
      <c r="X15" s="376">
        <v>0</v>
      </c>
      <c r="Y15" s="322"/>
      <c r="Z15" s="322"/>
      <c r="AA15" s="322"/>
      <c r="AB15" s="376" t="s">
        <v>1699</v>
      </c>
      <c r="AC15" s="376" t="s">
        <v>1703</v>
      </c>
      <c r="AD15" s="376">
        <v>0</v>
      </c>
      <c r="AE15" s="339"/>
      <c r="AF15" s="422">
        <v>7.4612400000000001</v>
      </c>
      <c r="AG15" s="423">
        <v>112.43947</v>
      </c>
    </row>
    <row r="16" spans="2:33" hidden="1">
      <c r="B16" s="694"/>
      <c r="C16" s="687"/>
      <c r="D16" s="688"/>
      <c r="E16" s="376"/>
      <c r="F16" s="376"/>
      <c r="G16" s="376"/>
      <c r="H16" s="338"/>
      <c r="I16" s="424"/>
      <c r="J16" s="376"/>
      <c r="K16" s="376"/>
      <c r="L16" s="376"/>
      <c r="M16" s="376"/>
      <c r="N16" s="376"/>
      <c r="O16" s="376"/>
      <c r="P16" s="376"/>
      <c r="Q16" s="376"/>
      <c r="R16" s="376"/>
      <c r="S16" s="376"/>
      <c r="T16" s="376"/>
      <c r="U16" s="376"/>
      <c r="V16" s="376"/>
      <c r="W16" s="376"/>
      <c r="X16" s="376"/>
      <c r="Y16" s="376"/>
      <c r="Z16" s="376"/>
      <c r="AA16" s="376"/>
      <c r="AB16" s="376"/>
      <c r="AC16" s="376"/>
      <c r="AD16" s="376"/>
      <c r="AE16" s="339"/>
      <c r="AF16" s="340"/>
      <c r="AG16" s="341"/>
    </row>
    <row r="17" spans="2:33">
      <c r="B17" s="699"/>
      <c r="C17" s="677"/>
      <c r="D17" s="679"/>
      <c r="E17" s="376">
        <v>4</v>
      </c>
      <c r="F17" s="377" t="s">
        <v>2145</v>
      </c>
      <c r="G17" s="376" t="s">
        <v>2149</v>
      </c>
      <c r="H17" s="338" t="s">
        <v>2063</v>
      </c>
      <c r="I17" s="320">
        <v>1.276</v>
      </c>
      <c r="J17" s="376" t="s">
        <v>1700</v>
      </c>
      <c r="K17" s="376">
        <v>4.6500000000000004</v>
      </c>
      <c r="L17" s="321">
        <v>15.8</v>
      </c>
      <c r="M17" s="376">
        <v>17.2</v>
      </c>
      <c r="N17" s="376">
        <v>1</v>
      </c>
      <c r="O17" s="376" t="s">
        <v>1697</v>
      </c>
      <c r="P17" s="376" t="s">
        <v>1701</v>
      </c>
      <c r="Q17" s="376" t="s">
        <v>1709</v>
      </c>
      <c r="R17" s="376">
        <v>0</v>
      </c>
      <c r="S17" s="376" t="s">
        <v>1701</v>
      </c>
      <c r="T17" s="376" t="s">
        <v>1767</v>
      </c>
      <c r="U17" s="376">
        <v>0</v>
      </c>
      <c r="V17" s="376" t="s">
        <v>1701</v>
      </c>
      <c r="W17" s="376" t="s">
        <v>1707</v>
      </c>
      <c r="X17" s="376">
        <v>0</v>
      </c>
      <c r="Y17" s="322"/>
      <c r="Z17" s="322"/>
      <c r="AA17" s="322"/>
      <c r="AB17" s="376" t="s">
        <v>1699</v>
      </c>
      <c r="AC17" s="376" t="s">
        <v>1703</v>
      </c>
      <c r="AD17" s="376">
        <v>0</v>
      </c>
      <c r="AE17" s="339"/>
      <c r="AF17" s="422">
        <v>7.4603999999999999</v>
      </c>
      <c r="AG17" s="423">
        <v>112.43955</v>
      </c>
    </row>
    <row r="18" spans="2:33" hidden="1">
      <c r="B18" s="671"/>
      <c r="C18" s="672"/>
      <c r="D18" s="672"/>
      <c r="E18" s="672"/>
      <c r="F18" s="672"/>
      <c r="G18" s="672"/>
      <c r="H18" s="672"/>
      <c r="I18" s="672"/>
      <c r="J18" s="672"/>
      <c r="K18" s="672"/>
      <c r="L18" s="672"/>
      <c r="M18" s="672"/>
      <c r="N18" s="672"/>
      <c r="O18" s="672"/>
      <c r="P18" s="672"/>
      <c r="Q18" s="672"/>
      <c r="R18" s="672"/>
      <c r="S18" s="672"/>
      <c r="T18" s="672"/>
      <c r="U18" s="672"/>
      <c r="V18" s="672"/>
      <c r="W18" s="672"/>
      <c r="X18" s="672"/>
      <c r="Y18" s="672"/>
      <c r="Z18" s="672"/>
      <c r="AA18" s="672"/>
      <c r="AB18" s="672"/>
      <c r="AC18" s="672"/>
      <c r="AD18" s="672"/>
      <c r="AE18" s="672"/>
      <c r="AF18" s="672"/>
      <c r="AG18" s="673"/>
    </row>
    <row r="19" spans="2:33" hidden="1">
      <c r="B19" s="482" t="s">
        <v>2090</v>
      </c>
      <c r="C19" s="475">
        <v>0.35599999999999998</v>
      </c>
      <c r="D19" s="480" t="s">
        <v>2165</v>
      </c>
      <c r="E19" s="370"/>
      <c r="F19" s="367"/>
      <c r="G19" s="318"/>
      <c r="H19" s="332"/>
      <c r="I19" s="425"/>
      <c r="J19" s="480"/>
      <c r="K19" s="408"/>
      <c r="L19" s="408"/>
      <c r="M19" s="408"/>
      <c r="N19" s="370"/>
      <c r="O19" s="468"/>
      <c r="P19" s="468"/>
      <c r="Q19" s="468"/>
      <c r="R19" s="377"/>
      <c r="S19" s="468"/>
      <c r="T19" s="468"/>
      <c r="U19" s="468"/>
      <c r="V19" s="468"/>
      <c r="W19" s="468"/>
      <c r="X19" s="468"/>
      <c r="Y19" s="322"/>
      <c r="Z19" s="322"/>
      <c r="AA19" s="322"/>
      <c r="AB19" s="468"/>
      <c r="AC19" s="468"/>
      <c r="AD19" s="468"/>
      <c r="AE19" s="426"/>
      <c r="AF19" s="427"/>
      <c r="AG19" s="428"/>
    </row>
    <row r="20" spans="2:33" hidden="1">
      <c r="B20" s="671"/>
      <c r="C20" s="672"/>
      <c r="D20" s="672"/>
      <c r="E20" s="672"/>
      <c r="F20" s="672"/>
      <c r="G20" s="672"/>
      <c r="H20" s="672"/>
      <c r="I20" s="672"/>
      <c r="J20" s="672"/>
      <c r="K20" s="672"/>
      <c r="L20" s="672"/>
      <c r="M20" s="672"/>
      <c r="N20" s="672"/>
      <c r="O20" s="672"/>
      <c r="P20" s="672"/>
      <c r="Q20" s="672"/>
      <c r="R20" s="672"/>
      <c r="S20" s="672"/>
      <c r="T20" s="672"/>
      <c r="U20" s="672"/>
      <c r="V20" s="672"/>
      <c r="W20" s="672"/>
      <c r="X20" s="672"/>
      <c r="Y20" s="672"/>
      <c r="Z20" s="672"/>
      <c r="AA20" s="672"/>
      <c r="AB20" s="672"/>
      <c r="AC20" s="672"/>
      <c r="AD20" s="672"/>
      <c r="AE20" s="672"/>
      <c r="AF20" s="672"/>
      <c r="AG20" s="673"/>
    </row>
    <row r="21" spans="2:33" hidden="1">
      <c r="B21" s="482" t="s">
        <v>2166</v>
      </c>
      <c r="C21" s="475">
        <v>1.71</v>
      </c>
      <c r="D21" s="480" t="s">
        <v>2167</v>
      </c>
      <c r="E21" s="370"/>
      <c r="F21" s="367"/>
      <c r="G21" s="318"/>
      <c r="H21" s="332"/>
      <c r="I21" s="425"/>
      <c r="J21" s="480"/>
      <c r="K21" s="408"/>
      <c r="L21" s="408"/>
      <c r="M21" s="408"/>
      <c r="N21" s="370"/>
      <c r="O21" s="468"/>
      <c r="P21" s="468"/>
      <c r="Q21" s="468"/>
      <c r="R21" s="377"/>
      <c r="S21" s="468"/>
      <c r="T21" s="468"/>
      <c r="U21" s="468"/>
      <c r="V21" s="468"/>
      <c r="W21" s="468"/>
      <c r="X21" s="468"/>
      <c r="Y21" s="322"/>
      <c r="Z21" s="322"/>
      <c r="AA21" s="322"/>
      <c r="AB21" s="468"/>
      <c r="AC21" s="468"/>
      <c r="AD21" s="468"/>
      <c r="AE21" s="426"/>
      <c r="AF21" s="427"/>
      <c r="AG21" s="428"/>
    </row>
    <row r="22" spans="2:33" hidden="1">
      <c r="B22" s="671"/>
      <c r="C22" s="672"/>
      <c r="D22" s="672"/>
      <c r="E22" s="672"/>
      <c r="F22" s="672"/>
      <c r="G22" s="672"/>
      <c r="H22" s="672"/>
      <c r="I22" s="672"/>
      <c r="J22" s="672"/>
      <c r="K22" s="672"/>
      <c r="L22" s="672"/>
      <c r="M22" s="672"/>
      <c r="N22" s="672"/>
      <c r="O22" s="672"/>
      <c r="P22" s="672"/>
      <c r="Q22" s="672"/>
      <c r="R22" s="672"/>
      <c r="S22" s="672"/>
      <c r="T22" s="672"/>
      <c r="U22" s="672"/>
      <c r="V22" s="672"/>
      <c r="W22" s="672"/>
      <c r="X22" s="672"/>
      <c r="Y22" s="672"/>
      <c r="Z22" s="672"/>
      <c r="AA22" s="672"/>
      <c r="AB22" s="672"/>
      <c r="AC22" s="672"/>
      <c r="AD22" s="672"/>
      <c r="AE22" s="672"/>
      <c r="AF22" s="672"/>
      <c r="AG22" s="673"/>
    </row>
    <row r="23" spans="2:33" hidden="1">
      <c r="B23" s="472" t="s">
        <v>2168</v>
      </c>
      <c r="C23" s="467">
        <v>0.37</v>
      </c>
      <c r="D23" s="376" t="s">
        <v>2169</v>
      </c>
      <c r="E23" s="376"/>
      <c r="F23" s="377"/>
      <c r="G23" s="376"/>
      <c r="H23" s="338"/>
      <c r="I23" s="320"/>
      <c r="J23" s="376"/>
      <c r="K23" s="321"/>
      <c r="L23" s="321"/>
      <c r="M23" s="321"/>
      <c r="N23" s="376"/>
      <c r="O23" s="376"/>
      <c r="P23" s="376"/>
      <c r="Q23" s="376"/>
      <c r="R23" s="376"/>
      <c r="S23" s="376"/>
      <c r="T23" s="376"/>
      <c r="U23" s="376"/>
      <c r="V23" s="376"/>
      <c r="W23" s="376"/>
      <c r="X23" s="376"/>
      <c r="Y23" s="322"/>
      <c r="Z23" s="322"/>
      <c r="AA23" s="322"/>
      <c r="AB23" s="376"/>
      <c r="AC23" s="376"/>
      <c r="AD23" s="376"/>
      <c r="AE23" s="323"/>
      <c r="AF23" s="421"/>
      <c r="AG23" s="336"/>
    </row>
    <row r="24" spans="2:33" hidden="1">
      <c r="B24" s="671"/>
      <c r="C24" s="672"/>
      <c r="D24" s="672"/>
      <c r="E24" s="672"/>
      <c r="F24" s="672"/>
      <c r="G24" s="672"/>
      <c r="H24" s="672"/>
      <c r="I24" s="672"/>
      <c r="J24" s="672"/>
      <c r="K24" s="672"/>
      <c r="L24" s="672"/>
      <c r="M24" s="672"/>
      <c r="N24" s="672"/>
      <c r="O24" s="672"/>
      <c r="P24" s="672"/>
      <c r="Q24" s="672"/>
      <c r="R24" s="672"/>
      <c r="S24" s="672"/>
      <c r="T24" s="672"/>
      <c r="U24" s="672"/>
      <c r="V24" s="672"/>
      <c r="W24" s="672"/>
      <c r="X24" s="672"/>
      <c r="Y24" s="672"/>
      <c r="Z24" s="672"/>
      <c r="AA24" s="672"/>
      <c r="AB24" s="672"/>
      <c r="AC24" s="672"/>
      <c r="AD24" s="672"/>
      <c r="AE24" s="672"/>
      <c r="AF24" s="672"/>
      <c r="AG24" s="673"/>
    </row>
    <row r="25" spans="2:33" hidden="1">
      <c r="B25" s="472" t="s">
        <v>2048</v>
      </c>
      <c r="C25" s="467">
        <v>0.51700000000000002</v>
      </c>
      <c r="D25" s="376" t="s">
        <v>2170</v>
      </c>
      <c r="E25" s="316"/>
      <c r="F25" s="317"/>
      <c r="G25" s="480"/>
      <c r="H25" s="429"/>
      <c r="I25" s="430"/>
      <c r="J25" s="480"/>
      <c r="K25" s="431"/>
      <c r="L25" s="431"/>
      <c r="M25" s="431"/>
      <c r="N25" s="480"/>
      <c r="O25" s="480"/>
      <c r="P25" s="480"/>
      <c r="Q25" s="480"/>
      <c r="R25" s="468"/>
      <c r="S25" s="468"/>
      <c r="T25" s="468"/>
      <c r="U25" s="468"/>
      <c r="V25" s="468"/>
      <c r="W25" s="468"/>
      <c r="X25" s="468"/>
      <c r="Y25" s="322"/>
      <c r="Z25" s="322"/>
      <c r="AA25" s="322"/>
      <c r="AB25" s="468"/>
      <c r="AC25" s="468"/>
      <c r="AD25" s="468"/>
      <c r="AE25" s="432"/>
      <c r="AF25" s="331"/>
      <c r="AG25" s="368"/>
    </row>
    <row r="26" spans="2:33" hidden="1">
      <c r="B26" s="671"/>
      <c r="C26" s="672"/>
      <c r="D26" s="672"/>
      <c r="E26" s="672"/>
      <c r="F26" s="672"/>
      <c r="G26" s="672"/>
      <c r="H26" s="672"/>
      <c r="I26" s="672"/>
      <c r="J26" s="672"/>
      <c r="K26" s="672"/>
      <c r="L26" s="672"/>
      <c r="M26" s="672"/>
      <c r="N26" s="672"/>
      <c r="O26" s="672"/>
      <c r="P26" s="672"/>
      <c r="Q26" s="672"/>
      <c r="R26" s="672"/>
      <c r="S26" s="672"/>
      <c r="T26" s="672"/>
      <c r="U26" s="672"/>
      <c r="V26" s="672"/>
      <c r="W26" s="672"/>
      <c r="X26" s="672"/>
      <c r="Y26" s="672"/>
      <c r="Z26" s="672"/>
      <c r="AA26" s="672"/>
      <c r="AB26" s="672"/>
      <c r="AC26" s="672"/>
      <c r="AD26" s="672"/>
      <c r="AE26" s="672"/>
      <c r="AF26" s="672"/>
      <c r="AG26" s="673"/>
    </row>
    <row r="27" spans="2:33" hidden="1">
      <c r="B27" s="482" t="s">
        <v>2188</v>
      </c>
      <c r="C27" s="475">
        <v>2.39</v>
      </c>
      <c r="D27" s="480" t="s">
        <v>2189</v>
      </c>
      <c r="E27" s="371"/>
      <c r="F27" s="377"/>
      <c r="G27" s="376"/>
      <c r="H27" s="338"/>
      <c r="I27" s="384"/>
      <c r="J27" s="376"/>
      <c r="K27" s="361"/>
      <c r="L27" s="468"/>
      <c r="M27" s="468"/>
      <c r="N27" s="468"/>
      <c r="O27" s="377"/>
      <c r="P27" s="377"/>
      <c r="Q27" s="377"/>
      <c r="R27" s="377"/>
      <c r="S27" s="377"/>
      <c r="T27" s="377"/>
      <c r="U27" s="377"/>
      <c r="V27" s="377"/>
      <c r="W27" s="377"/>
      <c r="X27" s="377"/>
      <c r="Y27" s="322"/>
      <c r="Z27" s="322"/>
      <c r="AA27" s="322"/>
      <c r="AB27" s="377"/>
      <c r="AC27" s="377"/>
      <c r="AD27" s="377"/>
      <c r="AE27" s="385"/>
      <c r="AF27" s="345"/>
      <c r="AG27" s="349"/>
    </row>
    <row r="28" spans="2:33">
      <c r="B28" s="670"/>
      <c r="C28" s="653"/>
      <c r="D28" s="653"/>
      <c r="E28" s="653"/>
      <c r="F28" s="653"/>
      <c r="G28" s="653"/>
      <c r="H28" s="653"/>
      <c r="I28" s="653"/>
      <c r="J28" s="653"/>
      <c r="K28" s="653"/>
      <c r="L28" s="653"/>
      <c r="M28" s="653"/>
      <c r="N28" s="653"/>
      <c r="O28" s="653"/>
      <c r="P28" s="653"/>
      <c r="Q28" s="653"/>
      <c r="R28" s="653"/>
      <c r="S28" s="653"/>
      <c r="T28" s="653"/>
      <c r="U28" s="653"/>
      <c r="V28" s="653"/>
      <c r="W28" s="653"/>
      <c r="X28" s="653"/>
      <c r="Y28" s="653"/>
      <c r="Z28" s="653"/>
      <c r="AA28" s="653"/>
      <c r="AB28" s="653"/>
      <c r="AC28" s="653"/>
      <c r="AD28" s="653"/>
      <c r="AE28" s="653"/>
      <c r="AF28" s="653"/>
      <c r="AG28" s="653"/>
    </row>
    <row r="29" spans="2:33">
      <c r="B29" s="482" t="s">
        <v>2190</v>
      </c>
      <c r="C29" s="475">
        <v>0.92700000000000005</v>
      </c>
      <c r="D29" s="480" t="s">
        <v>2191</v>
      </c>
      <c r="E29" s="331">
        <v>5</v>
      </c>
      <c r="F29" s="331" t="s">
        <v>2192</v>
      </c>
      <c r="G29" s="365" t="s">
        <v>2193</v>
      </c>
      <c r="H29" s="334" t="s">
        <v>2072</v>
      </c>
      <c r="I29" s="484">
        <v>0</v>
      </c>
      <c r="J29" s="377" t="s">
        <v>1700</v>
      </c>
      <c r="K29" s="366" t="s">
        <v>2194</v>
      </c>
      <c r="L29" s="366">
        <v>9.6999999999999993</v>
      </c>
      <c r="M29" s="366">
        <v>11.2</v>
      </c>
      <c r="N29" s="377">
        <v>1</v>
      </c>
      <c r="O29" s="376" t="s">
        <v>1705</v>
      </c>
      <c r="P29" s="376" t="s">
        <v>1701</v>
      </c>
      <c r="Q29" s="376" t="s">
        <v>1709</v>
      </c>
      <c r="R29" s="377">
        <v>0</v>
      </c>
      <c r="S29" s="376" t="s">
        <v>1701</v>
      </c>
      <c r="T29" s="376" t="s">
        <v>1767</v>
      </c>
      <c r="U29" s="376">
        <v>0</v>
      </c>
      <c r="V29" s="376" t="s">
        <v>1701</v>
      </c>
      <c r="W29" s="376" t="s">
        <v>1707</v>
      </c>
      <c r="X29" s="376">
        <v>0</v>
      </c>
      <c r="Y29" s="322"/>
      <c r="Z29" s="322"/>
      <c r="AA29" s="322"/>
      <c r="AB29" s="376" t="s">
        <v>1699</v>
      </c>
      <c r="AC29" s="376" t="s">
        <v>1703</v>
      </c>
      <c r="AD29" s="376">
        <v>0</v>
      </c>
      <c r="AE29" s="376"/>
      <c r="AF29" s="367">
        <v>7.46265</v>
      </c>
      <c r="AG29" s="368">
        <v>112.46017000000001</v>
      </c>
    </row>
    <row r="30" spans="2:33">
      <c r="B30" s="670"/>
      <c r="C30" s="653"/>
      <c r="D30" s="653"/>
      <c r="E30" s="653"/>
      <c r="F30" s="653"/>
      <c r="G30" s="653"/>
      <c r="H30" s="653"/>
      <c r="I30" s="653"/>
      <c r="J30" s="653"/>
      <c r="K30" s="653"/>
      <c r="L30" s="653"/>
      <c r="M30" s="653"/>
      <c r="N30" s="653"/>
      <c r="O30" s="653"/>
      <c r="P30" s="653"/>
      <c r="Q30" s="653"/>
      <c r="R30" s="653"/>
      <c r="S30" s="653"/>
      <c r="T30" s="653"/>
      <c r="U30" s="653"/>
      <c r="V30" s="653"/>
      <c r="W30" s="653"/>
      <c r="X30" s="653"/>
      <c r="Y30" s="653"/>
      <c r="Z30" s="653"/>
      <c r="AA30" s="653"/>
      <c r="AB30" s="653"/>
      <c r="AC30" s="653"/>
      <c r="AD30" s="653"/>
      <c r="AE30" s="653"/>
      <c r="AF30" s="653"/>
      <c r="AG30" s="653"/>
    </row>
    <row r="31" spans="2:33">
      <c r="B31" s="674" t="s">
        <v>2207</v>
      </c>
      <c r="C31" s="676">
        <v>1.4319999999999999</v>
      </c>
      <c r="D31" s="678" t="s">
        <v>2208</v>
      </c>
      <c r="E31" s="376">
        <v>6</v>
      </c>
      <c r="F31" s="377" t="s">
        <v>2209</v>
      </c>
      <c r="G31" s="376" t="s">
        <v>2213</v>
      </c>
      <c r="H31" s="338" t="s">
        <v>2103</v>
      </c>
      <c r="I31" s="320">
        <v>0.79500000000000004</v>
      </c>
      <c r="J31" s="376" t="s">
        <v>1700</v>
      </c>
      <c r="K31" s="321">
        <v>3.9</v>
      </c>
      <c r="L31" s="321">
        <f>M31-2.55-0.55</f>
        <v>19.7</v>
      </c>
      <c r="M31" s="321">
        <f>9.85+0.8+12.15</f>
        <v>22.8</v>
      </c>
      <c r="N31" s="376">
        <v>1</v>
      </c>
      <c r="O31" s="335" t="s">
        <v>1697</v>
      </c>
      <c r="P31" s="335" t="s">
        <v>1699</v>
      </c>
      <c r="Q31" s="335" t="s">
        <v>1709</v>
      </c>
      <c r="R31" s="376">
        <v>0</v>
      </c>
      <c r="S31" s="383" t="s">
        <v>1701</v>
      </c>
      <c r="T31" s="383" t="s">
        <v>1767</v>
      </c>
      <c r="U31" s="383">
        <v>0</v>
      </c>
      <c r="V31" s="383" t="s">
        <v>1703</v>
      </c>
      <c r="W31" s="383" t="s">
        <v>1698</v>
      </c>
      <c r="X31" s="383">
        <v>0</v>
      </c>
      <c r="Y31" s="322"/>
      <c r="Z31" s="322"/>
      <c r="AA31" s="322"/>
      <c r="AB31" s="317" t="s">
        <v>1699</v>
      </c>
      <c r="AC31" s="317" t="s">
        <v>1703</v>
      </c>
      <c r="AD31" s="317">
        <v>0</v>
      </c>
      <c r="AE31" s="317"/>
      <c r="AF31" s="377">
        <v>7.4720700000000004</v>
      </c>
      <c r="AG31" s="336">
        <v>112.44686</v>
      </c>
    </row>
    <row r="32" spans="2:33" hidden="1">
      <c r="B32" s="686"/>
      <c r="C32" s="687"/>
      <c r="D32" s="688"/>
      <c r="E32" s="468"/>
      <c r="F32" s="468"/>
      <c r="G32" s="468"/>
      <c r="H32" s="360"/>
      <c r="I32" s="468"/>
      <c r="J32" s="468"/>
      <c r="K32" s="468"/>
      <c r="L32" s="468"/>
      <c r="M32" s="468"/>
      <c r="N32" s="468"/>
      <c r="O32" s="468"/>
      <c r="P32" s="468"/>
      <c r="Q32" s="468"/>
      <c r="R32" s="468"/>
      <c r="S32" s="468"/>
      <c r="T32" s="468"/>
      <c r="U32" s="468"/>
      <c r="V32" s="468"/>
      <c r="W32" s="468"/>
      <c r="X32" s="468"/>
      <c r="Y32" s="468"/>
      <c r="Z32" s="468"/>
      <c r="AA32" s="468"/>
      <c r="AB32" s="468"/>
      <c r="AC32" s="468"/>
      <c r="AD32" s="468"/>
      <c r="AE32" s="468"/>
      <c r="AF32" s="468"/>
      <c r="AG32" s="433"/>
    </row>
    <row r="33" spans="2:33">
      <c r="B33" s="686"/>
      <c r="C33" s="687"/>
      <c r="D33" s="688"/>
      <c r="E33" s="468">
        <v>7</v>
      </c>
      <c r="F33" s="377" t="s">
        <v>2210</v>
      </c>
      <c r="G33" s="376" t="s">
        <v>2214</v>
      </c>
      <c r="H33" s="334" t="s">
        <v>2106</v>
      </c>
      <c r="I33" s="468">
        <v>1.0609999999999999</v>
      </c>
      <c r="J33" s="376" t="s">
        <v>1700</v>
      </c>
      <c r="K33" s="361">
        <v>4.2</v>
      </c>
      <c r="L33" s="361">
        <v>13</v>
      </c>
      <c r="M33" s="361">
        <v>18.399999999999999</v>
      </c>
      <c r="N33" s="468">
        <v>1</v>
      </c>
      <c r="O33" s="468" t="s">
        <v>1705</v>
      </c>
      <c r="P33" s="335" t="s">
        <v>1701</v>
      </c>
      <c r="Q33" s="335" t="s">
        <v>1709</v>
      </c>
      <c r="R33" s="468">
        <v>0</v>
      </c>
      <c r="S33" s="383" t="s">
        <v>1701</v>
      </c>
      <c r="T33" s="383" t="s">
        <v>1767</v>
      </c>
      <c r="U33" s="383">
        <v>0</v>
      </c>
      <c r="V33" s="383" t="s">
        <v>1703</v>
      </c>
      <c r="W33" s="383" t="s">
        <v>1698</v>
      </c>
      <c r="X33" s="383">
        <v>0</v>
      </c>
      <c r="Y33" s="322"/>
      <c r="Z33" s="322"/>
      <c r="AA33" s="322"/>
      <c r="AB33" s="317" t="s">
        <v>1699</v>
      </c>
      <c r="AC33" s="317" t="s">
        <v>1703</v>
      </c>
      <c r="AD33" s="317">
        <v>0</v>
      </c>
      <c r="AE33" s="317"/>
      <c r="AF33" s="468">
        <v>7.4697500000000003</v>
      </c>
      <c r="AG33" s="433">
        <v>112.44731</v>
      </c>
    </row>
    <row r="34" spans="2:33" hidden="1">
      <c r="B34" s="686"/>
      <c r="C34" s="687"/>
      <c r="D34" s="688"/>
      <c r="E34" s="468"/>
      <c r="F34" s="468"/>
      <c r="G34" s="468"/>
      <c r="H34" s="360"/>
      <c r="I34" s="468"/>
      <c r="J34" s="468"/>
      <c r="K34" s="468"/>
      <c r="L34" s="468"/>
      <c r="M34" s="468"/>
      <c r="N34" s="468"/>
      <c r="O34" s="468"/>
      <c r="P34" s="468"/>
      <c r="Q34" s="468"/>
      <c r="R34" s="468"/>
      <c r="S34" s="468"/>
      <c r="T34" s="468"/>
      <c r="U34" s="468"/>
      <c r="V34" s="468"/>
      <c r="W34" s="468"/>
      <c r="X34" s="468"/>
      <c r="Y34" s="468"/>
      <c r="Z34" s="468"/>
      <c r="AA34" s="468"/>
      <c r="AB34" s="468"/>
      <c r="AC34" s="468"/>
      <c r="AD34" s="468"/>
      <c r="AE34" s="468"/>
      <c r="AF34" s="468"/>
      <c r="AG34" s="433"/>
    </row>
    <row r="35" spans="2:33">
      <c r="B35" s="686"/>
      <c r="C35" s="687"/>
      <c r="D35" s="688"/>
      <c r="E35" s="468">
        <v>8</v>
      </c>
      <c r="F35" s="377" t="s">
        <v>2211</v>
      </c>
      <c r="G35" s="376" t="s">
        <v>2215</v>
      </c>
      <c r="H35" s="334" t="s">
        <v>2107</v>
      </c>
      <c r="I35" s="468">
        <v>1.3320000000000001</v>
      </c>
      <c r="J35" s="376" t="s">
        <v>1700</v>
      </c>
      <c r="K35" s="361">
        <v>3.1</v>
      </c>
      <c r="L35" s="361">
        <v>8.1999999999999993</v>
      </c>
      <c r="M35" s="361">
        <v>10.199999999999999</v>
      </c>
      <c r="N35" s="468">
        <v>1</v>
      </c>
      <c r="O35" s="468" t="s">
        <v>1705</v>
      </c>
      <c r="P35" s="335" t="s">
        <v>1701</v>
      </c>
      <c r="Q35" s="335" t="s">
        <v>1709</v>
      </c>
      <c r="R35" s="468">
        <v>0</v>
      </c>
      <c r="S35" s="383" t="s">
        <v>1701</v>
      </c>
      <c r="T35" s="383" t="s">
        <v>1767</v>
      </c>
      <c r="U35" s="383">
        <v>0</v>
      </c>
      <c r="V35" s="383" t="s">
        <v>1703</v>
      </c>
      <c r="W35" s="383" t="s">
        <v>1698</v>
      </c>
      <c r="X35" s="383">
        <v>0</v>
      </c>
      <c r="Y35" s="322"/>
      <c r="Z35" s="322"/>
      <c r="AA35" s="322"/>
      <c r="AB35" s="317" t="s">
        <v>1699</v>
      </c>
      <c r="AC35" s="317" t="s">
        <v>1703</v>
      </c>
      <c r="AD35" s="317">
        <v>0</v>
      </c>
      <c r="AE35" s="317"/>
      <c r="AF35" s="468">
        <v>7.4673800000000004</v>
      </c>
      <c r="AG35" s="433">
        <v>112.44793</v>
      </c>
    </row>
    <row r="36" spans="2:33" hidden="1">
      <c r="B36" s="686"/>
      <c r="C36" s="687"/>
      <c r="D36" s="688"/>
      <c r="E36" s="468"/>
      <c r="F36" s="468"/>
      <c r="G36" s="468"/>
      <c r="H36" s="360"/>
      <c r="I36" s="468"/>
      <c r="J36" s="468"/>
      <c r="K36" s="468"/>
      <c r="L36" s="468"/>
      <c r="M36" s="468"/>
      <c r="N36" s="468"/>
      <c r="O36" s="468"/>
      <c r="P36" s="468"/>
      <c r="Q36" s="468"/>
      <c r="R36" s="468"/>
      <c r="S36" s="468"/>
      <c r="T36" s="468"/>
      <c r="U36" s="468"/>
      <c r="V36" s="468"/>
      <c r="W36" s="468"/>
      <c r="X36" s="468"/>
      <c r="Y36" s="468"/>
      <c r="Z36" s="468"/>
      <c r="AA36" s="468"/>
      <c r="AB36" s="468"/>
      <c r="AC36" s="468"/>
      <c r="AD36" s="468"/>
      <c r="AE36" s="468"/>
      <c r="AF36" s="468"/>
      <c r="AG36" s="433"/>
    </row>
    <row r="37" spans="2:33">
      <c r="B37" s="675"/>
      <c r="C37" s="677"/>
      <c r="D37" s="679"/>
      <c r="E37" s="468">
        <v>9</v>
      </c>
      <c r="F37" s="377" t="s">
        <v>2212</v>
      </c>
      <c r="G37" s="376" t="s">
        <v>2216</v>
      </c>
      <c r="H37" s="334" t="s">
        <v>2108</v>
      </c>
      <c r="I37" s="468">
        <v>1.4419999999999999</v>
      </c>
      <c r="J37" s="376" t="s">
        <v>1700</v>
      </c>
      <c r="K37" s="361">
        <v>4.7</v>
      </c>
      <c r="L37" s="361">
        <f>7.7+24.6</f>
        <v>32.300000000000004</v>
      </c>
      <c r="M37" s="361">
        <v>32.799999999999997</v>
      </c>
      <c r="N37" s="468">
        <v>1</v>
      </c>
      <c r="O37" s="468" t="s">
        <v>1705</v>
      </c>
      <c r="P37" s="335" t="s">
        <v>1701</v>
      </c>
      <c r="Q37" s="335" t="s">
        <v>1709</v>
      </c>
      <c r="R37" s="376">
        <v>0</v>
      </c>
      <c r="S37" s="383" t="s">
        <v>1701</v>
      </c>
      <c r="T37" s="383" t="s">
        <v>1767</v>
      </c>
      <c r="U37" s="383">
        <v>0</v>
      </c>
      <c r="V37" s="383" t="s">
        <v>1701</v>
      </c>
      <c r="W37" s="383" t="s">
        <v>1707</v>
      </c>
      <c r="X37" s="383">
        <v>0</v>
      </c>
      <c r="Y37" s="322"/>
      <c r="Z37" s="322"/>
      <c r="AA37" s="322"/>
      <c r="AB37" s="317" t="s">
        <v>1699</v>
      </c>
      <c r="AC37" s="317" t="s">
        <v>1703</v>
      </c>
      <c r="AD37" s="317">
        <v>0</v>
      </c>
      <c r="AE37" s="317"/>
      <c r="AF37" s="468">
        <v>7.4666699999999997</v>
      </c>
      <c r="AG37" s="433">
        <v>112.4483</v>
      </c>
    </row>
    <row r="38" spans="2:33">
      <c r="B38" s="670"/>
      <c r="C38" s="653"/>
      <c r="D38" s="653"/>
      <c r="E38" s="653"/>
      <c r="F38" s="653"/>
      <c r="G38" s="653"/>
      <c r="H38" s="653"/>
      <c r="I38" s="653"/>
      <c r="J38" s="653"/>
      <c r="K38" s="653"/>
      <c r="L38" s="653"/>
      <c r="M38" s="653"/>
      <c r="N38" s="653"/>
      <c r="O38" s="653"/>
      <c r="P38" s="653"/>
      <c r="Q38" s="653"/>
      <c r="R38" s="653"/>
      <c r="S38" s="653"/>
      <c r="T38" s="653"/>
      <c r="U38" s="653"/>
      <c r="V38" s="653"/>
      <c r="W38" s="653"/>
      <c r="X38" s="653"/>
      <c r="Y38" s="653"/>
      <c r="Z38" s="653"/>
      <c r="AA38" s="653"/>
      <c r="AB38" s="653"/>
      <c r="AC38" s="653"/>
      <c r="AD38" s="653"/>
      <c r="AE38" s="653"/>
      <c r="AF38" s="653"/>
      <c r="AG38" s="653"/>
    </row>
    <row r="39" spans="2:33">
      <c r="B39" s="758" t="s">
        <v>2244</v>
      </c>
      <c r="C39" s="759">
        <v>1.119</v>
      </c>
      <c r="D39" s="760" t="s">
        <v>2245</v>
      </c>
      <c r="E39" s="337">
        <v>10</v>
      </c>
      <c r="F39" s="377" t="s">
        <v>2246</v>
      </c>
      <c r="G39" s="376" t="s">
        <v>2248</v>
      </c>
      <c r="H39" s="338" t="s">
        <v>2110</v>
      </c>
      <c r="I39" s="320">
        <v>0.28599999999999998</v>
      </c>
      <c r="J39" s="376" t="s">
        <v>1700</v>
      </c>
      <c r="K39" s="321">
        <v>3.8</v>
      </c>
      <c r="L39" s="321">
        <v>7.45</v>
      </c>
      <c r="M39" s="321">
        <v>9.1</v>
      </c>
      <c r="N39" s="376">
        <v>1</v>
      </c>
      <c r="O39" s="376" t="s">
        <v>1705</v>
      </c>
      <c r="P39" s="376" t="s">
        <v>1701</v>
      </c>
      <c r="Q39" s="376" t="s">
        <v>1709</v>
      </c>
      <c r="R39" s="376">
        <v>0</v>
      </c>
      <c r="S39" s="377" t="s">
        <v>1701</v>
      </c>
      <c r="T39" s="377" t="s">
        <v>1767</v>
      </c>
      <c r="U39" s="377">
        <v>0</v>
      </c>
      <c r="V39" s="377" t="s">
        <v>1701</v>
      </c>
      <c r="W39" s="377" t="s">
        <v>1707</v>
      </c>
      <c r="X39" s="377">
        <v>0</v>
      </c>
      <c r="Y39" s="322"/>
      <c r="Z39" s="322"/>
      <c r="AA39" s="322"/>
      <c r="AB39" s="377" t="s">
        <v>1699</v>
      </c>
      <c r="AC39" s="377" t="s">
        <v>1703</v>
      </c>
      <c r="AD39" s="377">
        <v>0</v>
      </c>
      <c r="AE39" s="434"/>
      <c r="AF39" s="377">
        <v>7.4589699999999999</v>
      </c>
      <c r="AG39" s="336">
        <v>112.44832</v>
      </c>
    </row>
    <row r="40" spans="2:33" hidden="1">
      <c r="B40" s="758"/>
      <c r="C40" s="759"/>
      <c r="D40" s="760"/>
      <c r="E40" s="337"/>
      <c r="F40" s="376"/>
      <c r="G40" s="376"/>
      <c r="H40" s="338"/>
      <c r="I40" s="320"/>
      <c r="J40" s="376"/>
      <c r="K40" s="321"/>
      <c r="L40" s="321"/>
      <c r="M40" s="321"/>
      <c r="N40" s="376"/>
      <c r="O40" s="376"/>
      <c r="P40" s="376"/>
      <c r="Q40" s="376"/>
      <c r="R40" s="376"/>
      <c r="S40" s="376"/>
      <c r="T40" s="376"/>
      <c r="U40" s="376"/>
      <c r="V40" s="376"/>
      <c r="W40" s="376"/>
      <c r="X40" s="376"/>
      <c r="Y40" s="376"/>
      <c r="Z40" s="376"/>
      <c r="AA40" s="376"/>
      <c r="AB40" s="376"/>
      <c r="AC40" s="376"/>
      <c r="AD40" s="376"/>
      <c r="AE40" s="434"/>
      <c r="AF40" s="323"/>
      <c r="AG40" s="336"/>
    </row>
    <row r="41" spans="2:33">
      <c r="B41" s="758"/>
      <c r="C41" s="759"/>
      <c r="D41" s="760"/>
      <c r="E41" s="337">
        <v>11</v>
      </c>
      <c r="F41" s="377" t="s">
        <v>2247</v>
      </c>
      <c r="G41" s="376" t="s">
        <v>2249</v>
      </c>
      <c r="H41" s="338" t="s">
        <v>2111</v>
      </c>
      <c r="I41" s="320">
        <v>0.70399999999999996</v>
      </c>
      <c r="J41" s="376" t="s">
        <v>1700</v>
      </c>
      <c r="K41" s="321">
        <v>4.1500000000000004</v>
      </c>
      <c r="L41" s="321">
        <v>7.9</v>
      </c>
      <c r="M41" s="321">
        <v>8.3000000000000007</v>
      </c>
      <c r="N41" s="376">
        <v>1</v>
      </c>
      <c r="O41" s="377" t="s">
        <v>1705</v>
      </c>
      <c r="P41" s="377" t="s">
        <v>1701</v>
      </c>
      <c r="Q41" s="377" t="s">
        <v>1709</v>
      </c>
      <c r="R41" s="376">
        <v>0</v>
      </c>
      <c r="S41" s="377" t="s">
        <v>1701</v>
      </c>
      <c r="T41" s="377" t="s">
        <v>1767</v>
      </c>
      <c r="U41" s="377">
        <v>0</v>
      </c>
      <c r="V41" s="377" t="s">
        <v>1701</v>
      </c>
      <c r="W41" s="377" t="s">
        <v>1707</v>
      </c>
      <c r="X41" s="377">
        <v>0</v>
      </c>
      <c r="Y41" s="322"/>
      <c r="Z41" s="322"/>
      <c r="AA41" s="322"/>
      <c r="AB41" s="377" t="s">
        <v>1699</v>
      </c>
      <c r="AC41" s="377" t="s">
        <v>1703</v>
      </c>
      <c r="AD41" s="377">
        <v>0</v>
      </c>
      <c r="AE41" s="434"/>
      <c r="AF41" s="377">
        <v>7.4627699999999999</v>
      </c>
      <c r="AG41" s="336">
        <v>112.44833</v>
      </c>
    </row>
    <row r="42" spans="2:33">
      <c r="B42" s="670"/>
      <c r="C42" s="653"/>
      <c r="D42" s="653"/>
      <c r="E42" s="653"/>
      <c r="F42" s="653"/>
      <c r="G42" s="653"/>
      <c r="H42" s="653"/>
      <c r="I42" s="653"/>
      <c r="J42" s="653"/>
      <c r="K42" s="653"/>
      <c r="L42" s="653"/>
      <c r="M42" s="653"/>
      <c r="N42" s="653"/>
      <c r="O42" s="653"/>
      <c r="P42" s="653"/>
      <c r="Q42" s="653"/>
      <c r="R42" s="653"/>
      <c r="S42" s="653"/>
      <c r="T42" s="653"/>
      <c r="U42" s="653"/>
      <c r="V42" s="653"/>
      <c r="W42" s="653"/>
      <c r="X42" s="653"/>
      <c r="Y42" s="653"/>
      <c r="Z42" s="653"/>
      <c r="AA42" s="653"/>
      <c r="AB42" s="653"/>
      <c r="AC42" s="653"/>
      <c r="AD42" s="653"/>
      <c r="AE42" s="653"/>
      <c r="AF42" s="653"/>
      <c r="AG42" s="653"/>
    </row>
    <row r="43" spans="2:33">
      <c r="B43" s="472" t="s">
        <v>2062</v>
      </c>
      <c r="C43" s="377">
        <v>0.253</v>
      </c>
      <c r="D43" s="376" t="s">
        <v>2262</v>
      </c>
      <c r="E43" s="377">
        <v>12</v>
      </c>
      <c r="F43" s="333" t="s">
        <v>2261</v>
      </c>
      <c r="G43" s="377" t="s">
        <v>2263</v>
      </c>
      <c r="H43" s="334" t="s">
        <v>2095</v>
      </c>
      <c r="I43" s="484">
        <v>0.246</v>
      </c>
      <c r="J43" s="377" t="s">
        <v>1700</v>
      </c>
      <c r="K43" s="377">
        <v>3.5</v>
      </c>
      <c r="L43" s="377">
        <v>7.8</v>
      </c>
      <c r="M43" s="377">
        <v>9.3000000000000007</v>
      </c>
      <c r="N43" s="377">
        <v>1</v>
      </c>
      <c r="O43" s="468" t="s">
        <v>1705</v>
      </c>
      <c r="P43" s="468" t="s">
        <v>1701</v>
      </c>
      <c r="Q43" s="468" t="s">
        <v>1709</v>
      </c>
      <c r="R43" s="377">
        <v>0</v>
      </c>
      <c r="S43" s="468" t="s">
        <v>1701</v>
      </c>
      <c r="T43" s="468" t="s">
        <v>1767</v>
      </c>
      <c r="U43" s="468">
        <v>0</v>
      </c>
      <c r="V43" s="468" t="s">
        <v>1701</v>
      </c>
      <c r="W43" s="468" t="s">
        <v>1707</v>
      </c>
      <c r="X43" s="468">
        <v>0</v>
      </c>
      <c r="Y43" s="322"/>
      <c r="Z43" s="322"/>
      <c r="AA43" s="322"/>
      <c r="AB43" s="468" t="s">
        <v>1699</v>
      </c>
      <c r="AC43" s="468" t="s">
        <v>1703</v>
      </c>
      <c r="AD43" s="468">
        <v>0</v>
      </c>
      <c r="AE43" s="377"/>
      <c r="AF43" s="377">
        <v>7.4599299999999999</v>
      </c>
      <c r="AG43" s="378">
        <v>112.44301</v>
      </c>
    </row>
    <row r="44" spans="2:33">
      <c r="B44" s="670"/>
      <c r="C44" s="653"/>
      <c r="D44" s="653"/>
      <c r="E44" s="653"/>
      <c r="F44" s="653"/>
      <c r="G44" s="653"/>
      <c r="H44" s="653"/>
      <c r="I44" s="653"/>
      <c r="J44" s="653"/>
      <c r="K44" s="653"/>
      <c r="L44" s="653"/>
      <c r="M44" s="653"/>
      <c r="N44" s="653"/>
      <c r="O44" s="653"/>
      <c r="P44" s="653"/>
      <c r="Q44" s="653"/>
      <c r="R44" s="653"/>
      <c r="S44" s="653"/>
      <c r="T44" s="653"/>
      <c r="U44" s="653"/>
      <c r="V44" s="653"/>
      <c r="W44" s="653"/>
      <c r="X44" s="653"/>
      <c r="Y44" s="653"/>
      <c r="Z44" s="653"/>
      <c r="AA44" s="653"/>
      <c r="AB44" s="653"/>
      <c r="AC44" s="653"/>
      <c r="AD44" s="653"/>
      <c r="AE44" s="653"/>
      <c r="AF44" s="653"/>
      <c r="AG44" s="653"/>
    </row>
    <row r="45" spans="2:33">
      <c r="B45" s="482" t="s">
        <v>2276</v>
      </c>
      <c r="C45" s="475">
        <v>1.623</v>
      </c>
      <c r="D45" s="480" t="s">
        <v>2277</v>
      </c>
      <c r="E45" s="335">
        <v>13</v>
      </c>
      <c r="F45" s="333" t="s">
        <v>2278</v>
      </c>
      <c r="G45" s="377" t="s">
        <v>2279</v>
      </c>
      <c r="H45" s="334" t="s">
        <v>2114</v>
      </c>
      <c r="I45" s="391">
        <v>1.472</v>
      </c>
      <c r="J45" s="376" t="s">
        <v>1700</v>
      </c>
      <c r="K45" s="392">
        <v>3.8</v>
      </c>
      <c r="L45" s="392">
        <v>4</v>
      </c>
      <c r="M45" s="392">
        <v>6.1</v>
      </c>
      <c r="N45" s="335">
        <v>1</v>
      </c>
      <c r="O45" s="335" t="s">
        <v>1705</v>
      </c>
      <c r="P45" s="335" t="s">
        <v>1701</v>
      </c>
      <c r="Q45" s="335" t="s">
        <v>1709</v>
      </c>
      <c r="R45" s="335">
        <v>0</v>
      </c>
      <c r="S45" s="383" t="s">
        <v>1701</v>
      </c>
      <c r="T45" s="383" t="s">
        <v>1767</v>
      </c>
      <c r="U45" s="383">
        <v>0</v>
      </c>
      <c r="V45" s="383" t="s">
        <v>1703</v>
      </c>
      <c r="W45" s="383" t="s">
        <v>1698</v>
      </c>
      <c r="X45" s="383">
        <v>0</v>
      </c>
      <c r="Y45" s="322"/>
      <c r="Z45" s="322"/>
      <c r="AA45" s="322"/>
      <c r="AB45" s="317" t="s">
        <v>1699</v>
      </c>
      <c r="AC45" s="317" t="s">
        <v>1703</v>
      </c>
      <c r="AD45" s="317">
        <v>0</v>
      </c>
      <c r="AE45" s="317"/>
      <c r="AF45" s="393">
        <v>7.4824299999999999</v>
      </c>
      <c r="AG45" s="394">
        <v>112.4539</v>
      </c>
    </row>
    <row r="46" spans="2:33" hidden="1">
      <c r="B46" s="670"/>
      <c r="C46" s="653"/>
      <c r="D46" s="653"/>
      <c r="E46" s="653"/>
      <c r="F46" s="653"/>
      <c r="G46" s="653"/>
      <c r="H46" s="653"/>
      <c r="I46" s="653"/>
      <c r="J46" s="653"/>
      <c r="K46" s="653"/>
      <c r="L46" s="653"/>
      <c r="M46" s="653"/>
      <c r="N46" s="653"/>
      <c r="O46" s="653"/>
      <c r="P46" s="653"/>
      <c r="Q46" s="653"/>
      <c r="R46" s="653"/>
      <c r="S46" s="653"/>
      <c r="T46" s="653"/>
      <c r="U46" s="653"/>
      <c r="V46" s="653"/>
      <c r="W46" s="653"/>
      <c r="X46" s="653"/>
      <c r="Y46" s="653"/>
      <c r="Z46" s="653"/>
      <c r="AA46" s="653"/>
      <c r="AB46" s="653"/>
      <c r="AC46" s="653"/>
      <c r="AD46" s="653"/>
      <c r="AE46" s="653"/>
      <c r="AF46" s="653"/>
      <c r="AG46" s="653"/>
    </row>
    <row r="47" spans="2:33" hidden="1">
      <c r="B47" s="482" t="s">
        <v>2086</v>
      </c>
      <c r="C47" s="475">
        <v>0.46800000000000003</v>
      </c>
      <c r="D47" s="480" t="s">
        <v>2280</v>
      </c>
      <c r="E47" s="335"/>
      <c r="F47" s="333"/>
      <c r="G47" s="377"/>
      <c r="H47" s="334"/>
      <c r="I47" s="391"/>
      <c r="J47" s="376"/>
      <c r="K47" s="392"/>
      <c r="L47" s="392"/>
      <c r="M47" s="392"/>
      <c r="N47" s="335"/>
      <c r="O47" s="335"/>
      <c r="P47" s="335"/>
      <c r="Q47" s="335"/>
      <c r="R47" s="335"/>
      <c r="S47" s="383"/>
      <c r="T47" s="383"/>
      <c r="U47" s="383"/>
      <c r="V47" s="383"/>
      <c r="W47" s="383"/>
      <c r="X47" s="383"/>
      <c r="Y47" s="322"/>
      <c r="Z47" s="322"/>
      <c r="AA47" s="322"/>
      <c r="AB47" s="317"/>
      <c r="AC47" s="317"/>
      <c r="AD47" s="317"/>
      <c r="AE47" s="317"/>
      <c r="AF47" s="393"/>
      <c r="AG47" s="394"/>
    </row>
    <row r="48" spans="2:33" hidden="1">
      <c r="B48" s="670"/>
      <c r="C48" s="653"/>
      <c r="D48" s="653"/>
      <c r="E48" s="653"/>
      <c r="F48" s="653"/>
      <c r="G48" s="653"/>
      <c r="H48" s="653"/>
      <c r="I48" s="653"/>
      <c r="J48" s="653"/>
      <c r="K48" s="653"/>
      <c r="L48" s="653"/>
      <c r="M48" s="653"/>
      <c r="N48" s="653"/>
      <c r="O48" s="653"/>
      <c r="P48" s="653"/>
      <c r="Q48" s="653"/>
      <c r="R48" s="653"/>
      <c r="S48" s="653"/>
      <c r="T48" s="653"/>
      <c r="U48" s="653"/>
      <c r="V48" s="653"/>
      <c r="W48" s="653"/>
      <c r="X48" s="653"/>
      <c r="Y48" s="653"/>
      <c r="Z48" s="653"/>
      <c r="AA48" s="653"/>
      <c r="AB48" s="653"/>
      <c r="AC48" s="653"/>
      <c r="AD48" s="653"/>
      <c r="AE48" s="653"/>
      <c r="AF48" s="653"/>
      <c r="AG48" s="653"/>
    </row>
    <row r="49" spans="2:34" hidden="1">
      <c r="B49" s="472" t="s">
        <v>2088</v>
      </c>
      <c r="C49" s="484">
        <v>0.89600000000000002</v>
      </c>
      <c r="D49" s="377" t="s">
        <v>2281</v>
      </c>
      <c r="E49" s="377"/>
      <c r="F49" s="333"/>
      <c r="G49" s="377"/>
      <c r="H49" s="334"/>
      <c r="I49" s="377"/>
      <c r="J49" s="377"/>
      <c r="K49" s="366"/>
      <c r="L49" s="366"/>
      <c r="M49" s="366"/>
      <c r="N49" s="377"/>
      <c r="O49" s="377"/>
      <c r="P49" s="377"/>
      <c r="Q49" s="377"/>
      <c r="R49" s="377"/>
      <c r="S49" s="377"/>
      <c r="T49" s="377"/>
      <c r="U49" s="377"/>
      <c r="V49" s="377"/>
      <c r="W49" s="377"/>
      <c r="X49" s="377"/>
      <c r="Y49" s="322"/>
      <c r="Z49" s="322"/>
      <c r="AA49" s="322"/>
      <c r="AB49" s="377"/>
      <c r="AC49" s="377"/>
      <c r="AD49" s="377"/>
      <c r="AE49" s="377"/>
      <c r="AF49" s="377"/>
      <c r="AG49" s="378"/>
    </row>
    <row r="50" spans="2:34">
      <c r="B50" s="670"/>
      <c r="C50" s="653"/>
      <c r="D50" s="653"/>
      <c r="E50" s="653"/>
      <c r="F50" s="653"/>
      <c r="G50" s="653"/>
      <c r="H50" s="653"/>
      <c r="I50" s="653"/>
      <c r="J50" s="653"/>
      <c r="K50" s="653"/>
      <c r="L50" s="653"/>
      <c r="M50" s="653"/>
      <c r="N50" s="653"/>
      <c r="O50" s="653"/>
      <c r="P50" s="653"/>
      <c r="Q50" s="653"/>
      <c r="R50" s="653"/>
      <c r="S50" s="653"/>
      <c r="T50" s="653"/>
      <c r="U50" s="653"/>
      <c r="V50" s="653"/>
      <c r="W50" s="653"/>
      <c r="X50" s="653"/>
      <c r="Y50" s="653"/>
      <c r="Z50" s="653"/>
      <c r="AA50" s="653"/>
      <c r="AB50" s="653"/>
      <c r="AC50" s="653"/>
      <c r="AD50" s="653"/>
      <c r="AE50" s="653"/>
      <c r="AF50" s="653"/>
      <c r="AG50" s="653"/>
    </row>
    <row r="51" spans="2:34">
      <c r="B51" s="472" t="s">
        <v>2089</v>
      </c>
      <c r="C51" s="484">
        <v>0.69499999999999995</v>
      </c>
      <c r="D51" s="377" t="s">
        <v>2282</v>
      </c>
      <c r="E51" s="377">
        <v>14</v>
      </c>
      <c r="F51" s="333" t="s">
        <v>2283</v>
      </c>
      <c r="G51" s="377" t="s">
        <v>2284</v>
      </c>
      <c r="H51" s="334" t="s">
        <v>2115</v>
      </c>
      <c r="I51" s="377">
        <v>1.0069999999999999</v>
      </c>
      <c r="J51" s="377" t="s">
        <v>1700</v>
      </c>
      <c r="K51" s="366">
        <v>5.5</v>
      </c>
      <c r="L51" s="366">
        <v>3.5</v>
      </c>
      <c r="M51" s="366">
        <v>3.9</v>
      </c>
      <c r="N51" s="377">
        <v>1</v>
      </c>
      <c r="O51" s="377" t="s">
        <v>1705</v>
      </c>
      <c r="P51" s="377" t="s">
        <v>1701</v>
      </c>
      <c r="Q51" s="377" t="s">
        <v>1709</v>
      </c>
      <c r="R51" s="377">
        <v>0</v>
      </c>
      <c r="S51" s="377" t="s">
        <v>1701</v>
      </c>
      <c r="T51" s="377" t="s">
        <v>1767</v>
      </c>
      <c r="U51" s="377">
        <v>0</v>
      </c>
      <c r="V51" s="377" t="s">
        <v>1701</v>
      </c>
      <c r="W51" s="377" t="s">
        <v>1707</v>
      </c>
      <c r="X51" s="377">
        <v>0</v>
      </c>
      <c r="Y51" s="322"/>
      <c r="Z51" s="322"/>
      <c r="AA51" s="322"/>
      <c r="AB51" s="377" t="s">
        <v>1699</v>
      </c>
      <c r="AC51" s="377" t="s">
        <v>1703</v>
      </c>
      <c r="AD51" s="377">
        <v>0</v>
      </c>
      <c r="AE51" s="377"/>
      <c r="AF51" s="377">
        <v>7.46462</v>
      </c>
      <c r="AG51" s="378">
        <v>112.45317</v>
      </c>
    </row>
    <row r="52" spans="2:34">
      <c r="B52" s="342"/>
      <c r="C52" s="343"/>
      <c r="D52" s="343"/>
      <c r="E52" s="343"/>
      <c r="F52" s="343"/>
      <c r="G52" s="473"/>
      <c r="H52" s="343"/>
      <c r="I52" s="343"/>
      <c r="J52" s="343"/>
      <c r="K52" s="343"/>
      <c r="L52" s="343"/>
      <c r="M52" s="343"/>
      <c r="N52" s="343"/>
      <c r="O52" s="343"/>
      <c r="P52" s="343"/>
      <c r="Q52" s="343"/>
      <c r="R52" s="343"/>
      <c r="S52" s="343"/>
      <c r="T52" s="343"/>
      <c r="U52" s="343"/>
      <c r="V52" s="343"/>
      <c r="W52" s="343"/>
      <c r="X52" s="343"/>
      <c r="Y52" s="343"/>
      <c r="Z52" s="343"/>
      <c r="AA52" s="343"/>
      <c r="AB52" s="343"/>
      <c r="AC52" s="343"/>
      <c r="AD52" s="343"/>
      <c r="AE52" s="343"/>
      <c r="AF52" s="343"/>
      <c r="AG52" s="344"/>
    </row>
    <row r="53" spans="2:34">
      <c r="B53" s="472" t="s">
        <v>2061</v>
      </c>
      <c r="C53" s="467">
        <v>0.8</v>
      </c>
      <c r="D53" s="376" t="s">
        <v>2454</v>
      </c>
      <c r="E53" s="468">
        <v>15</v>
      </c>
      <c r="F53" s="377" t="s">
        <v>2290</v>
      </c>
      <c r="G53" s="468" t="s">
        <v>2291</v>
      </c>
      <c r="H53" s="435" t="s">
        <v>2118</v>
      </c>
      <c r="I53" s="384">
        <v>0.45800000000000002</v>
      </c>
      <c r="J53" s="376" t="s">
        <v>1700</v>
      </c>
      <c r="K53" s="361">
        <v>3.9</v>
      </c>
      <c r="L53" s="361">
        <v>5.4</v>
      </c>
      <c r="M53" s="361">
        <v>6</v>
      </c>
      <c r="N53" s="468">
        <v>1</v>
      </c>
      <c r="O53" s="468" t="s">
        <v>1705</v>
      </c>
      <c r="P53" s="468" t="s">
        <v>1701</v>
      </c>
      <c r="Q53" s="468" t="s">
        <v>1709</v>
      </c>
      <c r="R53" s="468">
        <v>0</v>
      </c>
      <c r="S53" s="468" t="s">
        <v>1701</v>
      </c>
      <c r="T53" s="468" t="s">
        <v>1767</v>
      </c>
      <c r="U53" s="468">
        <v>0</v>
      </c>
      <c r="V53" s="468" t="s">
        <v>1701</v>
      </c>
      <c r="W53" s="468" t="s">
        <v>1707</v>
      </c>
      <c r="X53" s="468">
        <v>0</v>
      </c>
      <c r="Y53" s="322"/>
      <c r="Z53" s="322"/>
      <c r="AA53" s="322"/>
      <c r="AB53" s="468" t="s">
        <v>1699</v>
      </c>
      <c r="AC53" s="468" t="s">
        <v>1703</v>
      </c>
      <c r="AD53" s="468">
        <v>0</v>
      </c>
      <c r="AE53" s="468"/>
      <c r="AF53" s="356">
        <v>7.4572700000000003</v>
      </c>
      <c r="AG53" s="362">
        <v>112.45468</v>
      </c>
    </row>
    <row r="54" spans="2:34" hidden="1">
      <c r="B54" s="670"/>
      <c r="C54" s="653"/>
      <c r="D54" s="653"/>
      <c r="E54" s="653"/>
      <c r="F54" s="653"/>
      <c r="G54" s="653"/>
      <c r="H54" s="653"/>
      <c r="I54" s="653"/>
      <c r="J54" s="653"/>
      <c r="K54" s="653"/>
      <c r="L54" s="653"/>
      <c r="M54" s="653"/>
      <c r="N54" s="653"/>
      <c r="O54" s="653"/>
      <c r="P54" s="653"/>
      <c r="Q54" s="653"/>
      <c r="R54" s="653"/>
      <c r="S54" s="653"/>
      <c r="T54" s="653"/>
      <c r="U54" s="653"/>
      <c r="V54" s="653"/>
      <c r="W54" s="653"/>
      <c r="X54" s="653"/>
      <c r="Y54" s="653"/>
      <c r="Z54" s="653"/>
      <c r="AA54" s="653"/>
      <c r="AB54" s="653"/>
      <c r="AC54" s="653"/>
      <c r="AD54" s="653"/>
      <c r="AE54" s="653"/>
      <c r="AF54" s="653"/>
      <c r="AG54" s="653"/>
    </row>
    <row r="55" spans="2:34" hidden="1">
      <c r="B55" s="472" t="s">
        <v>2296</v>
      </c>
      <c r="C55" s="377">
        <v>0.46899999999999997</v>
      </c>
      <c r="D55" s="377" t="s">
        <v>2297</v>
      </c>
      <c r="E55" s="377"/>
      <c r="F55" s="333"/>
      <c r="G55" s="377"/>
      <c r="H55" s="360"/>
      <c r="I55" s="377"/>
      <c r="J55" s="376"/>
      <c r="K55" s="366"/>
      <c r="L55" s="366"/>
      <c r="M55" s="366"/>
      <c r="N55" s="377"/>
      <c r="O55" s="335"/>
      <c r="P55" s="335"/>
      <c r="Q55" s="335"/>
      <c r="R55" s="377"/>
      <c r="S55" s="383"/>
      <c r="T55" s="383"/>
      <c r="U55" s="383"/>
      <c r="V55" s="383"/>
      <c r="W55" s="383"/>
      <c r="X55" s="383"/>
      <c r="Y55" s="322"/>
      <c r="Z55" s="322"/>
      <c r="AA55" s="322"/>
      <c r="AB55" s="317"/>
      <c r="AC55" s="317"/>
      <c r="AD55" s="383"/>
      <c r="AE55" s="383"/>
      <c r="AF55" s="377"/>
      <c r="AG55" s="378"/>
    </row>
    <row r="56" spans="2:34">
      <c r="B56" s="670"/>
      <c r="C56" s="653"/>
      <c r="D56" s="653"/>
      <c r="E56" s="653"/>
      <c r="F56" s="653"/>
      <c r="G56" s="653"/>
      <c r="H56" s="653"/>
      <c r="I56" s="653"/>
      <c r="J56" s="653"/>
      <c r="K56" s="653"/>
      <c r="L56" s="653"/>
      <c r="M56" s="653"/>
      <c r="N56" s="653"/>
      <c r="O56" s="653"/>
      <c r="P56" s="653"/>
      <c r="Q56" s="653"/>
      <c r="R56" s="653"/>
      <c r="S56" s="653"/>
      <c r="T56" s="653"/>
      <c r="U56" s="653"/>
      <c r="V56" s="653"/>
      <c r="W56" s="653"/>
      <c r="X56" s="653"/>
      <c r="Y56" s="653"/>
      <c r="Z56" s="653"/>
      <c r="AA56" s="653"/>
      <c r="AB56" s="653"/>
      <c r="AC56" s="653"/>
      <c r="AD56" s="653"/>
      <c r="AE56" s="653"/>
      <c r="AF56" s="653"/>
      <c r="AG56" s="653"/>
    </row>
    <row r="57" spans="2:34">
      <c r="B57" s="472" t="s">
        <v>2298</v>
      </c>
      <c r="C57" s="377">
        <v>0.38600000000000001</v>
      </c>
      <c r="D57" s="377" t="s">
        <v>2299</v>
      </c>
      <c r="E57" s="377">
        <v>16</v>
      </c>
      <c r="F57" s="377" t="s">
        <v>2300</v>
      </c>
      <c r="G57" s="377" t="s">
        <v>2301</v>
      </c>
      <c r="H57" s="334" t="s">
        <v>2066</v>
      </c>
      <c r="I57" s="377">
        <v>0.17499999999999999</v>
      </c>
      <c r="J57" s="376" t="s">
        <v>1700</v>
      </c>
      <c r="K57" s="366">
        <v>3.95</v>
      </c>
      <c r="L57" s="366">
        <v>10.4</v>
      </c>
      <c r="M57" s="366">
        <v>11.4</v>
      </c>
      <c r="N57" s="377">
        <v>1</v>
      </c>
      <c r="O57" s="468" t="s">
        <v>1705</v>
      </c>
      <c r="P57" s="335" t="s">
        <v>1701</v>
      </c>
      <c r="Q57" s="335" t="s">
        <v>1709</v>
      </c>
      <c r="R57" s="377">
        <v>0</v>
      </c>
      <c r="S57" s="335" t="s">
        <v>1701</v>
      </c>
      <c r="T57" s="335" t="s">
        <v>1767</v>
      </c>
      <c r="U57" s="335">
        <v>0</v>
      </c>
      <c r="V57" s="335" t="s">
        <v>1701</v>
      </c>
      <c r="W57" s="335" t="s">
        <v>1707</v>
      </c>
      <c r="X57" s="335">
        <v>0</v>
      </c>
      <c r="Y57" s="322"/>
      <c r="Z57" s="322"/>
      <c r="AA57" s="322"/>
      <c r="AB57" s="377" t="s">
        <v>1699</v>
      </c>
      <c r="AC57" s="377" t="s">
        <v>1703</v>
      </c>
      <c r="AD57" s="377">
        <v>0</v>
      </c>
      <c r="AE57" s="377"/>
      <c r="AF57" s="377">
        <v>7.4618399999999996</v>
      </c>
      <c r="AG57" s="378">
        <v>112.45574000000001</v>
      </c>
    </row>
    <row r="58" spans="2:34" hidden="1">
      <c r="B58" s="670"/>
      <c r="C58" s="653"/>
      <c r="D58" s="653"/>
      <c r="E58" s="653"/>
      <c r="F58" s="653"/>
      <c r="G58" s="653"/>
      <c r="H58" s="653"/>
      <c r="I58" s="653"/>
      <c r="J58" s="653"/>
      <c r="K58" s="653"/>
      <c r="L58" s="653"/>
      <c r="M58" s="653"/>
      <c r="N58" s="653"/>
      <c r="O58" s="653"/>
      <c r="P58" s="653"/>
      <c r="Q58" s="653"/>
      <c r="R58" s="653"/>
      <c r="S58" s="653"/>
      <c r="T58" s="653"/>
      <c r="U58" s="653"/>
      <c r="V58" s="653"/>
      <c r="W58" s="653"/>
      <c r="X58" s="653"/>
      <c r="Y58" s="653"/>
      <c r="Z58" s="653"/>
      <c r="AA58" s="653"/>
      <c r="AB58" s="653"/>
      <c r="AC58" s="653"/>
      <c r="AD58" s="653"/>
      <c r="AE58" s="653"/>
      <c r="AF58" s="653"/>
      <c r="AG58" s="653"/>
    </row>
    <row r="59" spans="2:34" hidden="1">
      <c r="B59" s="482" t="s">
        <v>2302</v>
      </c>
      <c r="C59" s="475">
        <v>0.95699999999999996</v>
      </c>
      <c r="D59" s="480" t="s">
        <v>2303</v>
      </c>
      <c r="E59" s="335"/>
      <c r="F59" s="333"/>
      <c r="G59" s="376"/>
      <c r="H59" s="338"/>
      <c r="I59" s="391"/>
      <c r="J59" s="376"/>
      <c r="K59" s="392"/>
      <c r="L59" s="392"/>
      <c r="M59" s="392"/>
      <c r="N59" s="335"/>
      <c r="O59" s="335"/>
      <c r="P59" s="335"/>
      <c r="Q59" s="335"/>
      <c r="R59" s="335"/>
      <c r="S59" s="383"/>
      <c r="T59" s="383"/>
      <c r="U59" s="383"/>
      <c r="V59" s="383"/>
      <c r="W59" s="383"/>
      <c r="X59" s="383"/>
      <c r="Y59" s="322"/>
      <c r="Z59" s="322"/>
      <c r="AA59" s="322"/>
      <c r="AB59" s="317"/>
      <c r="AC59" s="317"/>
      <c r="AD59" s="317"/>
      <c r="AE59" s="317"/>
      <c r="AF59" s="395"/>
      <c r="AG59" s="396"/>
    </row>
    <row r="60" spans="2:34" hidden="1">
      <c r="B60" s="670"/>
      <c r="C60" s="653"/>
      <c r="D60" s="653"/>
      <c r="E60" s="653"/>
      <c r="F60" s="653"/>
      <c r="G60" s="653"/>
      <c r="H60" s="653"/>
      <c r="I60" s="653"/>
      <c r="J60" s="653"/>
      <c r="K60" s="653"/>
      <c r="L60" s="653"/>
      <c r="M60" s="653"/>
      <c r="N60" s="653"/>
      <c r="O60" s="653"/>
      <c r="P60" s="653"/>
      <c r="Q60" s="653"/>
      <c r="R60" s="653"/>
      <c r="S60" s="653"/>
      <c r="T60" s="653"/>
      <c r="U60" s="653"/>
      <c r="V60" s="653"/>
      <c r="W60" s="653"/>
      <c r="X60" s="653"/>
      <c r="Y60" s="653"/>
      <c r="Z60" s="653"/>
      <c r="AA60" s="653"/>
      <c r="AB60" s="653"/>
      <c r="AC60" s="653"/>
      <c r="AD60" s="653"/>
      <c r="AE60" s="653"/>
      <c r="AF60" s="653"/>
      <c r="AG60" s="653"/>
    </row>
    <row r="61" spans="2:34" ht="15" hidden="1" customHeight="1">
      <c r="B61" s="488" t="s">
        <v>2052</v>
      </c>
      <c r="C61" s="467">
        <v>0.32200000000000001</v>
      </c>
      <c r="D61" s="469" t="s">
        <v>2304</v>
      </c>
      <c r="E61" s="468"/>
      <c r="F61" s="317"/>
      <c r="G61" s="468"/>
      <c r="H61" s="360"/>
      <c r="I61" s="468"/>
      <c r="J61" s="468"/>
      <c r="K61" s="361"/>
      <c r="L61" s="361"/>
      <c r="M61" s="361"/>
      <c r="N61" s="468"/>
      <c r="O61" s="468"/>
      <c r="P61" s="468"/>
      <c r="Q61" s="468"/>
      <c r="R61" s="468"/>
      <c r="S61" s="468"/>
      <c r="T61" s="468"/>
      <c r="U61" s="468"/>
      <c r="V61" s="468"/>
      <c r="W61" s="468"/>
      <c r="X61" s="468"/>
      <c r="Y61" s="322"/>
      <c r="Z61" s="322"/>
      <c r="AA61" s="322"/>
      <c r="AB61" s="468"/>
      <c r="AC61" s="468"/>
      <c r="AD61" s="468"/>
      <c r="AE61" s="468"/>
      <c r="AF61" s="468"/>
      <c r="AG61" s="362"/>
    </row>
    <row r="62" spans="2:34">
      <c r="B62" s="670"/>
      <c r="C62" s="653"/>
      <c r="D62" s="653"/>
      <c r="E62" s="653"/>
      <c r="F62" s="653"/>
      <c r="G62" s="653"/>
      <c r="H62" s="653"/>
      <c r="I62" s="653"/>
      <c r="J62" s="653"/>
      <c r="K62" s="653"/>
      <c r="L62" s="653"/>
      <c r="M62" s="653"/>
      <c r="N62" s="653"/>
      <c r="O62" s="653"/>
      <c r="P62" s="653"/>
      <c r="Q62" s="653"/>
      <c r="R62" s="653"/>
      <c r="S62" s="653"/>
      <c r="T62" s="653"/>
      <c r="U62" s="653"/>
      <c r="V62" s="653"/>
      <c r="W62" s="653"/>
      <c r="X62" s="653"/>
      <c r="Y62" s="653"/>
      <c r="Z62" s="653"/>
      <c r="AA62" s="653"/>
      <c r="AB62" s="653"/>
      <c r="AC62" s="653"/>
      <c r="AD62" s="653"/>
      <c r="AE62" s="653"/>
      <c r="AF62" s="653"/>
      <c r="AG62" s="653"/>
    </row>
    <row r="63" spans="2:34" ht="15" customHeight="1">
      <c r="B63" s="472" t="s">
        <v>2306</v>
      </c>
      <c r="C63" s="484">
        <v>0.93200000000000005</v>
      </c>
      <c r="D63" s="376" t="s">
        <v>2307</v>
      </c>
      <c r="E63" s="468">
        <v>17</v>
      </c>
      <c r="F63" s="377" t="s">
        <v>2308</v>
      </c>
      <c r="G63" s="468" t="s">
        <v>2309</v>
      </c>
      <c r="H63" s="312" t="s">
        <v>2101</v>
      </c>
      <c r="I63" s="468">
        <v>0.92700000000000005</v>
      </c>
      <c r="J63" s="468" t="s">
        <v>1700</v>
      </c>
      <c r="K63" s="361">
        <v>3.8</v>
      </c>
      <c r="L63" s="361">
        <v>6.6</v>
      </c>
      <c r="M63" s="361">
        <v>7.2</v>
      </c>
      <c r="N63" s="468">
        <v>1</v>
      </c>
      <c r="O63" s="376" t="s">
        <v>1697</v>
      </c>
      <c r="P63" s="376" t="s">
        <v>1701</v>
      </c>
      <c r="Q63" s="376" t="s">
        <v>1709</v>
      </c>
      <c r="R63" s="376">
        <v>0</v>
      </c>
      <c r="S63" s="376" t="s">
        <v>1701</v>
      </c>
      <c r="T63" s="376" t="s">
        <v>1767</v>
      </c>
      <c r="U63" s="376">
        <v>0</v>
      </c>
      <c r="V63" s="376" t="s">
        <v>1701</v>
      </c>
      <c r="W63" s="376" t="s">
        <v>1707</v>
      </c>
      <c r="X63" s="376">
        <v>0</v>
      </c>
      <c r="Y63" s="322"/>
      <c r="Z63" s="322"/>
      <c r="AA63" s="322"/>
      <c r="AB63" s="376" t="s">
        <v>1699</v>
      </c>
      <c r="AC63" s="376" t="s">
        <v>1703</v>
      </c>
      <c r="AD63" s="376">
        <v>0</v>
      </c>
      <c r="AF63" s="356">
        <v>7.46143</v>
      </c>
      <c r="AG63" s="362">
        <v>112.46012</v>
      </c>
      <c r="AH63" s="436"/>
    </row>
    <row r="64" spans="2:34">
      <c r="B64" s="670"/>
      <c r="C64" s="653"/>
      <c r="D64" s="653"/>
      <c r="E64" s="653"/>
      <c r="F64" s="653"/>
      <c r="G64" s="653"/>
      <c r="H64" s="653"/>
      <c r="I64" s="653"/>
      <c r="J64" s="653"/>
      <c r="K64" s="653"/>
      <c r="L64" s="653"/>
      <c r="M64" s="653"/>
      <c r="N64" s="653"/>
      <c r="O64" s="653"/>
      <c r="P64" s="653"/>
      <c r="Q64" s="653"/>
      <c r="R64" s="653"/>
      <c r="S64" s="653"/>
      <c r="T64" s="653"/>
      <c r="U64" s="653"/>
      <c r="V64" s="653"/>
      <c r="W64" s="653"/>
      <c r="X64" s="653"/>
      <c r="Y64" s="653"/>
      <c r="Z64" s="653"/>
      <c r="AA64" s="653"/>
      <c r="AB64" s="653"/>
      <c r="AC64" s="653"/>
      <c r="AD64" s="653"/>
      <c r="AE64" s="653"/>
      <c r="AF64" s="653"/>
      <c r="AG64" s="653"/>
    </row>
    <row r="65" spans="2:33">
      <c r="B65" s="472" t="s">
        <v>2316</v>
      </c>
      <c r="C65" s="484">
        <v>0.28699999999999998</v>
      </c>
      <c r="D65" s="376" t="s">
        <v>2317</v>
      </c>
      <c r="E65" s="468">
        <v>18</v>
      </c>
      <c r="F65" s="377" t="s">
        <v>2318</v>
      </c>
      <c r="G65" s="468" t="s">
        <v>2319</v>
      </c>
      <c r="H65" s="360" t="s">
        <v>2116</v>
      </c>
      <c r="I65" s="468">
        <v>0.28199999999999997</v>
      </c>
      <c r="J65" s="468" t="s">
        <v>1700</v>
      </c>
      <c r="K65" s="361">
        <v>6.5</v>
      </c>
      <c r="L65" s="361">
        <v>3.7</v>
      </c>
      <c r="M65" s="361">
        <v>4.05</v>
      </c>
      <c r="N65" s="468">
        <v>1</v>
      </c>
      <c r="O65" s="468" t="s">
        <v>1705</v>
      </c>
      <c r="P65" s="376" t="s">
        <v>1701</v>
      </c>
      <c r="Q65" s="376" t="s">
        <v>1709</v>
      </c>
      <c r="R65" s="376">
        <v>0</v>
      </c>
      <c r="S65" s="376" t="s">
        <v>1701</v>
      </c>
      <c r="T65" s="376" t="s">
        <v>1767</v>
      </c>
      <c r="U65" s="376">
        <v>0</v>
      </c>
      <c r="V65" s="376" t="s">
        <v>1701</v>
      </c>
      <c r="W65" s="376" t="s">
        <v>1707</v>
      </c>
      <c r="X65" s="376">
        <v>0</v>
      </c>
      <c r="Y65" s="322"/>
      <c r="Z65" s="322"/>
      <c r="AA65" s="322"/>
      <c r="AB65" s="376" t="s">
        <v>1699</v>
      </c>
      <c r="AC65" s="376" t="s">
        <v>1703</v>
      </c>
      <c r="AD65" s="376">
        <v>0</v>
      </c>
      <c r="AF65" s="468">
        <v>7.4628300000000003</v>
      </c>
      <c r="AG65" s="362">
        <v>112.4618</v>
      </c>
    </row>
    <row r="66" spans="2:33" hidden="1">
      <c r="B66" s="670"/>
      <c r="C66" s="653"/>
      <c r="D66" s="653"/>
      <c r="E66" s="653"/>
      <c r="F66" s="653"/>
      <c r="G66" s="653"/>
      <c r="H66" s="653"/>
      <c r="I66" s="653"/>
      <c r="J66" s="653"/>
      <c r="K66" s="653"/>
      <c r="L66" s="653"/>
      <c r="M66" s="653"/>
      <c r="N66" s="653"/>
      <c r="O66" s="653"/>
      <c r="P66" s="653"/>
      <c r="Q66" s="653"/>
      <c r="R66" s="653"/>
      <c r="S66" s="653"/>
      <c r="T66" s="653"/>
      <c r="U66" s="653"/>
      <c r="V66" s="653"/>
      <c r="W66" s="653"/>
      <c r="X66" s="653"/>
      <c r="Y66" s="653"/>
      <c r="Z66" s="653"/>
      <c r="AA66" s="653"/>
      <c r="AB66" s="653"/>
      <c r="AC66" s="653"/>
      <c r="AD66" s="653"/>
      <c r="AE66" s="653"/>
      <c r="AF66" s="653"/>
      <c r="AG66" s="653"/>
    </row>
    <row r="67" spans="2:33" hidden="1">
      <c r="B67" s="483" t="s">
        <v>2353</v>
      </c>
      <c r="C67" s="476">
        <v>0.158</v>
      </c>
      <c r="D67" s="481" t="s">
        <v>2354</v>
      </c>
      <c r="E67" s="383"/>
      <c r="F67" s="317"/>
      <c r="G67" s="481"/>
      <c r="I67" s="437"/>
      <c r="J67" s="383"/>
      <c r="K67" s="438"/>
      <c r="L67" s="438"/>
      <c r="M67" s="438"/>
      <c r="N67" s="383"/>
      <c r="O67" s="335"/>
      <c r="P67" s="335"/>
      <c r="Q67" s="335"/>
      <c r="R67" s="383"/>
      <c r="S67" s="383"/>
      <c r="T67" s="383"/>
      <c r="U67" s="383"/>
      <c r="V67" s="383"/>
      <c r="W67" s="383"/>
      <c r="X67" s="383"/>
      <c r="Y67" s="322"/>
      <c r="Z67" s="322"/>
      <c r="AA67" s="322"/>
      <c r="AB67" s="383"/>
      <c r="AC67" s="383"/>
      <c r="AD67" s="383"/>
      <c r="AF67" s="393"/>
      <c r="AG67" s="394"/>
    </row>
    <row r="68" spans="2:33" hidden="1">
      <c r="B68" s="670"/>
      <c r="C68" s="653"/>
      <c r="D68" s="653"/>
      <c r="E68" s="653"/>
      <c r="F68" s="653"/>
      <c r="G68" s="653"/>
      <c r="H68" s="653"/>
      <c r="I68" s="653"/>
      <c r="J68" s="653"/>
      <c r="K68" s="653"/>
      <c r="L68" s="653"/>
      <c r="M68" s="653"/>
      <c r="N68" s="653"/>
      <c r="O68" s="653"/>
      <c r="P68" s="653"/>
      <c r="Q68" s="653"/>
      <c r="R68" s="653"/>
      <c r="S68" s="653"/>
      <c r="T68" s="653"/>
      <c r="U68" s="653"/>
      <c r="V68" s="653"/>
      <c r="W68" s="653"/>
      <c r="X68" s="653"/>
      <c r="Y68" s="653"/>
      <c r="Z68" s="653"/>
      <c r="AA68" s="653"/>
      <c r="AB68" s="653"/>
      <c r="AC68" s="653"/>
      <c r="AD68" s="653"/>
      <c r="AE68" s="653"/>
      <c r="AF68" s="653"/>
      <c r="AG68" s="653"/>
    </row>
    <row r="69" spans="2:33" hidden="1">
      <c r="B69" s="482" t="s">
        <v>2054</v>
      </c>
      <c r="C69" s="475">
        <v>0.2</v>
      </c>
      <c r="D69" s="477" t="s">
        <v>2355</v>
      </c>
      <c r="E69" s="371"/>
      <c r="F69" s="317"/>
      <c r="G69" s="345"/>
      <c r="I69" s="345"/>
      <c r="J69" s="345"/>
      <c r="K69" s="348"/>
      <c r="L69" s="348"/>
      <c r="M69" s="348"/>
      <c r="N69" s="345"/>
      <c r="O69" s="468"/>
      <c r="P69" s="468"/>
      <c r="Q69" s="468"/>
      <c r="R69" s="468"/>
      <c r="S69" s="468"/>
      <c r="T69" s="468"/>
      <c r="U69" s="468"/>
      <c r="V69" s="468"/>
      <c r="W69" s="468"/>
      <c r="X69" s="468"/>
      <c r="Y69" s="322"/>
      <c r="Z69" s="322"/>
      <c r="AA69" s="322"/>
      <c r="AB69" s="468"/>
      <c r="AC69" s="468"/>
      <c r="AD69" s="468"/>
      <c r="AF69" s="345"/>
      <c r="AG69" s="351"/>
    </row>
    <row r="70" spans="2:33" hidden="1">
      <c r="B70" s="670"/>
      <c r="C70" s="653"/>
      <c r="D70" s="653"/>
      <c r="E70" s="653"/>
      <c r="F70" s="653"/>
      <c r="G70" s="653"/>
      <c r="H70" s="653"/>
      <c r="I70" s="653"/>
      <c r="J70" s="653"/>
      <c r="K70" s="653"/>
      <c r="L70" s="653"/>
      <c r="M70" s="653"/>
      <c r="N70" s="653"/>
      <c r="O70" s="653"/>
      <c r="P70" s="653"/>
      <c r="Q70" s="653"/>
      <c r="R70" s="653"/>
      <c r="S70" s="653"/>
      <c r="T70" s="653"/>
      <c r="U70" s="653"/>
      <c r="V70" s="653"/>
      <c r="W70" s="653"/>
      <c r="X70" s="653"/>
      <c r="Y70" s="653"/>
      <c r="Z70" s="653"/>
      <c r="AA70" s="653"/>
      <c r="AB70" s="653"/>
      <c r="AC70" s="653"/>
      <c r="AD70" s="653"/>
      <c r="AE70" s="653"/>
      <c r="AF70" s="653"/>
      <c r="AG70" s="653"/>
    </row>
    <row r="71" spans="2:33" hidden="1">
      <c r="B71" s="472" t="s">
        <v>2356</v>
      </c>
      <c r="C71" s="467">
        <v>0.20599999999999999</v>
      </c>
      <c r="D71" s="376" t="s">
        <v>2357</v>
      </c>
      <c r="E71" s="376"/>
      <c r="F71" s="377"/>
      <c r="G71" s="376"/>
      <c r="H71" s="419"/>
      <c r="I71" s="320"/>
      <c r="J71" s="376"/>
      <c r="K71" s="321"/>
      <c r="L71" s="321"/>
      <c r="M71" s="321"/>
      <c r="N71" s="376"/>
      <c r="O71" s="376"/>
      <c r="P71" s="376"/>
      <c r="Q71" s="376"/>
      <c r="R71" s="376"/>
      <c r="S71" s="376"/>
      <c r="T71" s="376"/>
      <c r="U71" s="376"/>
      <c r="V71" s="376"/>
      <c r="W71" s="376"/>
      <c r="X71" s="376"/>
      <c r="Y71" s="322"/>
      <c r="Z71" s="322"/>
      <c r="AA71" s="322"/>
      <c r="AB71" s="376"/>
      <c r="AC71" s="376"/>
      <c r="AD71" s="376"/>
      <c r="AF71" s="323"/>
      <c r="AG71" s="325"/>
    </row>
    <row r="72" spans="2:33" hidden="1">
      <c r="B72" s="670"/>
      <c r="C72" s="653"/>
      <c r="D72" s="653"/>
      <c r="E72" s="653"/>
      <c r="F72" s="653"/>
      <c r="G72" s="653"/>
      <c r="H72" s="653"/>
      <c r="I72" s="653"/>
      <c r="J72" s="653"/>
      <c r="K72" s="653"/>
      <c r="L72" s="653"/>
      <c r="M72" s="653"/>
      <c r="N72" s="653"/>
      <c r="O72" s="653"/>
      <c r="P72" s="653"/>
      <c r="Q72" s="653"/>
      <c r="R72" s="653"/>
      <c r="S72" s="653"/>
      <c r="T72" s="653"/>
      <c r="U72" s="653"/>
      <c r="V72" s="653"/>
      <c r="W72" s="653"/>
      <c r="X72" s="653"/>
      <c r="Y72" s="653"/>
      <c r="Z72" s="653"/>
      <c r="AA72" s="653"/>
      <c r="AB72" s="653"/>
      <c r="AC72" s="653"/>
      <c r="AD72" s="653"/>
      <c r="AE72" s="653"/>
      <c r="AF72" s="653"/>
      <c r="AG72" s="653"/>
    </row>
    <row r="73" spans="2:33" hidden="1">
      <c r="B73" s="482" t="s">
        <v>2358</v>
      </c>
      <c r="C73" s="475">
        <v>0.32300000000000001</v>
      </c>
      <c r="D73" s="480" t="s">
        <v>2359</v>
      </c>
      <c r="E73" s="376"/>
      <c r="F73" s="377"/>
      <c r="G73" s="376"/>
      <c r="I73" s="320"/>
      <c r="J73" s="376"/>
      <c r="K73" s="321"/>
      <c r="L73" s="321"/>
      <c r="M73" s="321"/>
      <c r="N73" s="376"/>
      <c r="O73" s="376"/>
      <c r="P73" s="376"/>
      <c r="Q73" s="376"/>
      <c r="R73" s="376"/>
      <c r="S73" s="376"/>
      <c r="T73" s="376"/>
      <c r="U73" s="376"/>
      <c r="V73" s="376"/>
      <c r="W73" s="376"/>
      <c r="X73" s="376"/>
      <c r="Y73" s="322"/>
      <c r="Z73" s="322"/>
      <c r="AA73" s="322"/>
      <c r="AB73" s="376"/>
      <c r="AC73" s="376"/>
      <c r="AD73" s="376"/>
      <c r="AF73" s="421"/>
      <c r="AG73" s="439"/>
    </row>
    <row r="74" spans="2:33" hidden="1">
      <c r="B74" s="670"/>
      <c r="C74" s="653"/>
      <c r="D74" s="653"/>
      <c r="E74" s="653"/>
      <c r="F74" s="653"/>
      <c r="G74" s="653"/>
      <c r="H74" s="653"/>
      <c r="I74" s="653"/>
      <c r="J74" s="653"/>
      <c r="K74" s="653"/>
      <c r="L74" s="653"/>
      <c r="M74" s="653"/>
      <c r="N74" s="653"/>
      <c r="O74" s="653"/>
      <c r="P74" s="653"/>
      <c r="Q74" s="653"/>
      <c r="R74" s="653"/>
      <c r="S74" s="653"/>
      <c r="T74" s="653"/>
      <c r="U74" s="653"/>
      <c r="V74" s="653"/>
      <c r="W74" s="653"/>
      <c r="X74" s="653"/>
      <c r="Y74" s="653"/>
      <c r="Z74" s="653"/>
      <c r="AA74" s="653"/>
      <c r="AB74" s="653"/>
      <c r="AC74" s="653"/>
      <c r="AD74" s="653"/>
      <c r="AE74" s="653"/>
      <c r="AF74" s="653"/>
      <c r="AG74" s="653"/>
    </row>
    <row r="75" spans="2:33" hidden="1">
      <c r="B75" s="472" t="s">
        <v>2360</v>
      </c>
      <c r="C75" s="485">
        <v>0.22800000000000001</v>
      </c>
      <c r="D75" s="377" t="s">
        <v>2361</v>
      </c>
      <c r="E75" s="377"/>
      <c r="F75" s="377"/>
      <c r="G75" s="377"/>
      <c r="H75" s="334"/>
      <c r="I75" s="377"/>
      <c r="J75" s="376"/>
      <c r="K75" s="377"/>
      <c r="L75" s="366"/>
      <c r="M75" s="366"/>
      <c r="N75" s="377"/>
      <c r="O75" s="376"/>
      <c r="P75" s="376"/>
      <c r="Q75" s="376"/>
      <c r="R75" s="377"/>
      <c r="S75" s="376"/>
      <c r="T75" s="376"/>
      <c r="U75" s="376"/>
      <c r="V75" s="376"/>
      <c r="W75" s="376"/>
      <c r="X75" s="376"/>
      <c r="Y75" s="322"/>
      <c r="Z75" s="322"/>
      <c r="AA75" s="322"/>
      <c r="AB75" s="377"/>
      <c r="AC75" s="377"/>
      <c r="AD75" s="377"/>
      <c r="AE75" s="377"/>
      <c r="AF75" s="377"/>
      <c r="AG75" s="378"/>
    </row>
    <row r="76" spans="2:33" hidden="1">
      <c r="B76" s="670"/>
      <c r="C76" s="653"/>
      <c r="D76" s="653"/>
      <c r="E76" s="653"/>
      <c r="F76" s="653"/>
      <c r="G76" s="653"/>
      <c r="H76" s="653"/>
      <c r="I76" s="653"/>
      <c r="J76" s="653"/>
      <c r="K76" s="653"/>
      <c r="L76" s="653"/>
      <c r="M76" s="653"/>
      <c r="N76" s="653"/>
      <c r="O76" s="653"/>
      <c r="P76" s="653"/>
      <c r="Q76" s="653"/>
      <c r="R76" s="653"/>
      <c r="S76" s="653"/>
      <c r="T76" s="653"/>
      <c r="U76" s="653"/>
      <c r="V76" s="653"/>
      <c r="W76" s="653"/>
      <c r="X76" s="653"/>
      <c r="Y76" s="653"/>
      <c r="Z76" s="653"/>
      <c r="AA76" s="653"/>
      <c r="AB76" s="653"/>
      <c r="AC76" s="653"/>
      <c r="AD76" s="653"/>
      <c r="AE76" s="653"/>
      <c r="AF76" s="653"/>
      <c r="AG76" s="653"/>
    </row>
    <row r="77" spans="2:33" hidden="1">
      <c r="B77" s="472" t="s">
        <v>2362</v>
      </c>
      <c r="C77" s="485">
        <v>0.17599999999999999</v>
      </c>
      <c r="D77" s="377" t="s">
        <v>2363</v>
      </c>
      <c r="E77" s="377"/>
      <c r="F77" s="377"/>
      <c r="G77" s="377"/>
      <c r="H77" s="360"/>
      <c r="J77" s="376"/>
      <c r="K77" s="366"/>
      <c r="L77" s="366"/>
      <c r="M77" s="366"/>
      <c r="N77" s="377"/>
      <c r="O77" s="376"/>
      <c r="P77" s="376"/>
      <c r="Q77" s="376"/>
      <c r="R77" s="377"/>
      <c r="S77" s="376"/>
      <c r="T77" s="376"/>
      <c r="U77" s="376"/>
      <c r="V77" s="377"/>
      <c r="W77" s="377"/>
      <c r="X77" s="377"/>
      <c r="Y77" s="322"/>
      <c r="Z77" s="322"/>
      <c r="AA77" s="322"/>
      <c r="AB77" s="376"/>
      <c r="AC77" s="376"/>
      <c r="AD77" s="376"/>
      <c r="AE77" s="377"/>
      <c r="AF77" s="377"/>
      <c r="AG77" s="378"/>
    </row>
    <row r="78" spans="2:33" hidden="1">
      <c r="B78" s="670"/>
      <c r="C78" s="653"/>
      <c r="D78" s="653"/>
      <c r="E78" s="653"/>
      <c r="F78" s="653"/>
      <c r="G78" s="653"/>
      <c r="H78" s="653"/>
      <c r="I78" s="653"/>
      <c r="J78" s="653"/>
      <c r="K78" s="653"/>
      <c r="L78" s="653"/>
      <c r="M78" s="653"/>
      <c r="N78" s="653"/>
      <c r="O78" s="653"/>
      <c r="P78" s="653"/>
      <c r="Q78" s="653"/>
      <c r="R78" s="653"/>
      <c r="S78" s="653"/>
      <c r="T78" s="653"/>
      <c r="U78" s="653"/>
      <c r="V78" s="653"/>
      <c r="W78" s="653"/>
      <c r="X78" s="653"/>
      <c r="Y78" s="653"/>
      <c r="Z78" s="653"/>
      <c r="AA78" s="653"/>
      <c r="AB78" s="653"/>
      <c r="AC78" s="653"/>
      <c r="AD78" s="653"/>
      <c r="AE78" s="653"/>
      <c r="AF78" s="653"/>
      <c r="AG78" s="653"/>
    </row>
    <row r="79" spans="2:33" hidden="1">
      <c r="B79" s="472" t="s">
        <v>2364</v>
      </c>
      <c r="C79" s="485">
        <v>0.22500000000000001</v>
      </c>
      <c r="D79" s="377" t="s">
        <v>2365</v>
      </c>
      <c r="E79" s="377"/>
      <c r="F79" s="377"/>
      <c r="G79" s="377"/>
      <c r="H79" s="360"/>
      <c r="J79" s="376"/>
      <c r="K79" s="366"/>
      <c r="L79" s="366"/>
      <c r="M79" s="366"/>
      <c r="N79" s="377"/>
      <c r="O79" s="376"/>
      <c r="P79" s="376"/>
      <c r="Q79" s="376"/>
      <c r="R79" s="377"/>
      <c r="S79" s="376"/>
      <c r="T79" s="376"/>
      <c r="U79" s="376"/>
      <c r="V79" s="377"/>
      <c r="W79" s="377"/>
      <c r="X79" s="377"/>
      <c r="Y79" s="322"/>
      <c r="Z79" s="322"/>
      <c r="AA79" s="322"/>
      <c r="AB79" s="376"/>
      <c r="AC79" s="376"/>
      <c r="AD79" s="376"/>
      <c r="AE79" s="377"/>
      <c r="AF79" s="377"/>
      <c r="AG79" s="378"/>
    </row>
    <row r="80" spans="2:33">
      <c r="B80" s="670"/>
      <c r="C80" s="653"/>
      <c r="D80" s="653"/>
      <c r="E80" s="653"/>
      <c r="F80" s="653"/>
      <c r="G80" s="653"/>
      <c r="H80" s="653"/>
      <c r="I80" s="653"/>
      <c r="J80" s="653"/>
      <c r="K80" s="653"/>
      <c r="L80" s="653"/>
      <c r="M80" s="653"/>
      <c r="N80" s="653"/>
      <c r="O80" s="653"/>
      <c r="P80" s="653"/>
      <c r="Q80" s="653"/>
      <c r="R80" s="653"/>
      <c r="S80" s="653"/>
      <c r="T80" s="653"/>
      <c r="U80" s="653"/>
      <c r="V80" s="653"/>
      <c r="W80" s="653"/>
      <c r="X80" s="653"/>
      <c r="Y80" s="653"/>
      <c r="Z80" s="653"/>
      <c r="AA80" s="653"/>
      <c r="AB80" s="653"/>
      <c r="AC80" s="653"/>
      <c r="AD80" s="653"/>
      <c r="AE80" s="653"/>
      <c r="AF80" s="653"/>
      <c r="AG80" s="653"/>
    </row>
    <row r="81" spans="2:33">
      <c r="B81" s="482" t="s">
        <v>2366</v>
      </c>
      <c r="C81" s="350">
        <v>0.35</v>
      </c>
      <c r="D81" s="331" t="s">
        <v>2367</v>
      </c>
      <c r="E81" s="377">
        <v>19</v>
      </c>
      <c r="F81" s="377" t="s">
        <v>2368</v>
      </c>
      <c r="G81" s="376" t="s">
        <v>2369</v>
      </c>
      <c r="H81" s="334" t="s">
        <v>2065</v>
      </c>
      <c r="I81" s="484">
        <v>0</v>
      </c>
      <c r="J81" s="376" t="s">
        <v>1700</v>
      </c>
      <c r="K81" s="377">
        <v>3.7</v>
      </c>
      <c r="L81" s="366">
        <v>5.5</v>
      </c>
      <c r="M81" s="377">
        <v>6</v>
      </c>
      <c r="N81" s="377">
        <v>1</v>
      </c>
      <c r="O81" s="376" t="s">
        <v>1705</v>
      </c>
      <c r="P81" s="376" t="s">
        <v>1701</v>
      </c>
      <c r="Q81" s="376" t="s">
        <v>1709</v>
      </c>
      <c r="R81" s="377">
        <v>0</v>
      </c>
      <c r="S81" s="376" t="s">
        <v>1701</v>
      </c>
      <c r="T81" s="376" t="s">
        <v>1767</v>
      </c>
      <c r="U81" s="376">
        <v>0</v>
      </c>
      <c r="V81" s="376" t="s">
        <v>1701</v>
      </c>
      <c r="W81" s="376" t="s">
        <v>1707</v>
      </c>
      <c r="X81" s="376">
        <v>0</v>
      </c>
      <c r="Y81" s="322"/>
      <c r="Z81" s="322"/>
      <c r="AA81" s="322"/>
      <c r="AB81" s="376" t="s">
        <v>1699</v>
      </c>
      <c r="AC81" s="376" t="s">
        <v>1703</v>
      </c>
      <c r="AD81" s="376">
        <v>0</v>
      </c>
      <c r="AE81" s="377"/>
      <c r="AF81" s="377">
        <v>7.4596999999999998</v>
      </c>
      <c r="AG81" s="378">
        <v>112.4442</v>
      </c>
    </row>
    <row r="82" spans="2:33" hidden="1">
      <c r="B82" s="670"/>
      <c r="C82" s="653"/>
      <c r="D82" s="653"/>
      <c r="E82" s="653"/>
      <c r="F82" s="653"/>
      <c r="G82" s="653"/>
      <c r="H82" s="653"/>
      <c r="I82" s="653"/>
      <c r="J82" s="653"/>
      <c r="K82" s="653"/>
      <c r="L82" s="653"/>
      <c r="M82" s="653"/>
      <c r="N82" s="653"/>
      <c r="O82" s="653"/>
      <c r="P82" s="653"/>
      <c r="Q82" s="653"/>
      <c r="R82" s="653"/>
      <c r="S82" s="653"/>
      <c r="T82" s="653"/>
      <c r="U82" s="653"/>
      <c r="V82" s="653"/>
      <c r="W82" s="653"/>
      <c r="X82" s="653"/>
      <c r="Y82" s="653"/>
      <c r="Z82" s="653"/>
      <c r="AA82" s="653"/>
      <c r="AB82" s="653"/>
      <c r="AC82" s="653"/>
      <c r="AD82" s="653"/>
      <c r="AE82" s="653"/>
      <c r="AF82" s="653"/>
      <c r="AG82" s="653"/>
    </row>
    <row r="83" spans="2:33" hidden="1">
      <c r="B83" s="482" t="s">
        <v>2370</v>
      </c>
      <c r="C83" s="350">
        <v>0.71499999999999997</v>
      </c>
      <c r="D83" s="331" t="s">
        <v>2371</v>
      </c>
      <c r="E83" s="377"/>
      <c r="F83" s="377"/>
      <c r="G83" s="376"/>
      <c r="H83" s="334"/>
      <c r="I83" s="377"/>
      <c r="J83" s="376"/>
      <c r="K83" s="366"/>
      <c r="L83" s="366"/>
      <c r="M83" s="366"/>
      <c r="N83" s="377"/>
      <c r="O83" s="376"/>
      <c r="P83" s="376"/>
      <c r="Q83" s="376"/>
      <c r="R83" s="377"/>
      <c r="S83" s="376"/>
      <c r="T83" s="376"/>
      <c r="U83" s="376"/>
      <c r="V83" s="376"/>
      <c r="W83" s="376"/>
      <c r="X83" s="376"/>
      <c r="Y83" s="322"/>
      <c r="Z83" s="322"/>
      <c r="AA83" s="322"/>
      <c r="AB83" s="376"/>
      <c r="AC83" s="376"/>
      <c r="AD83" s="376"/>
      <c r="AE83" s="377"/>
      <c r="AF83" s="377"/>
      <c r="AG83" s="378"/>
    </row>
    <row r="84" spans="2:33">
      <c r="B84" s="670"/>
      <c r="C84" s="653"/>
      <c r="D84" s="653"/>
      <c r="E84" s="653"/>
      <c r="F84" s="653"/>
      <c r="G84" s="653"/>
      <c r="H84" s="653"/>
      <c r="I84" s="653"/>
      <c r="J84" s="653"/>
      <c r="K84" s="653"/>
      <c r="L84" s="653"/>
      <c r="M84" s="653"/>
      <c r="N84" s="653"/>
      <c r="O84" s="653"/>
      <c r="P84" s="653"/>
      <c r="Q84" s="653"/>
      <c r="R84" s="653"/>
      <c r="S84" s="653"/>
      <c r="T84" s="653"/>
      <c r="U84" s="653"/>
      <c r="V84" s="653"/>
      <c r="W84" s="653"/>
      <c r="X84" s="653"/>
      <c r="Y84" s="653"/>
      <c r="Z84" s="653"/>
      <c r="AA84" s="653"/>
      <c r="AB84" s="653"/>
      <c r="AC84" s="653"/>
      <c r="AD84" s="653"/>
      <c r="AE84" s="653"/>
      <c r="AF84" s="653"/>
      <c r="AG84" s="653"/>
    </row>
    <row r="85" spans="2:33">
      <c r="B85" s="482" t="s">
        <v>2372</v>
      </c>
      <c r="C85" s="475">
        <v>0.22</v>
      </c>
      <c r="D85" s="480" t="s">
        <v>2373</v>
      </c>
      <c r="E85" s="376">
        <v>20</v>
      </c>
      <c r="F85" s="377" t="s">
        <v>2374</v>
      </c>
      <c r="G85" s="376" t="s">
        <v>2375</v>
      </c>
      <c r="H85" s="360" t="s">
        <v>2123</v>
      </c>
      <c r="I85" s="320">
        <v>0.14899999999999999</v>
      </c>
      <c r="J85" s="321" t="s">
        <v>1700</v>
      </c>
      <c r="K85" s="321">
        <v>3.65</v>
      </c>
      <c r="L85" s="321">
        <v>4</v>
      </c>
      <c r="M85" s="321">
        <v>5.7</v>
      </c>
      <c r="N85" s="376">
        <v>1</v>
      </c>
      <c r="O85" s="376" t="s">
        <v>1705</v>
      </c>
      <c r="P85" s="376" t="s">
        <v>1701</v>
      </c>
      <c r="Q85" s="376" t="s">
        <v>1709</v>
      </c>
      <c r="R85" s="376">
        <v>0</v>
      </c>
      <c r="S85" s="376" t="s">
        <v>1701</v>
      </c>
      <c r="T85" s="376" t="s">
        <v>1767</v>
      </c>
      <c r="U85" s="376">
        <v>0</v>
      </c>
      <c r="V85" s="376" t="s">
        <v>1701</v>
      </c>
      <c r="W85" s="376" t="s">
        <v>1707</v>
      </c>
      <c r="X85" s="376">
        <v>0</v>
      </c>
      <c r="Y85" s="322"/>
      <c r="Z85" s="322"/>
      <c r="AA85" s="322"/>
      <c r="AB85" s="376" t="s">
        <v>1699</v>
      </c>
      <c r="AC85" s="376" t="s">
        <v>1703</v>
      </c>
      <c r="AD85" s="376">
        <v>0</v>
      </c>
      <c r="AE85" s="434"/>
      <c r="AF85" s="377">
        <v>7.4581900000000001</v>
      </c>
      <c r="AG85" s="378">
        <v>112.45182</v>
      </c>
    </row>
    <row r="86" spans="2:33" hidden="1">
      <c r="B86" s="670"/>
      <c r="C86" s="653"/>
      <c r="D86" s="653"/>
      <c r="E86" s="653"/>
      <c r="F86" s="653"/>
      <c r="G86" s="653"/>
      <c r="H86" s="653"/>
      <c r="I86" s="653"/>
      <c r="J86" s="653"/>
      <c r="K86" s="653"/>
      <c r="L86" s="653"/>
      <c r="M86" s="653"/>
      <c r="N86" s="653"/>
      <c r="O86" s="653"/>
      <c r="P86" s="653"/>
      <c r="Q86" s="653"/>
      <c r="R86" s="653"/>
      <c r="S86" s="653"/>
      <c r="T86" s="653"/>
      <c r="U86" s="653"/>
      <c r="V86" s="653"/>
      <c r="W86" s="653"/>
      <c r="X86" s="653"/>
      <c r="Y86" s="653"/>
      <c r="Z86" s="653"/>
      <c r="AA86" s="653"/>
      <c r="AB86" s="653"/>
      <c r="AC86" s="653"/>
      <c r="AD86" s="653"/>
      <c r="AE86" s="653"/>
      <c r="AF86" s="653"/>
      <c r="AG86" s="653"/>
    </row>
    <row r="87" spans="2:33" hidden="1">
      <c r="B87" s="482" t="s">
        <v>2376</v>
      </c>
      <c r="C87" s="475">
        <v>0.153</v>
      </c>
      <c r="D87" s="480" t="s">
        <v>2377</v>
      </c>
      <c r="E87" s="335"/>
      <c r="F87" s="377"/>
      <c r="G87" s="376"/>
      <c r="H87" s="400"/>
      <c r="I87" s="391"/>
      <c r="J87" s="335"/>
      <c r="K87" s="392"/>
      <c r="L87" s="392"/>
      <c r="M87" s="392"/>
      <c r="N87" s="335"/>
      <c r="O87" s="481"/>
      <c r="P87" s="481"/>
      <c r="Q87" s="481"/>
      <c r="R87" s="481"/>
      <c r="S87" s="376"/>
      <c r="T87" s="376"/>
      <c r="U87" s="376"/>
      <c r="V87" s="376"/>
      <c r="W87" s="376"/>
      <c r="X87" s="376"/>
      <c r="Y87" s="322"/>
      <c r="Z87" s="322"/>
      <c r="AA87" s="322"/>
      <c r="AB87" s="376"/>
      <c r="AC87" s="376"/>
      <c r="AD87" s="376"/>
      <c r="AE87" s="392"/>
      <c r="AF87" s="395"/>
      <c r="AG87" s="396"/>
    </row>
    <row r="88" spans="2:33" hidden="1">
      <c r="B88" s="670"/>
      <c r="C88" s="653"/>
      <c r="D88" s="653"/>
      <c r="E88" s="653"/>
      <c r="F88" s="653"/>
      <c r="G88" s="653"/>
      <c r="H88" s="653"/>
      <c r="I88" s="653"/>
      <c r="J88" s="653"/>
      <c r="K88" s="653"/>
      <c r="L88" s="653"/>
      <c r="M88" s="653"/>
      <c r="N88" s="653"/>
      <c r="O88" s="653"/>
      <c r="P88" s="653"/>
      <c r="Q88" s="653"/>
      <c r="R88" s="653"/>
      <c r="S88" s="653"/>
      <c r="T88" s="653"/>
      <c r="U88" s="653"/>
      <c r="V88" s="653"/>
      <c r="W88" s="653"/>
      <c r="X88" s="653"/>
      <c r="Y88" s="653"/>
      <c r="Z88" s="653"/>
      <c r="AA88" s="653"/>
      <c r="AB88" s="653"/>
      <c r="AC88" s="653"/>
      <c r="AD88" s="653"/>
      <c r="AE88" s="653"/>
      <c r="AF88" s="653"/>
      <c r="AG88" s="653"/>
    </row>
    <row r="89" spans="2:33" hidden="1">
      <c r="B89" s="483" t="s">
        <v>2378</v>
      </c>
      <c r="C89" s="476">
        <v>0.33500000000000002</v>
      </c>
      <c r="D89" s="481" t="s">
        <v>2379</v>
      </c>
      <c r="E89" s="383"/>
      <c r="F89" s="317"/>
      <c r="G89" s="481"/>
      <c r="H89" s="440"/>
      <c r="I89" s="437"/>
      <c r="J89" s="383"/>
      <c r="K89" s="438"/>
      <c r="L89" s="438"/>
      <c r="M89" s="438"/>
      <c r="N89" s="383"/>
      <c r="O89" s="376"/>
      <c r="P89" s="376"/>
      <c r="Q89" s="376"/>
      <c r="R89" s="376"/>
      <c r="S89" s="376"/>
      <c r="T89" s="376"/>
      <c r="U89" s="376"/>
      <c r="V89" s="376"/>
      <c r="W89" s="376"/>
      <c r="X89" s="376"/>
      <c r="Y89" s="322"/>
      <c r="Z89" s="322"/>
      <c r="AA89" s="322"/>
      <c r="AB89" s="376"/>
      <c r="AC89" s="376"/>
      <c r="AD89" s="376"/>
      <c r="AE89" s="441"/>
      <c r="AF89" s="393"/>
      <c r="AG89" s="394"/>
    </row>
    <row r="90" spans="2:33" hidden="1">
      <c r="B90" s="670"/>
      <c r="C90" s="653"/>
      <c r="D90" s="653"/>
      <c r="E90" s="653"/>
      <c r="F90" s="653"/>
      <c r="G90" s="653"/>
      <c r="H90" s="653"/>
      <c r="I90" s="653"/>
      <c r="J90" s="653"/>
      <c r="K90" s="653"/>
      <c r="L90" s="653"/>
      <c r="M90" s="653"/>
      <c r="N90" s="653"/>
      <c r="O90" s="653"/>
      <c r="P90" s="653"/>
      <c r="Q90" s="653"/>
      <c r="R90" s="653"/>
      <c r="S90" s="653"/>
      <c r="T90" s="653"/>
      <c r="U90" s="653"/>
      <c r="V90" s="653"/>
      <c r="W90" s="653"/>
      <c r="X90" s="653"/>
      <c r="Y90" s="653"/>
      <c r="Z90" s="653"/>
      <c r="AA90" s="653"/>
      <c r="AB90" s="653"/>
      <c r="AC90" s="653"/>
      <c r="AD90" s="653"/>
      <c r="AE90" s="653"/>
      <c r="AF90" s="653"/>
      <c r="AG90" s="653"/>
    </row>
    <row r="91" spans="2:33" hidden="1">
      <c r="B91" s="483" t="s">
        <v>2380</v>
      </c>
      <c r="C91" s="476">
        <v>0.13</v>
      </c>
      <c r="D91" s="481" t="s">
        <v>2381</v>
      </c>
      <c r="E91" s="383"/>
      <c r="F91" s="317"/>
      <c r="G91" s="481"/>
      <c r="H91" s="440"/>
      <c r="I91" s="437"/>
      <c r="J91" s="383"/>
      <c r="K91" s="438"/>
      <c r="L91" s="438"/>
      <c r="M91" s="438"/>
      <c r="N91" s="383"/>
      <c r="O91" s="376"/>
      <c r="P91" s="376"/>
      <c r="Q91" s="376"/>
      <c r="R91" s="376"/>
      <c r="S91" s="376"/>
      <c r="T91" s="376"/>
      <c r="U91" s="376"/>
      <c r="V91" s="376"/>
      <c r="W91" s="376"/>
      <c r="X91" s="376"/>
      <c r="Y91" s="322"/>
      <c r="Z91" s="322"/>
      <c r="AA91" s="322"/>
      <c r="AB91" s="376"/>
      <c r="AC91" s="376"/>
      <c r="AD91" s="376"/>
      <c r="AE91" s="441"/>
      <c r="AF91" s="393"/>
      <c r="AG91" s="394"/>
    </row>
    <row r="92" spans="2:33">
      <c r="B92" s="670"/>
      <c r="C92" s="653"/>
      <c r="D92" s="653"/>
      <c r="E92" s="653"/>
      <c r="F92" s="653"/>
      <c r="G92" s="653"/>
      <c r="H92" s="653"/>
      <c r="I92" s="653"/>
      <c r="J92" s="653"/>
      <c r="K92" s="653"/>
      <c r="L92" s="653"/>
      <c r="M92" s="653"/>
      <c r="N92" s="653"/>
      <c r="O92" s="653"/>
      <c r="P92" s="653"/>
      <c r="Q92" s="653"/>
      <c r="R92" s="653"/>
      <c r="S92" s="653"/>
      <c r="T92" s="653"/>
      <c r="U92" s="653"/>
      <c r="V92" s="653"/>
      <c r="W92" s="653"/>
      <c r="X92" s="653"/>
      <c r="Y92" s="653"/>
      <c r="Z92" s="653"/>
      <c r="AA92" s="653"/>
      <c r="AB92" s="653"/>
      <c r="AC92" s="653"/>
      <c r="AD92" s="653"/>
      <c r="AE92" s="653"/>
      <c r="AF92" s="653"/>
      <c r="AG92" s="653"/>
    </row>
    <row r="93" spans="2:33">
      <c r="B93" s="472">
        <v>100</v>
      </c>
      <c r="C93" s="467">
        <v>0.55100000000000005</v>
      </c>
      <c r="D93" s="376" t="s">
        <v>2390</v>
      </c>
      <c r="E93" s="376">
        <v>21</v>
      </c>
      <c r="F93" s="377" t="s">
        <v>2391</v>
      </c>
      <c r="G93" s="376" t="s">
        <v>2392</v>
      </c>
      <c r="H93" s="442" t="s">
        <v>2121</v>
      </c>
      <c r="I93" s="320">
        <v>2.1999999999999999E-2</v>
      </c>
      <c r="J93" s="376" t="s">
        <v>1700</v>
      </c>
      <c r="K93" s="321">
        <v>3.6</v>
      </c>
      <c r="L93" s="321">
        <v>5.4</v>
      </c>
      <c r="M93" s="321">
        <v>7.9</v>
      </c>
      <c r="N93" s="376">
        <v>1</v>
      </c>
      <c r="O93" s="376" t="s">
        <v>1705</v>
      </c>
      <c r="P93" s="376" t="s">
        <v>1701</v>
      </c>
      <c r="Q93" s="376" t="s">
        <v>1709</v>
      </c>
      <c r="R93" s="376">
        <v>0</v>
      </c>
      <c r="S93" s="376" t="s">
        <v>1701</v>
      </c>
      <c r="T93" s="376" t="s">
        <v>1767</v>
      </c>
      <c r="U93" s="376">
        <v>0</v>
      </c>
      <c r="V93" s="376" t="s">
        <v>1703</v>
      </c>
      <c r="W93" s="376" t="s">
        <v>1698</v>
      </c>
      <c r="X93" s="376">
        <v>0</v>
      </c>
      <c r="Y93" s="322"/>
      <c r="Z93" s="322"/>
      <c r="AA93" s="322"/>
      <c r="AB93" s="376" t="s">
        <v>1699</v>
      </c>
      <c r="AC93" s="376" t="s">
        <v>1703</v>
      </c>
      <c r="AD93" s="376">
        <v>0</v>
      </c>
      <c r="AE93" s="434"/>
      <c r="AF93" s="323">
        <v>7.4516299999999998</v>
      </c>
      <c r="AG93" s="325">
        <v>112.44732</v>
      </c>
    </row>
    <row r="94" spans="2:33">
      <c r="B94" s="670"/>
      <c r="C94" s="653"/>
      <c r="D94" s="653"/>
      <c r="E94" s="653"/>
      <c r="F94" s="653"/>
      <c r="G94" s="653"/>
      <c r="H94" s="653"/>
      <c r="I94" s="653"/>
      <c r="J94" s="653"/>
      <c r="K94" s="653"/>
      <c r="L94" s="653"/>
      <c r="M94" s="653"/>
      <c r="N94" s="653"/>
      <c r="O94" s="653"/>
      <c r="P94" s="653"/>
      <c r="Q94" s="653"/>
      <c r="R94" s="653"/>
      <c r="S94" s="653"/>
      <c r="T94" s="653"/>
      <c r="U94" s="653"/>
      <c r="V94" s="653"/>
      <c r="W94" s="653"/>
      <c r="X94" s="653"/>
      <c r="Y94" s="653"/>
      <c r="Z94" s="653"/>
      <c r="AA94" s="653"/>
      <c r="AB94" s="653"/>
      <c r="AC94" s="653"/>
      <c r="AD94" s="653"/>
      <c r="AE94" s="653"/>
      <c r="AF94" s="653"/>
      <c r="AG94" s="653"/>
    </row>
    <row r="95" spans="2:33">
      <c r="B95" s="472">
        <v>101</v>
      </c>
      <c r="C95" s="467">
        <v>0.16900000000000001</v>
      </c>
      <c r="D95" s="376" t="s">
        <v>2393</v>
      </c>
      <c r="E95" s="376">
        <v>22</v>
      </c>
      <c r="F95" s="377" t="s">
        <v>2394</v>
      </c>
      <c r="G95" s="376" t="s">
        <v>2395</v>
      </c>
      <c r="H95" s="442" t="s">
        <v>2096</v>
      </c>
      <c r="I95" s="320">
        <v>0.05</v>
      </c>
      <c r="J95" s="376" t="s">
        <v>1700</v>
      </c>
      <c r="K95" s="321">
        <v>3.8</v>
      </c>
      <c r="L95" s="321">
        <v>4.2</v>
      </c>
      <c r="M95" s="321">
        <v>5.9</v>
      </c>
      <c r="N95" s="376">
        <v>1</v>
      </c>
      <c r="O95" s="376" t="s">
        <v>1705</v>
      </c>
      <c r="P95" s="376" t="s">
        <v>1701</v>
      </c>
      <c r="Q95" s="376" t="s">
        <v>1709</v>
      </c>
      <c r="R95" s="376">
        <v>0</v>
      </c>
      <c r="S95" s="376" t="s">
        <v>1701</v>
      </c>
      <c r="T95" s="376" t="s">
        <v>1767</v>
      </c>
      <c r="U95" s="376">
        <v>0</v>
      </c>
      <c r="V95" s="376" t="s">
        <v>1701</v>
      </c>
      <c r="W95" s="376" t="s">
        <v>1707</v>
      </c>
      <c r="X95" s="376">
        <v>0</v>
      </c>
      <c r="Y95" s="322"/>
      <c r="Z95" s="322"/>
      <c r="AA95" s="322"/>
      <c r="AB95" s="376" t="s">
        <v>1699</v>
      </c>
      <c r="AC95" s="376" t="s">
        <v>1703</v>
      </c>
      <c r="AD95" s="376">
        <v>0</v>
      </c>
      <c r="AE95" s="434"/>
      <c r="AF95" s="323">
        <v>7.45878</v>
      </c>
      <c r="AG95" s="443">
        <v>112.44935</v>
      </c>
    </row>
    <row r="96" spans="2:33" hidden="1">
      <c r="B96" s="670"/>
      <c r="C96" s="653"/>
      <c r="D96" s="653"/>
      <c r="E96" s="653"/>
      <c r="F96" s="653"/>
      <c r="G96" s="653"/>
      <c r="H96" s="653"/>
      <c r="I96" s="653"/>
      <c r="J96" s="653"/>
      <c r="K96" s="653"/>
      <c r="L96" s="653"/>
      <c r="M96" s="653"/>
      <c r="N96" s="653"/>
      <c r="O96" s="653"/>
      <c r="P96" s="653"/>
      <c r="Q96" s="653"/>
      <c r="R96" s="653"/>
      <c r="S96" s="653"/>
      <c r="T96" s="653"/>
      <c r="U96" s="653"/>
      <c r="V96" s="653"/>
      <c r="W96" s="653"/>
      <c r="X96" s="653"/>
      <c r="Y96" s="653"/>
      <c r="Z96" s="653"/>
      <c r="AA96" s="653"/>
      <c r="AB96" s="653"/>
      <c r="AC96" s="653"/>
      <c r="AD96" s="653"/>
      <c r="AE96" s="653"/>
      <c r="AF96" s="653"/>
      <c r="AG96" s="653"/>
    </row>
    <row r="97" spans="2:34" hidden="1">
      <c r="B97" s="472">
        <v>102</v>
      </c>
      <c r="C97" s="467">
        <v>0.40300000000000002</v>
      </c>
      <c r="D97" s="376" t="s">
        <v>2396</v>
      </c>
      <c r="E97" s="376"/>
      <c r="F97" s="377"/>
      <c r="G97" s="376"/>
      <c r="H97" s="442"/>
      <c r="I97" s="320"/>
      <c r="J97" s="376"/>
      <c r="K97" s="321"/>
      <c r="L97" s="321"/>
      <c r="M97" s="321"/>
      <c r="N97" s="376"/>
      <c r="O97" s="376"/>
      <c r="P97" s="376"/>
      <c r="Q97" s="376"/>
      <c r="R97" s="376"/>
      <c r="S97" s="376"/>
      <c r="T97" s="376"/>
      <c r="U97" s="376"/>
      <c r="V97" s="376"/>
      <c r="W97" s="376"/>
      <c r="X97" s="376"/>
      <c r="Y97" s="322"/>
      <c r="Z97" s="322"/>
      <c r="AA97" s="322"/>
      <c r="AB97" s="376"/>
      <c r="AC97" s="376"/>
      <c r="AD97" s="376"/>
      <c r="AE97" s="434"/>
      <c r="AF97" s="420"/>
      <c r="AG97" s="443"/>
    </row>
    <row r="98" spans="2:34">
      <c r="B98" s="670"/>
      <c r="C98" s="653"/>
      <c r="D98" s="653"/>
      <c r="E98" s="653"/>
      <c r="F98" s="653"/>
      <c r="G98" s="653"/>
      <c r="H98" s="653"/>
      <c r="I98" s="653"/>
      <c r="J98" s="653"/>
      <c r="K98" s="653"/>
      <c r="L98" s="653"/>
      <c r="M98" s="653"/>
      <c r="N98" s="653"/>
      <c r="O98" s="653"/>
      <c r="P98" s="653"/>
      <c r="Q98" s="653"/>
      <c r="R98" s="653"/>
      <c r="S98" s="653"/>
      <c r="T98" s="653"/>
      <c r="U98" s="653"/>
      <c r="V98" s="653"/>
      <c r="W98" s="653"/>
      <c r="X98" s="653"/>
      <c r="Y98" s="653"/>
      <c r="Z98" s="653"/>
      <c r="AA98" s="653"/>
      <c r="AB98" s="653"/>
      <c r="AC98" s="653"/>
      <c r="AD98" s="653"/>
      <c r="AE98" s="653"/>
      <c r="AF98" s="653"/>
      <c r="AG98" s="653"/>
    </row>
    <row r="99" spans="2:34">
      <c r="B99" s="488">
        <v>103</v>
      </c>
      <c r="C99" s="467">
        <v>0.45600000000000002</v>
      </c>
      <c r="D99" s="376" t="s">
        <v>2397</v>
      </c>
      <c r="E99" s="371">
        <v>23</v>
      </c>
      <c r="F99" s="333" t="s">
        <v>2398</v>
      </c>
      <c r="G99" s="444" t="s">
        <v>2399</v>
      </c>
      <c r="H99" s="445" t="s">
        <v>2075</v>
      </c>
      <c r="I99" s="347">
        <v>0.29699999999999999</v>
      </c>
      <c r="J99" s="481" t="s">
        <v>1700</v>
      </c>
      <c r="K99" s="345">
        <v>5.9</v>
      </c>
      <c r="L99" s="345">
        <v>4.9000000000000004</v>
      </c>
      <c r="M99" s="345">
        <v>5.3</v>
      </c>
      <c r="N99" s="345">
        <v>1</v>
      </c>
      <c r="O99" s="468" t="s">
        <v>1705</v>
      </c>
      <c r="P99" s="468" t="s">
        <v>1701</v>
      </c>
      <c r="Q99" s="468" t="s">
        <v>1709</v>
      </c>
      <c r="R99" s="345">
        <v>0</v>
      </c>
      <c r="S99" s="468" t="s">
        <v>1701</v>
      </c>
      <c r="T99" s="468" t="s">
        <v>1767</v>
      </c>
      <c r="U99" s="468">
        <v>0</v>
      </c>
      <c r="V99" s="468" t="s">
        <v>1701</v>
      </c>
      <c r="W99" s="468" t="s">
        <v>1707</v>
      </c>
      <c r="X99" s="468">
        <v>0</v>
      </c>
      <c r="Y99" s="322"/>
      <c r="Z99" s="322"/>
      <c r="AA99" s="322"/>
      <c r="AB99" s="468" t="s">
        <v>1699</v>
      </c>
      <c r="AC99" s="468" t="s">
        <v>1703</v>
      </c>
      <c r="AD99" s="468">
        <v>0</v>
      </c>
      <c r="AE99" s="345"/>
      <c r="AF99" s="345">
        <v>7.47384</v>
      </c>
      <c r="AG99" s="351">
        <v>112.45537</v>
      </c>
    </row>
    <row r="100" spans="2:34">
      <c r="B100" s="670"/>
      <c r="C100" s="653"/>
      <c r="D100" s="653"/>
      <c r="E100" s="653"/>
      <c r="F100" s="653"/>
      <c r="G100" s="653"/>
      <c r="H100" s="653"/>
      <c r="I100" s="653"/>
      <c r="J100" s="653"/>
      <c r="K100" s="653"/>
      <c r="L100" s="653"/>
      <c r="M100" s="653"/>
      <c r="N100" s="653"/>
      <c r="O100" s="653"/>
      <c r="P100" s="653"/>
      <c r="Q100" s="653"/>
      <c r="R100" s="653"/>
      <c r="S100" s="653"/>
      <c r="T100" s="653"/>
      <c r="U100" s="653"/>
      <c r="V100" s="653"/>
      <c r="W100" s="653"/>
      <c r="X100" s="653"/>
      <c r="Y100" s="653"/>
      <c r="Z100" s="653"/>
      <c r="AA100" s="653"/>
      <c r="AB100" s="653"/>
      <c r="AC100" s="653"/>
      <c r="AD100" s="653"/>
      <c r="AE100" s="653"/>
      <c r="AF100" s="653"/>
      <c r="AG100" s="653"/>
    </row>
    <row r="101" spans="2:34">
      <c r="B101" s="488">
        <v>107</v>
      </c>
      <c r="C101" s="384">
        <v>0.2</v>
      </c>
      <c r="D101" s="468" t="s">
        <v>2406</v>
      </c>
      <c r="E101" s="468">
        <v>24</v>
      </c>
      <c r="F101" s="333" t="s">
        <v>2407</v>
      </c>
      <c r="G101" s="468" t="s">
        <v>2408</v>
      </c>
      <c r="H101" s="446" t="s">
        <v>2125</v>
      </c>
      <c r="I101" s="384">
        <v>0.27500000000000002</v>
      </c>
      <c r="J101" s="376" t="s">
        <v>1700</v>
      </c>
      <c r="K101" s="361">
        <v>3.35</v>
      </c>
      <c r="L101" s="361">
        <v>2.6</v>
      </c>
      <c r="M101" s="361">
        <v>2.9</v>
      </c>
      <c r="N101" s="468">
        <v>1</v>
      </c>
      <c r="O101" s="468" t="s">
        <v>1705</v>
      </c>
      <c r="P101" s="468" t="s">
        <v>1701</v>
      </c>
      <c r="Q101" s="468" t="s">
        <v>1709</v>
      </c>
      <c r="R101" s="468">
        <v>0</v>
      </c>
      <c r="S101" s="468" t="s">
        <v>1701</v>
      </c>
      <c r="T101" s="468" t="s">
        <v>1767</v>
      </c>
      <c r="U101" s="468">
        <v>0</v>
      </c>
      <c r="V101" s="468" t="s">
        <v>1698</v>
      </c>
      <c r="W101" s="468" t="s">
        <v>1698</v>
      </c>
      <c r="X101" s="468">
        <v>0</v>
      </c>
      <c r="Y101" s="322"/>
      <c r="Z101" s="322"/>
      <c r="AA101" s="322"/>
      <c r="AB101" s="468" t="s">
        <v>1699</v>
      </c>
      <c r="AC101" s="468" t="s">
        <v>1703</v>
      </c>
      <c r="AD101" s="468">
        <v>0</v>
      </c>
      <c r="AE101" s="468"/>
      <c r="AF101" s="468">
        <v>7.4616400000000001</v>
      </c>
      <c r="AG101" s="362">
        <v>112.45784</v>
      </c>
    </row>
    <row r="102" spans="2:34">
      <c r="B102" s="670"/>
      <c r="C102" s="653"/>
      <c r="D102" s="653"/>
      <c r="E102" s="653"/>
      <c r="F102" s="653"/>
      <c r="G102" s="653"/>
      <c r="H102" s="653"/>
      <c r="I102" s="653"/>
      <c r="J102" s="653"/>
      <c r="K102" s="653"/>
      <c r="L102" s="653"/>
      <c r="M102" s="653"/>
      <c r="N102" s="653"/>
      <c r="O102" s="653"/>
      <c r="P102" s="653"/>
      <c r="Q102" s="653"/>
      <c r="R102" s="653"/>
      <c r="S102" s="653"/>
      <c r="T102" s="653"/>
      <c r="U102" s="653"/>
      <c r="V102" s="653"/>
      <c r="W102" s="653"/>
      <c r="X102" s="653"/>
      <c r="Y102" s="653"/>
      <c r="Z102" s="653"/>
      <c r="AA102" s="653"/>
      <c r="AB102" s="653"/>
      <c r="AC102" s="653"/>
      <c r="AD102" s="653"/>
      <c r="AE102" s="653"/>
      <c r="AF102" s="653"/>
      <c r="AG102" s="653"/>
    </row>
    <row r="103" spans="2:34">
      <c r="B103" s="674">
        <v>122</v>
      </c>
      <c r="C103" s="676">
        <v>0.65</v>
      </c>
      <c r="D103" s="678" t="s">
        <v>2459</v>
      </c>
      <c r="E103" s="377">
        <v>25</v>
      </c>
      <c r="F103" s="333" t="s">
        <v>2462</v>
      </c>
      <c r="G103" s="377" t="s">
        <v>2463</v>
      </c>
      <c r="H103" s="334"/>
      <c r="I103" s="377">
        <v>5.5E-2</v>
      </c>
      <c r="J103" s="376" t="s">
        <v>1700</v>
      </c>
      <c r="K103" s="366">
        <v>25.8</v>
      </c>
      <c r="L103" s="366">
        <v>4.7</v>
      </c>
      <c r="M103" s="366">
        <v>5.38</v>
      </c>
      <c r="N103" s="377">
        <v>1</v>
      </c>
      <c r="O103" s="468" t="s">
        <v>1697</v>
      </c>
      <c r="P103" s="335" t="s">
        <v>1701</v>
      </c>
      <c r="Q103" s="335" t="s">
        <v>1709</v>
      </c>
      <c r="R103" s="335">
        <v>0</v>
      </c>
      <c r="S103" s="376" t="s">
        <v>1701</v>
      </c>
      <c r="T103" s="376" t="s">
        <v>1767</v>
      </c>
      <c r="U103" s="376">
        <v>0</v>
      </c>
      <c r="V103" s="376" t="s">
        <v>1701</v>
      </c>
      <c r="W103" s="376" t="s">
        <v>1707</v>
      </c>
      <c r="X103" s="376">
        <v>0</v>
      </c>
      <c r="Y103" s="322"/>
      <c r="Z103" s="322"/>
      <c r="AA103" s="322"/>
      <c r="AB103" s="377" t="s">
        <v>1699</v>
      </c>
      <c r="AC103" s="377" t="s">
        <v>1703</v>
      </c>
      <c r="AD103" s="377">
        <v>0</v>
      </c>
      <c r="AE103" s="377"/>
      <c r="AF103" s="491">
        <v>7.4736000000000002</v>
      </c>
      <c r="AG103" s="396">
        <v>112.45276</v>
      </c>
    </row>
    <row r="104" spans="2:34" hidden="1">
      <c r="B104" s="686"/>
      <c r="C104" s="687"/>
      <c r="D104" s="688"/>
      <c r="E104" s="377"/>
      <c r="F104" s="333"/>
      <c r="G104" s="377"/>
      <c r="H104" s="334"/>
      <c r="I104" s="377"/>
      <c r="J104" s="376"/>
      <c r="K104" s="366"/>
      <c r="L104" s="366"/>
      <c r="M104" s="366"/>
      <c r="N104" s="377"/>
      <c r="O104" s="468"/>
      <c r="P104" s="335"/>
      <c r="Q104" s="335"/>
      <c r="R104" s="377"/>
      <c r="S104" s="376"/>
      <c r="T104" s="376"/>
      <c r="U104" s="376"/>
      <c r="V104" s="376"/>
      <c r="W104" s="376"/>
      <c r="X104" s="376"/>
      <c r="Y104" s="322"/>
      <c r="Z104" s="322"/>
      <c r="AA104" s="322"/>
      <c r="AB104" s="377"/>
      <c r="AC104" s="377"/>
      <c r="AD104" s="377"/>
      <c r="AE104" s="377"/>
      <c r="AF104" s="395"/>
      <c r="AG104" s="492"/>
    </row>
    <row r="105" spans="2:34">
      <c r="B105" s="675"/>
      <c r="C105" s="677"/>
      <c r="D105" s="679"/>
      <c r="E105" s="377">
        <v>26</v>
      </c>
      <c r="F105" s="333" t="s">
        <v>2464</v>
      </c>
      <c r="G105" s="377" t="s">
        <v>2465</v>
      </c>
      <c r="H105" s="334"/>
      <c r="I105" s="377">
        <v>0.158</v>
      </c>
      <c r="J105" s="376" t="s">
        <v>1700</v>
      </c>
      <c r="K105" s="366">
        <v>4.5999999999999996</v>
      </c>
      <c r="L105" s="366">
        <v>4.4800000000000004</v>
      </c>
      <c r="M105" s="366">
        <v>5.0599999999999996</v>
      </c>
      <c r="N105" s="377">
        <v>1</v>
      </c>
      <c r="O105" s="468" t="s">
        <v>1705</v>
      </c>
      <c r="P105" s="335" t="s">
        <v>1701</v>
      </c>
      <c r="Q105" s="335" t="s">
        <v>1709</v>
      </c>
      <c r="R105" s="335">
        <v>0</v>
      </c>
      <c r="S105" s="376" t="s">
        <v>1701</v>
      </c>
      <c r="T105" s="376" t="s">
        <v>1767</v>
      </c>
      <c r="U105" s="376">
        <v>0</v>
      </c>
      <c r="V105" s="376" t="s">
        <v>1701</v>
      </c>
      <c r="W105" s="376" t="s">
        <v>1707</v>
      </c>
      <c r="X105" s="376">
        <v>0</v>
      </c>
      <c r="Y105" s="322"/>
      <c r="Z105" s="322"/>
      <c r="AA105" s="322"/>
      <c r="AB105" s="377" t="s">
        <v>1699</v>
      </c>
      <c r="AC105" s="377" t="s">
        <v>1703</v>
      </c>
      <c r="AD105" s="377">
        <v>0</v>
      </c>
      <c r="AE105" s="377"/>
      <c r="AF105" s="395">
        <v>7.4745600000000003</v>
      </c>
      <c r="AG105" s="492">
        <v>122.45287999999999</v>
      </c>
    </row>
    <row r="106" spans="2:34" hidden="1">
      <c r="B106" s="670"/>
      <c r="C106" s="653"/>
      <c r="D106" s="653"/>
      <c r="E106" s="653"/>
      <c r="F106" s="653"/>
      <c r="G106" s="653"/>
      <c r="H106" s="653"/>
      <c r="I106" s="653"/>
      <c r="J106" s="653"/>
      <c r="K106" s="653"/>
      <c r="L106" s="653"/>
      <c r="M106" s="653"/>
      <c r="N106" s="653"/>
      <c r="O106" s="653"/>
      <c r="P106" s="653"/>
      <c r="Q106" s="653"/>
      <c r="R106" s="653"/>
      <c r="S106" s="653"/>
      <c r="T106" s="653"/>
      <c r="U106" s="653"/>
      <c r="V106" s="653"/>
      <c r="W106" s="653"/>
      <c r="X106" s="653"/>
      <c r="Y106" s="653"/>
      <c r="Z106" s="653"/>
      <c r="AA106" s="653"/>
      <c r="AB106" s="653"/>
      <c r="AC106" s="653"/>
      <c r="AD106" s="653"/>
      <c r="AE106" s="653"/>
      <c r="AF106" s="653"/>
      <c r="AG106" s="653"/>
      <c r="AH106" s="653"/>
    </row>
    <row r="107" spans="2:34" ht="15.75" hidden="1" customHeight="1">
      <c r="B107" s="472">
        <v>123</v>
      </c>
      <c r="C107" s="467">
        <v>0.71799999999999997</v>
      </c>
      <c r="D107" s="376" t="s">
        <v>2423</v>
      </c>
      <c r="E107" s="376"/>
      <c r="F107" s="377"/>
      <c r="G107" s="333"/>
      <c r="H107" s="377"/>
      <c r="I107" s="334"/>
      <c r="J107" s="377"/>
      <c r="K107" s="376"/>
      <c r="L107" s="366"/>
      <c r="M107" s="366"/>
      <c r="N107" s="366"/>
      <c r="O107" s="377"/>
      <c r="P107" s="468"/>
      <c r="Q107" s="335"/>
      <c r="R107" s="335"/>
      <c r="S107" s="377"/>
      <c r="T107" s="376"/>
      <c r="U107" s="376"/>
      <c r="V107" s="376"/>
      <c r="W107" s="376"/>
      <c r="X107" s="376"/>
      <c r="Y107" s="376"/>
      <c r="Z107" s="322"/>
      <c r="AA107" s="322"/>
      <c r="AB107" s="322"/>
      <c r="AC107" s="377"/>
      <c r="AD107" s="377"/>
      <c r="AE107" s="377"/>
      <c r="AF107" s="377"/>
      <c r="AG107" s="377"/>
      <c r="AH107" s="378"/>
    </row>
    <row r="108" spans="2:34">
      <c r="B108" s="670"/>
      <c r="C108" s="653"/>
      <c r="D108" s="653"/>
      <c r="E108" s="653"/>
      <c r="F108" s="653"/>
      <c r="G108" s="653"/>
      <c r="H108" s="653"/>
      <c r="I108" s="653"/>
      <c r="J108" s="653"/>
      <c r="K108" s="653"/>
      <c r="L108" s="653"/>
      <c r="M108" s="653"/>
      <c r="N108" s="653"/>
      <c r="O108" s="653"/>
      <c r="P108" s="653"/>
      <c r="Q108" s="653"/>
      <c r="R108" s="653"/>
      <c r="S108" s="653"/>
      <c r="T108" s="653"/>
      <c r="U108" s="653"/>
      <c r="V108" s="653"/>
      <c r="W108" s="653"/>
      <c r="X108" s="653"/>
      <c r="Y108" s="653"/>
      <c r="Z108" s="653"/>
      <c r="AA108" s="653"/>
      <c r="AB108" s="653"/>
      <c r="AC108" s="653"/>
      <c r="AD108" s="653"/>
      <c r="AE108" s="653"/>
      <c r="AF108" s="653"/>
      <c r="AG108" s="653"/>
      <c r="AH108" s="653"/>
    </row>
    <row r="109" spans="2:34">
      <c r="B109" s="474">
        <v>124</v>
      </c>
      <c r="C109" s="370">
        <v>0.27100000000000002</v>
      </c>
      <c r="D109" s="370" t="s">
        <v>2424</v>
      </c>
      <c r="E109" s="468">
        <v>27</v>
      </c>
      <c r="F109" s="377" t="s">
        <v>2425</v>
      </c>
      <c r="G109" s="468" t="s">
        <v>2444</v>
      </c>
      <c r="H109" s="360" t="s">
        <v>2067</v>
      </c>
      <c r="I109" s="384">
        <v>0</v>
      </c>
      <c r="J109" s="361" t="s">
        <v>1700</v>
      </c>
      <c r="K109" s="361">
        <v>6.25</v>
      </c>
      <c r="L109" s="361">
        <v>4.55</v>
      </c>
      <c r="M109" s="361">
        <v>5.55</v>
      </c>
      <c r="N109" s="468">
        <v>1</v>
      </c>
      <c r="O109" s="468" t="s">
        <v>1705</v>
      </c>
      <c r="P109" s="468" t="s">
        <v>1701</v>
      </c>
      <c r="Q109" s="468" t="s">
        <v>1709</v>
      </c>
      <c r="R109" s="468">
        <v>0</v>
      </c>
      <c r="S109" s="468" t="s">
        <v>1701</v>
      </c>
      <c r="T109" s="468" t="s">
        <v>1767</v>
      </c>
      <c r="U109" s="468">
        <v>0</v>
      </c>
      <c r="V109" s="468" t="s">
        <v>1701</v>
      </c>
      <c r="W109" s="468" t="s">
        <v>1707</v>
      </c>
      <c r="X109" s="468">
        <v>0</v>
      </c>
      <c r="Y109" s="322"/>
      <c r="Z109" s="322"/>
      <c r="AA109" s="322"/>
      <c r="AB109" s="468" t="s">
        <v>1699</v>
      </c>
      <c r="AC109" s="468" t="s">
        <v>1703</v>
      </c>
      <c r="AD109" s="468">
        <v>0</v>
      </c>
      <c r="AE109" s="468"/>
      <c r="AF109" s="468">
        <v>7.4640300000000002</v>
      </c>
      <c r="AG109" s="362">
        <v>112.45541</v>
      </c>
    </row>
    <row r="110" spans="2:34" hidden="1">
      <c r="B110" s="670"/>
      <c r="C110" s="653"/>
      <c r="D110" s="653"/>
      <c r="E110" s="653"/>
      <c r="F110" s="653"/>
      <c r="G110" s="653"/>
      <c r="H110" s="653"/>
      <c r="I110" s="653"/>
      <c r="J110" s="653"/>
      <c r="K110" s="653"/>
      <c r="L110" s="653"/>
      <c r="M110" s="653"/>
      <c r="N110" s="653"/>
      <c r="O110" s="653"/>
      <c r="P110" s="653"/>
      <c r="Q110" s="653"/>
      <c r="R110" s="653"/>
      <c r="S110" s="653"/>
      <c r="T110" s="653"/>
      <c r="U110" s="653"/>
      <c r="V110" s="653"/>
      <c r="W110" s="653"/>
      <c r="X110" s="653"/>
      <c r="Y110" s="653"/>
      <c r="Z110" s="653"/>
      <c r="AA110" s="653"/>
      <c r="AB110" s="653"/>
      <c r="AC110" s="653"/>
      <c r="AD110" s="653"/>
      <c r="AE110" s="653"/>
      <c r="AF110" s="653"/>
      <c r="AG110" s="653"/>
      <c r="AH110" s="653"/>
    </row>
    <row r="111" spans="2:34" hidden="1">
      <c r="B111" s="474">
        <v>125</v>
      </c>
      <c r="C111" s="425">
        <v>0.98</v>
      </c>
      <c r="D111" s="370" t="s">
        <v>2426</v>
      </c>
      <c r="E111" s="468"/>
      <c r="F111" s="377"/>
      <c r="G111" s="468"/>
      <c r="H111" s="360"/>
      <c r="I111" s="384"/>
      <c r="J111" s="361"/>
      <c r="K111" s="361"/>
      <c r="L111" s="361"/>
      <c r="M111" s="361"/>
      <c r="N111" s="468"/>
      <c r="O111" s="468"/>
      <c r="P111" s="468"/>
      <c r="Q111" s="468"/>
      <c r="R111" s="468"/>
      <c r="S111" s="468"/>
      <c r="T111" s="468"/>
      <c r="U111" s="468"/>
      <c r="V111" s="468"/>
      <c r="W111" s="468"/>
      <c r="X111" s="468"/>
      <c r="Y111" s="322"/>
      <c r="Z111" s="322"/>
      <c r="AA111" s="322"/>
      <c r="AB111" s="468"/>
      <c r="AC111" s="468"/>
      <c r="AD111" s="468"/>
      <c r="AE111" s="468"/>
      <c r="AF111" s="468"/>
      <c r="AG111" s="362"/>
    </row>
    <row r="112" spans="2:34" hidden="1">
      <c r="B112" s="670"/>
      <c r="C112" s="653"/>
      <c r="D112" s="653"/>
      <c r="E112" s="653"/>
      <c r="F112" s="653"/>
      <c r="G112" s="653"/>
      <c r="H112" s="653"/>
      <c r="I112" s="653"/>
      <c r="J112" s="653"/>
      <c r="K112" s="653"/>
      <c r="L112" s="653"/>
      <c r="M112" s="653"/>
      <c r="N112" s="653"/>
      <c r="O112" s="653"/>
      <c r="P112" s="653"/>
      <c r="Q112" s="653"/>
      <c r="R112" s="653"/>
      <c r="S112" s="653"/>
      <c r="T112" s="653"/>
      <c r="U112" s="653"/>
      <c r="V112" s="653"/>
      <c r="W112" s="653"/>
      <c r="X112" s="653"/>
      <c r="Y112" s="653"/>
      <c r="Z112" s="653"/>
      <c r="AA112" s="653"/>
      <c r="AB112" s="653"/>
      <c r="AC112" s="653"/>
      <c r="AD112" s="653"/>
      <c r="AE112" s="653"/>
      <c r="AF112" s="653"/>
      <c r="AG112" s="653"/>
    </row>
    <row r="113" spans="2:33" ht="15" hidden="1" customHeight="1">
      <c r="B113" s="474">
        <v>126</v>
      </c>
      <c r="C113" s="370">
        <v>1.0489999999999999</v>
      </c>
      <c r="D113" s="370" t="s">
        <v>2427</v>
      </c>
      <c r="E113" s="468"/>
      <c r="F113" s="333"/>
      <c r="G113" s="468"/>
      <c r="H113" s="360"/>
      <c r="I113" s="384"/>
      <c r="J113" s="468"/>
      <c r="K113" s="468"/>
      <c r="L113" s="468"/>
      <c r="M113" s="468"/>
      <c r="N113" s="468"/>
      <c r="O113" s="468"/>
      <c r="P113" s="468"/>
      <c r="Q113" s="468"/>
      <c r="R113" s="468"/>
      <c r="S113" s="468"/>
      <c r="T113" s="468"/>
      <c r="U113" s="468"/>
      <c r="V113" s="468"/>
      <c r="W113" s="468"/>
      <c r="X113" s="468"/>
      <c r="Y113" s="322"/>
      <c r="Z113" s="322"/>
      <c r="AA113" s="322"/>
      <c r="AB113" s="468"/>
      <c r="AC113" s="468"/>
      <c r="AD113" s="468"/>
      <c r="AE113" s="468"/>
      <c r="AF113" s="468"/>
      <c r="AG113" s="411"/>
    </row>
    <row r="114" spans="2:33">
      <c r="B114" s="670"/>
      <c r="C114" s="653"/>
      <c r="D114" s="653"/>
      <c r="E114" s="653"/>
      <c r="F114" s="653"/>
      <c r="G114" s="653"/>
      <c r="H114" s="653"/>
      <c r="I114" s="653"/>
      <c r="J114" s="653"/>
      <c r="K114" s="653"/>
      <c r="L114" s="653"/>
      <c r="M114" s="653"/>
      <c r="N114" s="653"/>
      <c r="O114" s="653"/>
      <c r="P114" s="653"/>
      <c r="Q114" s="653"/>
      <c r="R114" s="653"/>
      <c r="S114" s="653"/>
      <c r="T114" s="653"/>
      <c r="U114" s="653"/>
      <c r="V114" s="653"/>
      <c r="W114" s="653"/>
      <c r="X114" s="653"/>
      <c r="Y114" s="653"/>
      <c r="Z114" s="653"/>
      <c r="AA114" s="653"/>
      <c r="AB114" s="653"/>
      <c r="AC114" s="653"/>
      <c r="AD114" s="653"/>
      <c r="AE114" s="653"/>
      <c r="AF114" s="653"/>
      <c r="AG114" s="653"/>
    </row>
    <row r="115" spans="2:33">
      <c r="B115" s="474">
        <v>127</v>
      </c>
      <c r="C115" s="475">
        <v>0.39500000000000002</v>
      </c>
      <c r="D115" s="480" t="s">
        <v>2428</v>
      </c>
      <c r="E115" s="468">
        <v>28</v>
      </c>
      <c r="F115" s="333" t="s">
        <v>2429</v>
      </c>
      <c r="G115" s="468" t="s">
        <v>2430</v>
      </c>
      <c r="H115" s="360" t="s">
        <v>2078</v>
      </c>
      <c r="I115" s="384">
        <v>0</v>
      </c>
      <c r="J115" s="376" t="s">
        <v>1700</v>
      </c>
      <c r="K115" s="361">
        <v>4</v>
      </c>
      <c r="L115" s="361">
        <v>5.9</v>
      </c>
      <c r="M115" s="361">
        <v>6.2</v>
      </c>
      <c r="N115" s="468">
        <v>1</v>
      </c>
      <c r="O115" s="468" t="s">
        <v>1705</v>
      </c>
      <c r="P115" s="468" t="s">
        <v>1701</v>
      </c>
      <c r="Q115" s="468" t="s">
        <v>1709</v>
      </c>
      <c r="R115" s="468">
        <v>0</v>
      </c>
      <c r="S115" s="468" t="s">
        <v>1701</v>
      </c>
      <c r="T115" s="468" t="s">
        <v>1767</v>
      </c>
      <c r="U115" s="468">
        <v>0</v>
      </c>
      <c r="V115" s="468" t="s">
        <v>1701</v>
      </c>
      <c r="W115" s="468" t="s">
        <v>1707</v>
      </c>
      <c r="X115" s="468">
        <v>0</v>
      </c>
      <c r="Y115" s="322"/>
      <c r="Z115" s="322"/>
      <c r="AA115" s="322"/>
      <c r="AB115" s="468" t="s">
        <v>1699</v>
      </c>
      <c r="AC115" s="468" t="s">
        <v>1703</v>
      </c>
      <c r="AD115" s="468">
        <v>0</v>
      </c>
      <c r="AE115" s="468"/>
      <c r="AF115" s="468">
        <v>7.4700600000000001</v>
      </c>
      <c r="AG115" s="362">
        <v>112.44945</v>
      </c>
    </row>
    <row r="116" spans="2:33">
      <c r="B116" s="670"/>
      <c r="C116" s="653"/>
      <c r="D116" s="653"/>
      <c r="E116" s="653"/>
      <c r="F116" s="653"/>
      <c r="G116" s="653"/>
      <c r="H116" s="653"/>
      <c r="I116" s="653"/>
      <c r="J116" s="653"/>
      <c r="K116" s="653"/>
      <c r="L116" s="653"/>
      <c r="M116" s="653"/>
      <c r="N116" s="653"/>
      <c r="O116" s="653"/>
      <c r="P116" s="653"/>
      <c r="Q116" s="653"/>
      <c r="R116" s="653"/>
      <c r="S116" s="653"/>
      <c r="T116" s="653"/>
      <c r="U116" s="653"/>
      <c r="V116" s="653"/>
      <c r="W116" s="653"/>
      <c r="X116" s="653"/>
      <c r="Y116" s="653"/>
      <c r="Z116" s="653"/>
      <c r="AA116" s="653"/>
      <c r="AB116" s="653"/>
      <c r="AC116" s="653"/>
      <c r="AD116" s="653"/>
      <c r="AE116" s="653"/>
      <c r="AF116" s="653"/>
      <c r="AG116" s="653"/>
    </row>
    <row r="118" spans="2:33">
      <c r="B118" s="300" t="s">
        <v>984</v>
      </c>
      <c r="E118" s="302" t="s">
        <v>985</v>
      </c>
      <c r="H118" s="304" t="s">
        <v>986</v>
      </c>
      <c r="K118" s="300" t="s">
        <v>2041</v>
      </c>
      <c r="N118" s="412"/>
      <c r="O118" s="300" t="s">
        <v>2042</v>
      </c>
      <c r="T118" s="300" t="s">
        <v>2043</v>
      </c>
      <c r="U118" s="300"/>
      <c r="AB118" s="412"/>
      <c r="AC118" s="412"/>
    </row>
    <row r="119" spans="2:33">
      <c r="B119" s="305" t="s">
        <v>990</v>
      </c>
      <c r="C119" s="306" t="s">
        <v>991</v>
      </c>
      <c r="E119" s="307" t="s">
        <v>992</v>
      </c>
      <c r="F119" s="308" t="s">
        <v>993</v>
      </c>
      <c r="H119" s="309" t="s">
        <v>994</v>
      </c>
      <c r="I119" s="308" t="s">
        <v>995</v>
      </c>
      <c r="J119" s="300"/>
      <c r="K119" s="308" t="s">
        <v>996</v>
      </c>
      <c r="L119" s="308" t="s">
        <v>997</v>
      </c>
      <c r="M119" s="300"/>
      <c r="N119" s="412"/>
      <c r="O119" s="300"/>
      <c r="P119" s="308"/>
      <c r="Q119" s="300"/>
      <c r="R119" s="300"/>
      <c r="S119" s="300"/>
      <c r="T119" s="308" t="s">
        <v>998</v>
      </c>
      <c r="U119" s="308"/>
      <c r="V119" s="308" t="s">
        <v>999</v>
      </c>
      <c r="W119" s="300"/>
      <c r="X119" s="300"/>
      <c r="Y119" s="300"/>
      <c r="Z119" s="300"/>
      <c r="AA119" s="300"/>
      <c r="AB119" s="412"/>
      <c r="AC119" s="412"/>
    </row>
    <row r="120" spans="2:33">
      <c r="B120" s="305" t="s">
        <v>1000</v>
      </c>
      <c r="C120" s="306" t="s">
        <v>1001</v>
      </c>
      <c r="E120" s="307" t="s">
        <v>1002</v>
      </c>
      <c r="F120" s="308" t="s">
        <v>1003</v>
      </c>
      <c r="H120" s="309" t="s">
        <v>1004</v>
      </c>
      <c r="I120" s="308" t="s">
        <v>1005</v>
      </c>
      <c r="J120" s="300"/>
      <c r="K120" s="308" t="s">
        <v>1006</v>
      </c>
      <c r="L120" s="308" t="s">
        <v>1007</v>
      </c>
      <c r="M120" s="300"/>
      <c r="N120" s="412"/>
      <c r="O120" s="308" t="s">
        <v>1008</v>
      </c>
      <c r="P120" s="308"/>
      <c r="Q120" s="300"/>
      <c r="R120" s="300"/>
      <c r="S120" s="300"/>
      <c r="T120" s="308" t="s">
        <v>1009</v>
      </c>
      <c r="U120" s="308"/>
      <c r="V120" s="308" t="s">
        <v>1010</v>
      </c>
      <c r="W120" s="300"/>
      <c r="X120" s="300"/>
      <c r="Y120" s="300"/>
      <c r="Z120" s="300"/>
      <c r="AA120" s="300"/>
      <c r="AB120" s="412"/>
      <c r="AC120" s="412"/>
    </row>
    <row r="121" spans="2:33">
      <c r="B121" s="305" t="s">
        <v>1011</v>
      </c>
      <c r="C121" s="306" t="s">
        <v>1012</v>
      </c>
      <c r="E121" s="307" t="s">
        <v>1004</v>
      </c>
      <c r="F121" s="308" t="s">
        <v>2040</v>
      </c>
      <c r="H121" s="309" t="s">
        <v>1015</v>
      </c>
      <c r="I121" s="308" t="s">
        <v>1016</v>
      </c>
      <c r="J121" s="300"/>
      <c r="K121" s="308" t="s">
        <v>1017</v>
      </c>
      <c r="L121" s="308" t="s">
        <v>1018</v>
      </c>
      <c r="M121" s="300"/>
      <c r="N121" s="412"/>
      <c r="O121" s="308" t="s">
        <v>1019</v>
      </c>
      <c r="P121" s="308" t="s">
        <v>1020</v>
      </c>
      <c r="Q121" s="300"/>
      <c r="R121" s="300"/>
      <c r="S121" s="300"/>
      <c r="T121" s="308" t="s">
        <v>1021</v>
      </c>
      <c r="U121" s="308"/>
      <c r="V121" s="308" t="s">
        <v>1022</v>
      </c>
      <c r="W121" s="300"/>
      <c r="X121" s="300"/>
      <c r="Y121" s="300"/>
      <c r="Z121" s="300"/>
      <c r="AA121" s="300"/>
      <c r="AB121" s="412"/>
      <c r="AC121" s="412"/>
    </row>
    <row r="122" spans="2:33">
      <c r="B122" s="305" t="s">
        <v>1023</v>
      </c>
      <c r="C122" s="306" t="s">
        <v>1024</v>
      </c>
      <c r="E122" s="307" t="s">
        <v>1013</v>
      </c>
      <c r="F122" s="308" t="s">
        <v>1014</v>
      </c>
      <c r="H122" s="309" t="s">
        <v>1027</v>
      </c>
      <c r="I122" s="308" t="s">
        <v>1028</v>
      </c>
      <c r="J122" s="300"/>
      <c r="K122" s="308" t="s">
        <v>1029</v>
      </c>
      <c r="L122" s="308" t="s">
        <v>1030</v>
      </c>
      <c r="M122" s="300"/>
      <c r="N122" s="412"/>
      <c r="O122" s="308" t="s">
        <v>1015</v>
      </c>
      <c r="P122" s="308" t="s">
        <v>1031</v>
      </c>
      <c r="Q122" s="300"/>
      <c r="R122" s="300"/>
      <c r="S122" s="300"/>
      <c r="T122" s="308" t="s">
        <v>1032</v>
      </c>
      <c r="U122" s="308"/>
      <c r="V122" s="308" t="s">
        <v>1033</v>
      </c>
      <c r="W122" s="300"/>
      <c r="X122" s="300"/>
      <c r="Y122" s="300"/>
      <c r="Z122" s="300"/>
      <c r="AA122" s="300"/>
      <c r="AB122" s="412"/>
      <c r="AC122" s="412"/>
    </row>
    <row r="123" spans="2:33">
      <c r="C123" s="310"/>
      <c r="E123" s="307" t="s">
        <v>1025</v>
      </c>
      <c r="F123" s="308" t="s">
        <v>1026</v>
      </c>
      <c r="H123" s="309" t="s">
        <v>1036</v>
      </c>
      <c r="I123" s="308" t="s">
        <v>1037</v>
      </c>
      <c r="J123" s="300"/>
      <c r="K123" s="308" t="s">
        <v>1038</v>
      </c>
      <c r="L123" s="308" t="s">
        <v>1039</v>
      </c>
      <c r="M123" s="300"/>
      <c r="N123" s="412"/>
      <c r="O123" s="308" t="s">
        <v>998</v>
      </c>
      <c r="P123" s="308" t="s">
        <v>2039</v>
      </c>
      <c r="Q123" s="300"/>
      <c r="R123" s="300"/>
      <c r="S123" s="300"/>
      <c r="T123" s="308" t="s">
        <v>1040</v>
      </c>
      <c r="U123" s="308"/>
      <c r="V123" s="308" t="s">
        <v>1041</v>
      </c>
      <c r="W123" s="300"/>
      <c r="X123" s="300"/>
      <c r="Y123" s="300"/>
      <c r="Z123" s="300"/>
      <c r="AA123" s="300"/>
      <c r="AB123" s="412"/>
      <c r="AC123" s="412"/>
    </row>
    <row r="124" spans="2:33">
      <c r="B124" s="308" t="s">
        <v>2044</v>
      </c>
      <c r="C124" s="310"/>
      <c r="E124" s="307" t="s">
        <v>1034</v>
      </c>
      <c r="F124" s="308" t="s">
        <v>1035</v>
      </c>
      <c r="H124" s="309" t="s">
        <v>1044</v>
      </c>
      <c r="I124" s="308" t="s">
        <v>1045</v>
      </c>
      <c r="J124" s="300"/>
      <c r="K124" s="308" t="s">
        <v>1046</v>
      </c>
      <c r="L124" s="308" t="s">
        <v>1047</v>
      </c>
      <c r="M124" s="300"/>
      <c r="N124" s="412"/>
      <c r="O124" s="412"/>
      <c r="P124" s="412"/>
      <c r="Q124" s="300"/>
      <c r="R124" s="300"/>
      <c r="S124" s="300"/>
      <c r="T124" s="308" t="s">
        <v>1027</v>
      </c>
      <c r="U124" s="308"/>
      <c r="V124" s="308" t="s">
        <v>1049</v>
      </c>
      <c r="W124" s="300"/>
      <c r="X124" s="300"/>
      <c r="Y124" s="300"/>
      <c r="Z124" s="300"/>
      <c r="AA124" s="300"/>
      <c r="AB124" s="412"/>
      <c r="AC124" s="412"/>
    </row>
    <row r="125" spans="2:33">
      <c r="B125" s="305" t="s">
        <v>1050</v>
      </c>
      <c r="C125" s="311" t="s">
        <v>2027</v>
      </c>
      <c r="D125" s="300"/>
      <c r="E125" s="307" t="s">
        <v>1021</v>
      </c>
      <c r="F125" s="308" t="s">
        <v>1043</v>
      </c>
      <c r="H125" s="309" t="s">
        <v>1054</v>
      </c>
      <c r="I125" s="308" t="s">
        <v>1055</v>
      </c>
      <c r="J125" s="300"/>
      <c r="K125" s="308" t="s">
        <v>1056</v>
      </c>
      <c r="L125" s="308" t="s">
        <v>1057</v>
      </c>
      <c r="M125" s="300"/>
      <c r="N125" s="412"/>
      <c r="O125" s="308" t="s">
        <v>1048</v>
      </c>
      <c r="P125" s="308"/>
      <c r="Q125" s="300"/>
      <c r="R125" s="300"/>
      <c r="S125" s="300"/>
      <c r="T125" s="308" t="s">
        <v>1060</v>
      </c>
      <c r="U125" s="308"/>
      <c r="V125" s="308" t="s">
        <v>1061</v>
      </c>
      <c r="W125" s="300"/>
      <c r="X125" s="300"/>
      <c r="Y125" s="300"/>
      <c r="Z125" s="300"/>
      <c r="AA125" s="300"/>
      <c r="AB125" s="412"/>
      <c r="AC125" s="412"/>
    </row>
    <row r="126" spans="2:33">
      <c r="B126" s="413"/>
      <c r="C126" s="414" t="s">
        <v>2033</v>
      </c>
      <c r="D126" s="300"/>
      <c r="E126" s="307" t="s">
        <v>1052</v>
      </c>
      <c r="F126" s="308" t="s">
        <v>1053</v>
      </c>
      <c r="H126" s="309"/>
      <c r="I126" s="308" t="s">
        <v>1066</v>
      </c>
      <c r="J126" s="300"/>
      <c r="K126" s="308" t="s">
        <v>1067</v>
      </c>
      <c r="L126" s="308" t="s">
        <v>1068</v>
      </c>
      <c r="M126" s="300"/>
      <c r="N126" s="412"/>
      <c r="O126" s="308" t="s">
        <v>1058</v>
      </c>
      <c r="P126" s="308" t="s">
        <v>1059</v>
      </c>
      <c r="Q126" s="300"/>
      <c r="R126" s="300"/>
      <c r="S126" s="300"/>
      <c r="T126" s="308" t="s">
        <v>1069</v>
      </c>
      <c r="U126" s="308"/>
      <c r="V126" s="308" t="s">
        <v>1070</v>
      </c>
      <c r="W126" s="300"/>
      <c r="X126" s="300"/>
      <c r="Y126" s="300"/>
      <c r="Z126" s="300"/>
      <c r="AA126" s="300"/>
      <c r="AB126" s="412"/>
      <c r="AC126" s="412"/>
    </row>
    <row r="127" spans="2:33">
      <c r="B127" s="305" t="s">
        <v>1062</v>
      </c>
      <c r="C127" s="311" t="s">
        <v>2028</v>
      </c>
      <c r="D127" s="300"/>
      <c r="E127" s="307" t="s">
        <v>1064</v>
      </c>
      <c r="F127" s="308" t="s">
        <v>1065</v>
      </c>
      <c r="H127" s="309" t="s">
        <v>1009</v>
      </c>
      <c r="I127" s="308" t="s">
        <v>1074</v>
      </c>
      <c r="J127" s="300"/>
      <c r="K127" s="300"/>
      <c r="L127" s="300"/>
      <c r="M127" s="300"/>
      <c r="N127" s="412"/>
      <c r="O127" s="308" t="s">
        <v>1069</v>
      </c>
      <c r="P127" s="308" t="s">
        <v>1031</v>
      </c>
      <c r="Q127" s="300"/>
      <c r="R127" s="300"/>
      <c r="S127" s="300"/>
      <c r="T127" s="308" t="s">
        <v>1015</v>
      </c>
      <c r="U127" s="308"/>
      <c r="V127" s="308" t="s">
        <v>1076</v>
      </c>
      <c r="W127" s="300"/>
      <c r="X127" s="300"/>
      <c r="Y127" s="300"/>
      <c r="Z127" s="300"/>
      <c r="AA127" s="300"/>
      <c r="AB127" s="412"/>
      <c r="AC127" s="412"/>
    </row>
    <row r="128" spans="2:33">
      <c r="B128" s="413"/>
      <c r="C128" s="414" t="s">
        <v>2032</v>
      </c>
      <c r="D128" s="300"/>
      <c r="E128" s="307" t="s">
        <v>1069</v>
      </c>
      <c r="F128" s="308" t="s">
        <v>1073</v>
      </c>
      <c r="H128" s="309" t="s">
        <v>1093</v>
      </c>
      <c r="I128" s="308" t="s">
        <v>1094</v>
      </c>
      <c r="J128" s="300"/>
      <c r="K128" s="308"/>
      <c r="L128" s="308"/>
      <c r="M128" s="300"/>
      <c r="N128" s="412"/>
      <c r="O128" s="308" t="s">
        <v>1009</v>
      </c>
      <c r="P128" s="308" t="s">
        <v>1075</v>
      </c>
      <c r="Q128" s="300"/>
      <c r="R128" s="300"/>
      <c r="S128" s="300"/>
      <c r="T128" s="308" t="s">
        <v>1054</v>
      </c>
      <c r="U128" s="308"/>
      <c r="V128" s="308" t="s">
        <v>1096</v>
      </c>
      <c r="W128" s="300"/>
      <c r="X128" s="300"/>
      <c r="Y128" s="300"/>
      <c r="Z128" s="300"/>
      <c r="AA128" s="300"/>
      <c r="AB128" s="412"/>
      <c r="AC128" s="412"/>
    </row>
    <row r="129" spans="2:29">
      <c r="B129" s="305" t="s">
        <v>1071</v>
      </c>
      <c r="C129" s="311" t="s">
        <v>1775</v>
      </c>
      <c r="D129" s="300"/>
      <c r="E129" s="307" t="s">
        <v>1091</v>
      </c>
      <c r="F129" s="308" t="s">
        <v>1092</v>
      </c>
      <c r="H129" s="309" t="s">
        <v>1069</v>
      </c>
      <c r="I129" s="308" t="s">
        <v>1005</v>
      </c>
      <c r="J129" s="300"/>
      <c r="K129" s="300"/>
      <c r="L129" s="300"/>
      <c r="M129" s="300"/>
      <c r="N129" s="412"/>
      <c r="O129" s="308" t="s">
        <v>1027</v>
      </c>
      <c r="P129" s="308" t="s">
        <v>1095</v>
      </c>
      <c r="Q129" s="300"/>
      <c r="R129" s="300"/>
      <c r="S129" s="300"/>
      <c r="T129" s="308" t="s">
        <v>1101</v>
      </c>
      <c r="U129" s="308"/>
      <c r="V129" s="308" t="s">
        <v>1102</v>
      </c>
      <c r="W129" s="300"/>
      <c r="X129" s="300"/>
      <c r="Y129" s="300"/>
      <c r="Z129" s="300"/>
      <c r="AA129" s="300"/>
      <c r="AB129" s="412"/>
      <c r="AC129" s="412"/>
    </row>
    <row r="130" spans="2:29">
      <c r="B130" s="413"/>
      <c r="C130" s="414" t="s">
        <v>2034</v>
      </c>
      <c r="D130" s="300"/>
      <c r="E130" s="307" t="s">
        <v>1009</v>
      </c>
      <c r="F130" s="308" t="s">
        <v>1099</v>
      </c>
      <c r="H130" s="309"/>
      <c r="I130" s="308" t="s">
        <v>1094</v>
      </c>
      <c r="J130" s="300"/>
      <c r="K130" s="308"/>
      <c r="L130" s="308"/>
      <c r="M130" s="300"/>
      <c r="N130" s="412"/>
      <c r="O130" s="308" t="s">
        <v>1060</v>
      </c>
      <c r="P130" s="308" t="s">
        <v>1100</v>
      </c>
      <c r="Q130" s="300"/>
      <c r="R130" s="300"/>
      <c r="S130" s="300"/>
      <c r="T130" s="308" t="s">
        <v>1044</v>
      </c>
      <c r="U130" s="308"/>
      <c r="V130" s="308" t="s">
        <v>1108</v>
      </c>
      <c r="W130" s="300"/>
      <c r="X130" s="300"/>
      <c r="Y130" s="300"/>
      <c r="Z130" s="300"/>
      <c r="AA130" s="300"/>
      <c r="AB130" s="412"/>
      <c r="AC130" s="412"/>
    </row>
    <row r="131" spans="2:29">
      <c r="B131" s="413"/>
      <c r="C131" s="414" t="s">
        <v>2035</v>
      </c>
      <c r="D131" s="300"/>
      <c r="E131" s="307" t="s">
        <v>1105</v>
      </c>
      <c r="F131" s="308" t="s">
        <v>1106</v>
      </c>
      <c r="H131" s="309" t="s">
        <v>1060</v>
      </c>
      <c r="I131" s="308" t="s">
        <v>1005</v>
      </c>
      <c r="J131" s="300"/>
      <c r="K131" s="300"/>
      <c r="L131" s="300"/>
      <c r="M131" s="300"/>
      <c r="N131" s="300"/>
      <c r="O131" s="308" t="s">
        <v>1052</v>
      </c>
      <c r="P131" s="308" t="s">
        <v>1107</v>
      </c>
      <c r="Q131" s="300"/>
      <c r="R131" s="300"/>
      <c r="S131" s="300"/>
      <c r="T131" s="308" t="s">
        <v>1064</v>
      </c>
      <c r="U131" s="308"/>
      <c r="V131" s="308" t="s">
        <v>1111</v>
      </c>
      <c r="W131" s="300"/>
      <c r="X131" s="300"/>
      <c r="Y131" s="300"/>
      <c r="Z131" s="300"/>
      <c r="AA131" s="300"/>
      <c r="AB131" s="412"/>
      <c r="AC131" s="412"/>
    </row>
    <row r="132" spans="2:29">
      <c r="B132" s="305" t="s">
        <v>1077</v>
      </c>
      <c r="C132" s="311" t="s">
        <v>2029</v>
      </c>
      <c r="D132" s="300"/>
      <c r="E132" s="307" t="s">
        <v>1109</v>
      </c>
      <c r="F132" s="308" t="s">
        <v>1110</v>
      </c>
      <c r="H132" s="309"/>
      <c r="I132" s="308" t="s">
        <v>1114</v>
      </c>
      <c r="J132" s="300"/>
      <c r="K132" s="308"/>
      <c r="L132" s="308"/>
      <c r="M132" s="300"/>
      <c r="N132" s="308"/>
      <c r="O132" s="308"/>
      <c r="P132" s="308"/>
      <c r="Q132" s="300"/>
      <c r="R132" s="300"/>
      <c r="S132" s="300"/>
      <c r="T132" s="308" t="s">
        <v>1115</v>
      </c>
      <c r="U132" s="308"/>
      <c r="V132" s="308" t="s">
        <v>1116</v>
      </c>
      <c r="W132" s="300"/>
      <c r="X132" s="300"/>
      <c r="Y132" s="300"/>
      <c r="Z132" s="300"/>
      <c r="AA132" s="300"/>
      <c r="AB132" s="412"/>
      <c r="AC132" s="412"/>
    </row>
    <row r="133" spans="2:29">
      <c r="B133" s="413"/>
      <c r="C133" s="414" t="s">
        <v>2037</v>
      </c>
      <c r="E133" s="307" t="s">
        <v>1112</v>
      </c>
      <c r="F133" s="308" t="s">
        <v>1113</v>
      </c>
      <c r="H133" s="309" t="s">
        <v>1091</v>
      </c>
      <c r="I133" s="308" t="s">
        <v>1074</v>
      </c>
      <c r="J133" s="300"/>
      <c r="K133" s="300"/>
      <c r="L133" s="300"/>
      <c r="M133" s="300"/>
      <c r="N133" s="300"/>
      <c r="O133" s="300"/>
      <c r="P133" s="300"/>
      <c r="Q133" s="300"/>
      <c r="R133" s="300"/>
      <c r="S133" s="300"/>
      <c r="T133" s="308" t="s">
        <v>1117</v>
      </c>
      <c r="U133" s="308"/>
      <c r="V133" s="308" t="s">
        <v>1118</v>
      </c>
      <c r="W133" s="300"/>
      <c r="X133" s="300"/>
      <c r="Y133" s="300"/>
      <c r="Z133" s="300"/>
      <c r="AA133" s="300"/>
      <c r="AB133" s="412"/>
      <c r="AC133" s="412"/>
    </row>
    <row r="134" spans="2:29">
      <c r="B134" s="413"/>
      <c r="C134" s="414" t="s">
        <v>2038</v>
      </c>
      <c r="E134" s="307" t="s">
        <v>1054</v>
      </c>
      <c r="F134" s="308" t="s">
        <v>1068</v>
      </c>
      <c r="H134" s="309"/>
      <c r="I134" s="308" t="s">
        <v>1119</v>
      </c>
      <c r="J134" s="300"/>
      <c r="K134" s="300"/>
      <c r="L134" s="300"/>
      <c r="M134" s="300"/>
      <c r="N134" s="308"/>
      <c r="O134" s="308"/>
      <c r="P134" s="308"/>
      <c r="Q134" s="300"/>
      <c r="R134" s="300"/>
      <c r="S134" s="300"/>
      <c r="T134" s="308" t="s">
        <v>1120</v>
      </c>
      <c r="U134" s="308"/>
      <c r="V134" s="308" t="s">
        <v>1121</v>
      </c>
      <c r="W134" s="300"/>
      <c r="X134" s="300"/>
      <c r="Y134" s="300"/>
      <c r="Z134" s="300"/>
      <c r="AA134" s="300"/>
      <c r="AB134" s="412"/>
      <c r="AC134" s="412"/>
    </row>
    <row r="135" spans="2:29">
      <c r="B135" s="305" t="s">
        <v>1097</v>
      </c>
      <c r="C135" s="311" t="s">
        <v>2030</v>
      </c>
      <c r="E135" s="307"/>
      <c r="F135" s="308"/>
      <c r="H135" s="304"/>
      <c r="I135" s="300"/>
      <c r="J135" s="300"/>
      <c r="K135" s="300"/>
      <c r="L135" s="300"/>
      <c r="M135" s="300"/>
      <c r="N135" s="300"/>
      <c r="O135" s="300"/>
      <c r="P135" s="300"/>
      <c r="Q135" s="300"/>
      <c r="R135" s="300"/>
      <c r="S135" s="300"/>
      <c r="T135" s="308" t="s">
        <v>1122</v>
      </c>
      <c r="U135" s="308"/>
      <c r="V135" s="308" t="s">
        <v>1123</v>
      </c>
      <c r="W135" s="300"/>
      <c r="X135" s="300"/>
      <c r="Y135" s="300"/>
      <c r="Z135" s="300"/>
      <c r="AA135" s="300"/>
      <c r="AB135" s="412"/>
      <c r="AC135" s="412"/>
    </row>
    <row r="136" spans="2:29">
      <c r="B136" s="305" t="s">
        <v>1103</v>
      </c>
      <c r="C136" s="311" t="s">
        <v>2031</v>
      </c>
      <c r="E136" s="303"/>
      <c r="H136" s="304"/>
      <c r="I136" s="300"/>
      <c r="J136" s="300"/>
      <c r="K136" s="300"/>
      <c r="L136" s="300"/>
      <c r="M136" s="300"/>
      <c r="N136" s="308"/>
      <c r="O136" s="308"/>
      <c r="P136" s="308"/>
      <c r="Q136" s="300"/>
      <c r="R136" s="300"/>
      <c r="S136" s="300"/>
      <c r="T136" s="308" t="s">
        <v>1004</v>
      </c>
      <c r="U136" s="308"/>
      <c r="V136" s="308" t="s">
        <v>1124</v>
      </c>
      <c r="W136" s="300"/>
      <c r="X136" s="300"/>
      <c r="Y136" s="300"/>
      <c r="Z136" s="300"/>
      <c r="AA136" s="300"/>
      <c r="AB136" s="412"/>
      <c r="AC136" s="412"/>
    </row>
    <row r="137" spans="2:29">
      <c r="C137" s="415" t="s">
        <v>2036</v>
      </c>
      <c r="E137" s="303"/>
      <c r="H137" s="304"/>
      <c r="I137" s="300"/>
      <c r="J137" s="300"/>
      <c r="K137" s="300"/>
      <c r="L137" s="300"/>
      <c r="M137" s="300"/>
      <c r="N137" s="300"/>
      <c r="O137" s="300"/>
      <c r="P137" s="300"/>
      <c r="Q137" s="300"/>
      <c r="R137" s="300"/>
      <c r="S137" s="300"/>
      <c r="T137" s="308" t="s">
        <v>1091</v>
      </c>
      <c r="U137" s="308"/>
      <c r="V137" s="308" t="s">
        <v>1125</v>
      </c>
      <c r="W137" s="300"/>
      <c r="X137" s="300"/>
      <c r="Y137" s="300"/>
      <c r="Z137" s="300"/>
      <c r="AA137" s="300"/>
      <c r="AB137" s="412"/>
      <c r="AC137" s="412"/>
    </row>
    <row r="138" spans="2:29">
      <c r="C138" s="310"/>
      <c r="E138" s="303"/>
      <c r="H138" s="304"/>
      <c r="I138" s="300"/>
      <c r="J138" s="300"/>
      <c r="K138" s="300"/>
      <c r="L138" s="300"/>
      <c r="M138" s="300"/>
      <c r="N138" s="308"/>
      <c r="O138" s="308"/>
      <c r="P138" s="308"/>
      <c r="Q138" s="300"/>
      <c r="R138" s="300"/>
      <c r="S138" s="300"/>
      <c r="T138" s="308" t="s">
        <v>994</v>
      </c>
      <c r="U138" s="308"/>
      <c r="V138" s="308" t="s">
        <v>1126</v>
      </c>
      <c r="W138" s="300"/>
      <c r="X138" s="300"/>
      <c r="Y138" s="300"/>
      <c r="Z138" s="300"/>
      <c r="AA138" s="300"/>
      <c r="AB138" s="412"/>
      <c r="AC138" s="412"/>
    </row>
    <row r="139" spans="2:29">
      <c r="C139" s="310"/>
      <c r="E139" s="303"/>
      <c r="H139" s="304"/>
      <c r="I139" s="300"/>
      <c r="J139" s="300"/>
      <c r="K139" s="300"/>
      <c r="L139" s="300"/>
      <c r="M139" s="300"/>
      <c r="N139" s="300"/>
      <c r="O139" s="300"/>
      <c r="P139" s="300"/>
      <c r="Q139" s="300"/>
      <c r="R139" s="300"/>
      <c r="S139" s="300"/>
      <c r="T139" s="308" t="s">
        <v>1052</v>
      </c>
      <c r="U139" s="308"/>
      <c r="V139" s="308" t="s">
        <v>1068</v>
      </c>
      <c r="W139" s="300"/>
      <c r="X139" s="300"/>
      <c r="Y139" s="300"/>
      <c r="Z139" s="300"/>
      <c r="AA139" s="300"/>
      <c r="AB139" s="412"/>
      <c r="AC139" s="412"/>
    </row>
    <row r="143" spans="2:29">
      <c r="E143" s="301">
        <v>61</v>
      </c>
      <c r="F143" s="301" t="s">
        <v>2130</v>
      </c>
    </row>
  </sheetData>
  <mergeCells count="82">
    <mergeCell ref="B112:AG112"/>
    <mergeCell ref="B114:AG114"/>
    <mergeCell ref="B116:AG116"/>
    <mergeCell ref="B103:B105"/>
    <mergeCell ref="C103:C105"/>
    <mergeCell ref="D103:D105"/>
    <mergeCell ref="B106:AH106"/>
    <mergeCell ref="B108:AH108"/>
    <mergeCell ref="B110:AH110"/>
    <mergeCell ref="B102:AG102"/>
    <mergeCell ref="B80:AG80"/>
    <mergeCell ref="B82:AG82"/>
    <mergeCell ref="B84:AG84"/>
    <mergeCell ref="B86:AG86"/>
    <mergeCell ref="B88:AG88"/>
    <mergeCell ref="B90:AG90"/>
    <mergeCell ref="B92:AG92"/>
    <mergeCell ref="B94:AG94"/>
    <mergeCell ref="B96:AG96"/>
    <mergeCell ref="B98:AG98"/>
    <mergeCell ref="B100:AG100"/>
    <mergeCell ref="B78:AG78"/>
    <mergeCell ref="B56:AG56"/>
    <mergeCell ref="B58:AG58"/>
    <mergeCell ref="B60:AG60"/>
    <mergeCell ref="B62:AG62"/>
    <mergeCell ref="B64:AG64"/>
    <mergeCell ref="B66:AG66"/>
    <mergeCell ref="B68:AG68"/>
    <mergeCell ref="B70:AG70"/>
    <mergeCell ref="B72:AG72"/>
    <mergeCell ref="B74:AG74"/>
    <mergeCell ref="B76:AG76"/>
    <mergeCell ref="S5:T5"/>
    <mergeCell ref="V5:W5"/>
    <mergeCell ref="AF5:AF6"/>
    <mergeCell ref="B54:AG54"/>
    <mergeCell ref="B31:B37"/>
    <mergeCell ref="C31:C37"/>
    <mergeCell ref="D31:D37"/>
    <mergeCell ref="B38:AG38"/>
    <mergeCell ref="B39:B41"/>
    <mergeCell ref="C39:C41"/>
    <mergeCell ref="D39:D41"/>
    <mergeCell ref="B42:AG42"/>
    <mergeCell ref="B44:AG44"/>
    <mergeCell ref="B46:AG46"/>
    <mergeCell ref="B48:AG48"/>
    <mergeCell ref="B50:AG50"/>
    <mergeCell ref="B30:AG30"/>
    <mergeCell ref="B8:AG8"/>
    <mergeCell ref="B10:AG10"/>
    <mergeCell ref="B11:B17"/>
    <mergeCell ref="C11:C17"/>
    <mergeCell ref="D11:D17"/>
    <mergeCell ref="B18:AG18"/>
    <mergeCell ref="B20:AG20"/>
    <mergeCell ref="B22:AG22"/>
    <mergeCell ref="B24:AG24"/>
    <mergeCell ref="B26:AG26"/>
    <mergeCell ref="B28:AG28"/>
    <mergeCell ref="AG5:AG6"/>
    <mergeCell ref="G3:G5"/>
    <mergeCell ref="H3:H5"/>
    <mergeCell ref="I3:I5"/>
    <mergeCell ref="J3:J5"/>
    <mergeCell ref="K3:N3"/>
    <mergeCell ref="O3:AG3"/>
    <mergeCell ref="K4:K5"/>
    <mergeCell ref="L4:M4"/>
    <mergeCell ref="N4:N5"/>
    <mergeCell ref="O4:R4"/>
    <mergeCell ref="S4:U4"/>
    <mergeCell ref="V4:X4"/>
    <mergeCell ref="Y4:AA4"/>
    <mergeCell ref="AB4:AD4"/>
    <mergeCell ref="AF4:AG4"/>
    <mergeCell ref="B3:B6"/>
    <mergeCell ref="C3:C6"/>
    <mergeCell ref="D3:D6"/>
    <mergeCell ref="E3:E5"/>
    <mergeCell ref="F3:F5"/>
  </mergeCells>
  <printOptions horizontalCentered="1" verticalCentered="1"/>
  <pageMargins left="0.19685039370078741" right="3.937007874015748E-2" top="0.19685039370078741" bottom="3.937007874015748E-2" header="0.31496062992125984" footer="0.31496062992125984"/>
  <pageSetup paperSize="8" scale="53" orientation="landscape" horizontalDpi="4294967292" r:id="rId1"/>
  <rowBreaks count="1" manualBreakCount="1">
    <brk id="115" min="1" max="32" man="1"/>
  </row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tabColor rgb="FFFFFF00"/>
  </sheetPr>
  <dimension ref="B1:AH143"/>
  <sheetViews>
    <sheetView view="pageBreakPreview" topLeftCell="A83" zoomScale="70" zoomScaleNormal="80" zoomScaleSheetLayoutView="70" workbookViewId="0">
      <selection activeCell="D29" sqref="D29"/>
    </sheetView>
  </sheetViews>
  <sheetFormatPr defaultRowHeight="12.75"/>
  <cols>
    <col min="1" max="1" width="9.140625" style="301"/>
    <col min="2" max="2" width="6.42578125" style="301" customWidth="1"/>
    <col min="3" max="3" width="9.7109375" style="301" hidden="1" customWidth="1"/>
    <col min="4" max="4" width="22.85546875" style="301" customWidth="1"/>
    <col min="5" max="5" width="6.140625" style="301" customWidth="1"/>
    <col min="6" max="6" width="11.85546875" style="301" customWidth="1"/>
    <col min="7" max="7" width="28.7109375" style="303" customWidth="1"/>
    <col min="8" max="8" width="29.28515625" style="312" hidden="1" customWidth="1"/>
    <col min="9" max="9" width="6.7109375" style="301" hidden="1" customWidth="1"/>
    <col min="10" max="11" width="9.140625" style="301" hidden="1" customWidth="1"/>
    <col min="12" max="13" width="7.140625" style="301" hidden="1" customWidth="1"/>
    <col min="14" max="14" width="9.7109375" style="301" hidden="1" customWidth="1"/>
    <col min="15" max="15" width="5.85546875" style="301" hidden="1" customWidth="1"/>
    <col min="16" max="16" width="7.140625" style="301" hidden="1" customWidth="1"/>
    <col min="17" max="17" width="6.5703125" style="301" hidden="1" customWidth="1"/>
    <col min="18" max="18" width="17.42578125" style="301" customWidth="1"/>
    <col min="19" max="19" width="3.85546875" style="301" hidden="1" customWidth="1"/>
    <col min="20" max="20" width="4.28515625" style="301" hidden="1" customWidth="1"/>
    <col min="21" max="21" width="8" style="301" customWidth="1"/>
    <col min="22" max="23" width="4.140625" style="301" hidden="1" customWidth="1"/>
    <col min="24" max="24" width="11.28515625" style="301" customWidth="1"/>
    <col min="25" max="27" width="9.140625" style="301" hidden="1" customWidth="1"/>
    <col min="28" max="28" width="6.42578125" style="301" hidden="1" customWidth="1"/>
    <col min="29" max="29" width="8.28515625" style="301" hidden="1" customWidth="1"/>
    <col min="30" max="30" width="22.42578125" style="301" customWidth="1"/>
    <col min="31" max="31" width="12.5703125" style="301" hidden="1" customWidth="1"/>
    <col min="32" max="32" width="8.42578125" style="301" hidden="1" customWidth="1"/>
    <col min="33" max="33" width="10.5703125" style="301" hidden="1" customWidth="1"/>
    <col min="34" max="34" width="9.140625" style="301" customWidth="1"/>
    <col min="35" max="16384" width="9.140625" style="301"/>
  </cols>
  <sheetData>
    <row r="1" spans="2:33">
      <c r="D1" s="301">
        <f>B1*C1</f>
        <v>0</v>
      </c>
    </row>
    <row r="2" spans="2:33" ht="13.5" thickBot="1"/>
    <row r="3" spans="2:33">
      <c r="B3" s="665" t="s">
        <v>1693</v>
      </c>
      <c r="C3" s="667" t="s">
        <v>106</v>
      </c>
      <c r="D3" s="663" t="s">
        <v>1689</v>
      </c>
      <c r="E3" s="663" t="s">
        <v>2457</v>
      </c>
      <c r="F3" s="663" t="s">
        <v>1725</v>
      </c>
      <c r="G3" s="663" t="s">
        <v>1668</v>
      </c>
      <c r="H3" s="663" t="s">
        <v>2129</v>
      </c>
      <c r="I3" s="669" t="s">
        <v>1669</v>
      </c>
      <c r="J3" s="663" t="s">
        <v>87</v>
      </c>
      <c r="K3" s="663" t="s">
        <v>1671</v>
      </c>
      <c r="L3" s="663"/>
      <c r="M3" s="663"/>
      <c r="N3" s="663"/>
      <c r="O3" s="763" t="s">
        <v>1677</v>
      </c>
      <c r="P3" s="764"/>
      <c r="Q3" s="764"/>
      <c r="R3" s="764"/>
      <c r="S3" s="764"/>
      <c r="T3" s="764"/>
      <c r="U3" s="764"/>
      <c r="V3" s="764"/>
      <c r="W3" s="764"/>
      <c r="X3" s="764"/>
      <c r="Y3" s="764"/>
      <c r="Z3" s="764"/>
      <c r="AA3" s="764"/>
      <c r="AB3" s="764"/>
      <c r="AC3" s="764"/>
      <c r="AD3" s="764"/>
      <c r="AE3" s="764"/>
      <c r="AF3" s="764"/>
      <c r="AG3" s="765"/>
    </row>
    <row r="4" spans="2:33">
      <c r="B4" s="666"/>
      <c r="C4" s="659"/>
      <c r="D4" s="658"/>
      <c r="E4" s="658"/>
      <c r="F4" s="658"/>
      <c r="G4" s="658"/>
      <c r="H4" s="658"/>
      <c r="I4" s="662"/>
      <c r="J4" s="658"/>
      <c r="K4" s="658" t="s">
        <v>1672</v>
      </c>
      <c r="L4" s="658" t="s">
        <v>1673</v>
      </c>
      <c r="M4" s="658"/>
      <c r="N4" s="658" t="s">
        <v>1676</v>
      </c>
      <c r="O4" s="658" t="s">
        <v>1678</v>
      </c>
      <c r="P4" s="658"/>
      <c r="Q4" s="658"/>
      <c r="R4" s="658"/>
      <c r="S4" s="658" t="s">
        <v>1684</v>
      </c>
      <c r="T4" s="658"/>
      <c r="U4" s="658"/>
      <c r="V4" s="658" t="s">
        <v>1685</v>
      </c>
      <c r="W4" s="658"/>
      <c r="X4" s="658"/>
      <c r="Y4" s="658" t="s">
        <v>1686</v>
      </c>
      <c r="Z4" s="658"/>
      <c r="AA4" s="658"/>
      <c r="AB4" s="658" t="s">
        <v>1687</v>
      </c>
      <c r="AC4" s="658"/>
      <c r="AD4" s="658"/>
      <c r="AE4" s="466" t="s">
        <v>2084</v>
      </c>
      <c r="AF4" s="656" t="s">
        <v>2045</v>
      </c>
      <c r="AG4" s="762"/>
    </row>
    <row r="5" spans="2:33">
      <c r="B5" s="666"/>
      <c r="C5" s="659"/>
      <c r="D5" s="658"/>
      <c r="E5" s="658"/>
      <c r="F5" s="658"/>
      <c r="G5" s="658"/>
      <c r="H5" s="658"/>
      <c r="I5" s="662"/>
      <c r="J5" s="658"/>
      <c r="K5" s="658"/>
      <c r="L5" s="465" t="s">
        <v>1674</v>
      </c>
      <c r="M5" s="465" t="s">
        <v>1675</v>
      </c>
      <c r="N5" s="658"/>
      <c r="O5" s="465" t="s">
        <v>1679</v>
      </c>
      <c r="P5" s="465" t="s">
        <v>1680</v>
      </c>
      <c r="Q5" s="465" t="s">
        <v>1681</v>
      </c>
      <c r="R5" s="465" t="s">
        <v>1682</v>
      </c>
      <c r="S5" s="657" t="s">
        <v>1680</v>
      </c>
      <c r="T5" s="657"/>
      <c r="U5" s="465" t="s">
        <v>1682</v>
      </c>
      <c r="V5" s="658" t="s">
        <v>1680</v>
      </c>
      <c r="W5" s="658"/>
      <c r="X5" s="465" t="s">
        <v>1682</v>
      </c>
      <c r="Y5" s="465" t="s">
        <v>1679</v>
      </c>
      <c r="Z5" s="465" t="s">
        <v>1680</v>
      </c>
      <c r="AA5" s="465" t="s">
        <v>1682</v>
      </c>
      <c r="AB5" s="465" t="s">
        <v>1679</v>
      </c>
      <c r="AC5" s="465" t="s">
        <v>1680</v>
      </c>
      <c r="AD5" s="465" t="s">
        <v>1682</v>
      </c>
      <c r="AE5" s="462"/>
      <c r="AF5" s="657" t="s">
        <v>1700</v>
      </c>
      <c r="AG5" s="664" t="s">
        <v>1706</v>
      </c>
    </row>
    <row r="6" spans="2:33" hidden="1">
      <c r="B6" s="666"/>
      <c r="C6" s="659"/>
      <c r="D6" s="658"/>
      <c r="E6" s="465"/>
      <c r="F6" s="465">
        <v>1</v>
      </c>
      <c r="G6" s="465">
        <v>2</v>
      </c>
      <c r="H6" s="463"/>
      <c r="I6" s="464">
        <v>3</v>
      </c>
      <c r="J6" s="465">
        <v>4</v>
      </c>
      <c r="K6" s="465">
        <v>5</v>
      </c>
      <c r="L6" s="465">
        <v>6.1</v>
      </c>
      <c r="M6" s="465">
        <v>6.2</v>
      </c>
      <c r="N6" s="465">
        <v>7</v>
      </c>
      <c r="O6" s="465">
        <v>8</v>
      </c>
      <c r="P6" s="465">
        <v>9</v>
      </c>
      <c r="Q6" s="465">
        <v>10</v>
      </c>
      <c r="R6" s="465">
        <v>11</v>
      </c>
      <c r="S6" s="465">
        <v>12</v>
      </c>
      <c r="T6" s="465">
        <v>13</v>
      </c>
      <c r="U6" s="465">
        <v>14</v>
      </c>
      <c r="V6" s="465">
        <v>15</v>
      </c>
      <c r="W6" s="465">
        <v>16</v>
      </c>
      <c r="X6" s="465">
        <v>17</v>
      </c>
      <c r="Y6" s="465">
        <v>18</v>
      </c>
      <c r="Z6" s="465">
        <v>19</v>
      </c>
      <c r="AA6" s="465">
        <v>20</v>
      </c>
      <c r="AB6" s="465">
        <v>21</v>
      </c>
      <c r="AC6" s="465">
        <v>22</v>
      </c>
      <c r="AD6" s="465">
        <v>23</v>
      </c>
      <c r="AE6" s="466"/>
      <c r="AF6" s="657"/>
      <c r="AG6" s="664"/>
    </row>
    <row r="7" spans="2:33">
      <c r="B7" s="472" t="s">
        <v>2056</v>
      </c>
      <c r="C7" s="467">
        <v>0.92400000000000004</v>
      </c>
      <c r="D7" s="376" t="s">
        <v>2139</v>
      </c>
      <c r="E7" s="376"/>
      <c r="F7" s="333"/>
      <c r="G7" s="318"/>
      <c r="H7" s="332"/>
      <c r="I7" s="320"/>
      <c r="J7" s="376"/>
      <c r="K7" s="321"/>
      <c r="L7" s="321"/>
      <c r="M7" s="321"/>
      <c r="N7" s="376"/>
      <c r="O7" s="468"/>
      <c r="P7" s="468"/>
      <c r="Q7" s="468"/>
      <c r="R7" s="376"/>
      <c r="S7" s="376"/>
      <c r="T7" s="376"/>
      <c r="U7" s="376"/>
      <c r="V7" s="376"/>
      <c r="W7" s="376"/>
      <c r="X7" s="376"/>
      <c r="Y7" s="322"/>
      <c r="Z7" s="322"/>
      <c r="AA7" s="322"/>
      <c r="AB7" s="376"/>
      <c r="AC7" s="376"/>
      <c r="AD7" s="376"/>
      <c r="AE7" s="323"/>
      <c r="AF7" s="377"/>
      <c r="AG7" s="336"/>
    </row>
    <row r="8" spans="2:33">
      <c r="B8" s="671"/>
      <c r="C8" s="672"/>
      <c r="D8" s="672"/>
      <c r="E8" s="672"/>
      <c r="F8" s="672"/>
      <c r="G8" s="672"/>
      <c r="H8" s="672"/>
      <c r="I8" s="672"/>
      <c r="J8" s="672"/>
      <c r="K8" s="672"/>
      <c r="L8" s="672"/>
      <c r="M8" s="672"/>
      <c r="N8" s="672"/>
      <c r="O8" s="672"/>
      <c r="P8" s="672"/>
      <c r="Q8" s="672"/>
      <c r="R8" s="672"/>
      <c r="S8" s="672"/>
      <c r="T8" s="672"/>
      <c r="U8" s="672"/>
      <c r="V8" s="672"/>
      <c r="W8" s="672"/>
      <c r="X8" s="672"/>
      <c r="Y8" s="672"/>
      <c r="Z8" s="672"/>
      <c r="AA8" s="672"/>
      <c r="AB8" s="672"/>
      <c r="AC8" s="672"/>
      <c r="AD8" s="672"/>
      <c r="AE8" s="672"/>
      <c r="AF8" s="672"/>
      <c r="AG8" s="673"/>
    </row>
    <row r="9" spans="2:33">
      <c r="B9" s="472" t="s">
        <v>2068</v>
      </c>
      <c r="C9" s="467">
        <v>2.1579999999999999</v>
      </c>
      <c r="D9" s="376" t="s">
        <v>2140</v>
      </c>
      <c r="E9" s="376"/>
      <c r="F9" s="333"/>
      <c r="G9" s="377"/>
      <c r="H9" s="334"/>
      <c r="I9" s="320"/>
      <c r="J9" s="376"/>
      <c r="K9" s="321"/>
      <c r="L9" s="321"/>
      <c r="M9" s="321"/>
      <c r="N9" s="376"/>
      <c r="O9" s="335"/>
      <c r="P9" s="335"/>
      <c r="Q9" s="335"/>
      <c r="R9" s="376"/>
      <c r="S9" s="383"/>
      <c r="T9" s="383"/>
      <c r="U9" s="383"/>
      <c r="V9" s="383"/>
      <c r="W9" s="383"/>
      <c r="X9" s="383"/>
      <c r="Y9" s="322"/>
      <c r="Z9" s="322"/>
      <c r="AA9" s="322"/>
      <c r="AB9" s="317"/>
      <c r="AC9" s="317"/>
      <c r="AD9" s="317"/>
      <c r="AE9" s="333"/>
      <c r="AF9" s="359"/>
      <c r="AG9" s="336"/>
    </row>
    <row r="10" spans="2:33">
      <c r="B10" s="671"/>
      <c r="C10" s="672"/>
      <c r="D10" s="672"/>
      <c r="E10" s="672"/>
      <c r="F10" s="672"/>
      <c r="G10" s="672"/>
      <c r="H10" s="672"/>
      <c r="I10" s="672"/>
      <c r="J10" s="672"/>
      <c r="K10" s="672"/>
      <c r="L10" s="672"/>
      <c r="M10" s="672"/>
      <c r="N10" s="672"/>
      <c r="O10" s="672"/>
      <c r="P10" s="672"/>
      <c r="Q10" s="672"/>
      <c r="R10" s="672"/>
      <c r="S10" s="672"/>
      <c r="T10" s="672"/>
      <c r="U10" s="672"/>
      <c r="V10" s="672"/>
      <c r="W10" s="672"/>
      <c r="X10" s="672"/>
      <c r="Y10" s="672"/>
      <c r="Z10" s="672"/>
      <c r="AA10" s="672"/>
      <c r="AB10" s="672"/>
      <c r="AC10" s="672"/>
      <c r="AD10" s="672"/>
      <c r="AE10" s="672"/>
      <c r="AF10" s="672"/>
      <c r="AG10" s="673"/>
    </row>
    <row r="11" spans="2:33">
      <c r="B11" s="698" t="s">
        <v>2141</v>
      </c>
      <c r="C11" s="676">
        <v>1.6</v>
      </c>
      <c r="D11" s="678" t="s">
        <v>2143</v>
      </c>
      <c r="E11" s="376">
        <v>1</v>
      </c>
      <c r="F11" s="377" t="s">
        <v>2142</v>
      </c>
      <c r="G11" s="376" t="s">
        <v>2144</v>
      </c>
      <c r="H11" s="338" t="s">
        <v>2098</v>
      </c>
      <c r="I11" s="320">
        <v>0.59599999999999997</v>
      </c>
      <c r="J11" s="376" t="s">
        <v>1700</v>
      </c>
      <c r="K11" s="321">
        <v>3.55</v>
      </c>
      <c r="L11" s="321">
        <v>18.8</v>
      </c>
      <c r="M11" s="376">
        <v>21.4</v>
      </c>
      <c r="N11" s="376">
        <v>1</v>
      </c>
      <c r="O11" s="376" t="s">
        <v>1705</v>
      </c>
      <c r="P11" s="376" t="s">
        <v>1701</v>
      </c>
      <c r="Q11" s="376" t="s">
        <v>1709</v>
      </c>
      <c r="R11" s="376">
        <v>0</v>
      </c>
      <c r="S11" s="376" t="s">
        <v>1701</v>
      </c>
      <c r="T11" s="376" t="s">
        <v>1767</v>
      </c>
      <c r="U11" s="376">
        <v>0</v>
      </c>
      <c r="V11" s="376" t="s">
        <v>1701</v>
      </c>
      <c r="W11" s="376" t="s">
        <v>1707</v>
      </c>
      <c r="X11" s="376">
        <v>0</v>
      </c>
      <c r="Y11" s="322"/>
      <c r="Z11" s="322"/>
      <c r="AA11" s="322"/>
      <c r="AB11" s="376" t="s">
        <v>1699</v>
      </c>
      <c r="AC11" s="376" t="s">
        <v>1701</v>
      </c>
      <c r="AD11" s="376">
        <v>0</v>
      </c>
      <c r="AE11" s="339"/>
      <c r="AF11" s="422">
        <v>7.4665400000000002</v>
      </c>
      <c r="AG11" s="423">
        <v>112.4395</v>
      </c>
    </row>
    <row r="12" spans="2:33" hidden="1">
      <c r="B12" s="694"/>
      <c r="C12" s="687"/>
      <c r="D12" s="688"/>
      <c r="E12" s="376"/>
      <c r="F12" s="376"/>
      <c r="G12" s="376"/>
      <c r="H12" s="338"/>
      <c r="I12" s="424"/>
      <c r="J12" s="376"/>
      <c r="K12" s="376"/>
      <c r="L12" s="376"/>
      <c r="M12" s="376"/>
      <c r="N12" s="376"/>
      <c r="O12" s="376"/>
      <c r="P12" s="376"/>
      <c r="Q12" s="376"/>
      <c r="R12" s="376"/>
      <c r="S12" s="376"/>
      <c r="T12" s="376"/>
      <c r="U12" s="376"/>
      <c r="V12" s="376"/>
      <c r="W12" s="376"/>
      <c r="X12" s="376"/>
      <c r="Y12" s="376"/>
      <c r="Z12" s="376"/>
      <c r="AA12" s="376"/>
      <c r="AB12" s="376"/>
      <c r="AC12" s="376"/>
      <c r="AD12" s="376"/>
      <c r="AE12" s="339"/>
      <c r="AF12" s="340"/>
      <c r="AG12" s="341"/>
    </row>
    <row r="13" spans="2:33">
      <c r="B13" s="694"/>
      <c r="C13" s="687"/>
      <c r="D13" s="688"/>
      <c r="E13" s="376">
        <v>2</v>
      </c>
      <c r="F13" s="377" t="s">
        <v>2145</v>
      </c>
      <c r="G13" s="376" t="s">
        <v>2146</v>
      </c>
      <c r="H13" s="338" t="s">
        <v>2063</v>
      </c>
      <c r="I13" s="320">
        <v>0.98699999999999999</v>
      </c>
      <c r="J13" s="376" t="s">
        <v>1700</v>
      </c>
      <c r="K13" s="321">
        <v>4.2</v>
      </c>
      <c r="L13" s="321">
        <v>15.5</v>
      </c>
      <c r="M13" s="376">
        <v>17.05</v>
      </c>
      <c r="N13" s="376">
        <v>1</v>
      </c>
      <c r="O13" s="376" t="s">
        <v>1705</v>
      </c>
      <c r="P13" s="376" t="s">
        <v>1701</v>
      </c>
      <c r="Q13" s="376" t="s">
        <v>1709</v>
      </c>
      <c r="R13" s="376">
        <v>0</v>
      </c>
      <c r="S13" s="376" t="s">
        <v>1701</v>
      </c>
      <c r="T13" s="376" t="s">
        <v>1767</v>
      </c>
      <c r="U13" s="376">
        <v>0</v>
      </c>
      <c r="V13" s="376" t="s">
        <v>1701</v>
      </c>
      <c r="W13" s="376" t="s">
        <v>1707</v>
      </c>
      <c r="X13" s="376">
        <v>0</v>
      </c>
      <c r="Y13" s="322"/>
      <c r="Z13" s="322"/>
      <c r="AA13" s="322"/>
      <c r="AB13" s="376" t="s">
        <v>1699</v>
      </c>
      <c r="AC13" s="376" t="s">
        <v>1703</v>
      </c>
      <c r="AD13" s="376">
        <v>0</v>
      </c>
      <c r="AE13" s="339"/>
      <c r="AF13" s="422">
        <v>7.4630000000000001</v>
      </c>
      <c r="AG13" s="423">
        <v>112.43947</v>
      </c>
    </row>
    <row r="14" spans="2:33" hidden="1">
      <c r="B14" s="694"/>
      <c r="C14" s="687"/>
      <c r="D14" s="688"/>
      <c r="E14" s="376"/>
      <c r="F14" s="376"/>
      <c r="G14" s="376"/>
      <c r="H14" s="338"/>
      <c r="I14" s="424"/>
      <c r="J14" s="376"/>
      <c r="K14" s="376"/>
      <c r="L14" s="376"/>
      <c r="M14" s="376"/>
      <c r="N14" s="376"/>
      <c r="O14" s="376"/>
      <c r="P14" s="376"/>
      <c r="Q14" s="376"/>
      <c r="R14" s="376"/>
      <c r="S14" s="376"/>
      <c r="T14" s="376"/>
      <c r="U14" s="376"/>
      <c r="V14" s="376"/>
      <c r="W14" s="376"/>
      <c r="X14" s="376"/>
      <c r="Y14" s="376"/>
      <c r="Z14" s="376"/>
      <c r="AA14" s="376"/>
      <c r="AB14" s="376"/>
      <c r="AC14" s="376"/>
      <c r="AD14" s="376"/>
      <c r="AE14" s="339"/>
      <c r="AF14" s="340"/>
      <c r="AG14" s="341"/>
    </row>
    <row r="15" spans="2:33">
      <c r="B15" s="694"/>
      <c r="C15" s="687"/>
      <c r="D15" s="688"/>
      <c r="E15" s="376">
        <v>3</v>
      </c>
      <c r="F15" s="377" t="s">
        <v>2147</v>
      </c>
      <c r="G15" s="376" t="s">
        <v>2148</v>
      </c>
      <c r="H15" s="338" t="s">
        <v>2063</v>
      </c>
      <c r="I15" s="320">
        <v>1.1870000000000001</v>
      </c>
      <c r="J15" s="376" t="s">
        <v>1700</v>
      </c>
      <c r="K15" s="376">
        <v>2.2200000000000002</v>
      </c>
      <c r="L15" s="321">
        <v>14.35</v>
      </c>
      <c r="M15" s="376">
        <v>17.350000000000001</v>
      </c>
      <c r="N15" s="376">
        <v>1</v>
      </c>
      <c r="O15" s="376" t="s">
        <v>1705</v>
      </c>
      <c r="P15" s="376" t="s">
        <v>1701</v>
      </c>
      <c r="Q15" s="376" t="s">
        <v>1709</v>
      </c>
      <c r="R15" s="376">
        <v>0</v>
      </c>
      <c r="S15" s="376" t="s">
        <v>1701</v>
      </c>
      <c r="T15" s="376" t="s">
        <v>1767</v>
      </c>
      <c r="U15" s="376">
        <v>0</v>
      </c>
      <c r="V15" s="376" t="s">
        <v>1701</v>
      </c>
      <c r="W15" s="376" t="s">
        <v>1707</v>
      </c>
      <c r="X15" s="376">
        <v>0</v>
      </c>
      <c r="Y15" s="322"/>
      <c r="Z15" s="322"/>
      <c r="AA15" s="322"/>
      <c r="AB15" s="376" t="s">
        <v>1699</v>
      </c>
      <c r="AC15" s="376" t="s">
        <v>1703</v>
      </c>
      <c r="AD15" s="376">
        <v>0</v>
      </c>
      <c r="AE15" s="339"/>
      <c r="AF15" s="422">
        <v>7.4612400000000001</v>
      </c>
      <c r="AG15" s="423">
        <v>112.43947</v>
      </c>
    </row>
    <row r="16" spans="2:33" hidden="1">
      <c r="B16" s="694"/>
      <c r="C16" s="687"/>
      <c r="D16" s="688"/>
      <c r="E16" s="376"/>
      <c r="F16" s="376"/>
      <c r="G16" s="376"/>
      <c r="H16" s="338"/>
      <c r="I16" s="424"/>
      <c r="J16" s="376"/>
      <c r="K16" s="376"/>
      <c r="L16" s="376"/>
      <c r="M16" s="376"/>
      <c r="N16" s="376"/>
      <c r="O16" s="376"/>
      <c r="P16" s="376"/>
      <c r="Q16" s="376"/>
      <c r="R16" s="376"/>
      <c r="S16" s="376"/>
      <c r="T16" s="376"/>
      <c r="U16" s="376"/>
      <c r="V16" s="376"/>
      <c r="W16" s="376"/>
      <c r="X16" s="376"/>
      <c r="Y16" s="376"/>
      <c r="Z16" s="376"/>
      <c r="AA16" s="376"/>
      <c r="AB16" s="376"/>
      <c r="AC16" s="376"/>
      <c r="AD16" s="376"/>
      <c r="AE16" s="339"/>
      <c r="AF16" s="340"/>
      <c r="AG16" s="341"/>
    </row>
    <row r="17" spans="2:33">
      <c r="B17" s="699"/>
      <c r="C17" s="677"/>
      <c r="D17" s="679"/>
      <c r="E17" s="376">
        <v>4</v>
      </c>
      <c r="F17" s="377" t="s">
        <v>2145</v>
      </c>
      <c r="G17" s="376" t="s">
        <v>2149</v>
      </c>
      <c r="H17" s="338" t="s">
        <v>2063</v>
      </c>
      <c r="I17" s="320">
        <v>1.276</v>
      </c>
      <c r="J17" s="376" t="s">
        <v>1700</v>
      </c>
      <c r="K17" s="376">
        <v>4.6500000000000004</v>
      </c>
      <c r="L17" s="321">
        <v>15.8</v>
      </c>
      <c r="M17" s="376">
        <v>17.2</v>
      </c>
      <c r="N17" s="376">
        <v>1</v>
      </c>
      <c r="O17" s="376" t="s">
        <v>1697</v>
      </c>
      <c r="P17" s="376" t="s">
        <v>1701</v>
      </c>
      <c r="Q17" s="376" t="s">
        <v>1709</v>
      </c>
      <c r="R17" s="376">
        <v>0</v>
      </c>
      <c r="S17" s="376" t="s">
        <v>1701</v>
      </c>
      <c r="T17" s="376" t="s">
        <v>1767</v>
      </c>
      <c r="U17" s="376">
        <v>0</v>
      </c>
      <c r="V17" s="376" t="s">
        <v>1701</v>
      </c>
      <c r="W17" s="376" t="s">
        <v>1707</v>
      </c>
      <c r="X17" s="376">
        <v>0</v>
      </c>
      <c r="Y17" s="322"/>
      <c r="Z17" s="322"/>
      <c r="AA17" s="322"/>
      <c r="AB17" s="376" t="s">
        <v>1699</v>
      </c>
      <c r="AC17" s="376" t="s">
        <v>1703</v>
      </c>
      <c r="AD17" s="376">
        <v>0</v>
      </c>
      <c r="AE17" s="339"/>
      <c r="AF17" s="422">
        <v>7.4603999999999999</v>
      </c>
      <c r="AG17" s="423">
        <v>112.43955</v>
      </c>
    </row>
    <row r="18" spans="2:33">
      <c r="B18" s="671"/>
      <c r="C18" s="672"/>
      <c r="D18" s="672"/>
      <c r="E18" s="672"/>
      <c r="F18" s="672"/>
      <c r="G18" s="672"/>
      <c r="H18" s="672"/>
      <c r="I18" s="672"/>
      <c r="J18" s="672"/>
      <c r="K18" s="672"/>
      <c r="L18" s="672"/>
      <c r="M18" s="672"/>
      <c r="N18" s="672"/>
      <c r="O18" s="672"/>
      <c r="P18" s="672"/>
      <c r="Q18" s="672"/>
      <c r="R18" s="672"/>
      <c r="S18" s="672"/>
      <c r="T18" s="672"/>
      <c r="U18" s="672"/>
      <c r="V18" s="672"/>
      <c r="W18" s="672"/>
      <c r="X18" s="672"/>
      <c r="Y18" s="672"/>
      <c r="Z18" s="672"/>
      <c r="AA18" s="672"/>
      <c r="AB18" s="672"/>
      <c r="AC18" s="672"/>
      <c r="AD18" s="672"/>
      <c r="AE18" s="672"/>
      <c r="AF18" s="672"/>
      <c r="AG18" s="673"/>
    </row>
    <row r="19" spans="2:33">
      <c r="B19" s="482" t="s">
        <v>2090</v>
      </c>
      <c r="C19" s="475">
        <v>0.35599999999999998</v>
      </c>
      <c r="D19" s="480" t="s">
        <v>2165</v>
      </c>
      <c r="E19" s="370"/>
      <c r="F19" s="367"/>
      <c r="G19" s="318"/>
      <c r="H19" s="332"/>
      <c r="I19" s="425"/>
      <c r="J19" s="480"/>
      <c r="K19" s="408"/>
      <c r="L19" s="408"/>
      <c r="M19" s="408"/>
      <c r="N19" s="370"/>
      <c r="O19" s="468"/>
      <c r="P19" s="468"/>
      <c r="Q19" s="468"/>
      <c r="R19" s="377"/>
      <c r="S19" s="468"/>
      <c r="T19" s="468"/>
      <c r="U19" s="468"/>
      <c r="V19" s="468"/>
      <c r="W19" s="468"/>
      <c r="X19" s="468"/>
      <c r="Y19" s="322"/>
      <c r="Z19" s="322"/>
      <c r="AA19" s="322"/>
      <c r="AB19" s="468"/>
      <c r="AC19" s="468"/>
      <c r="AD19" s="468"/>
      <c r="AE19" s="426"/>
      <c r="AF19" s="427"/>
      <c r="AG19" s="428"/>
    </row>
    <row r="20" spans="2:33">
      <c r="B20" s="671"/>
      <c r="C20" s="672"/>
      <c r="D20" s="672"/>
      <c r="E20" s="672"/>
      <c r="F20" s="672"/>
      <c r="G20" s="672"/>
      <c r="H20" s="672"/>
      <c r="I20" s="672"/>
      <c r="J20" s="672"/>
      <c r="K20" s="672"/>
      <c r="L20" s="672"/>
      <c r="M20" s="672"/>
      <c r="N20" s="672"/>
      <c r="O20" s="672"/>
      <c r="P20" s="672"/>
      <c r="Q20" s="672"/>
      <c r="R20" s="672"/>
      <c r="S20" s="672"/>
      <c r="T20" s="672"/>
      <c r="U20" s="672"/>
      <c r="V20" s="672"/>
      <c r="W20" s="672"/>
      <c r="X20" s="672"/>
      <c r="Y20" s="672"/>
      <c r="Z20" s="672"/>
      <c r="AA20" s="672"/>
      <c r="AB20" s="672"/>
      <c r="AC20" s="672"/>
      <c r="AD20" s="672"/>
      <c r="AE20" s="672"/>
      <c r="AF20" s="672"/>
      <c r="AG20" s="673"/>
    </row>
    <row r="21" spans="2:33">
      <c r="B21" s="482" t="s">
        <v>2166</v>
      </c>
      <c r="C21" s="475">
        <v>1.71</v>
      </c>
      <c r="D21" s="480" t="s">
        <v>2167</v>
      </c>
      <c r="E21" s="370"/>
      <c r="F21" s="367"/>
      <c r="G21" s="318"/>
      <c r="H21" s="332"/>
      <c r="I21" s="425"/>
      <c r="J21" s="480"/>
      <c r="K21" s="408"/>
      <c r="L21" s="408"/>
      <c r="M21" s="408"/>
      <c r="N21" s="370"/>
      <c r="O21" s="468"/>
      <c r="P21" s="468"/>
      <c r="Q21" s="468"/>
      <c r="R21" s="377"/>
      <c r="S21" s="468"/>
      <c r="T21" s="468"/>
      <c r="U21" s="468"/>
      <c r="V21" s="468"/>
      <c r="W21" s="468"/>
      <c r="X21" s="468"/>
      <c r="Y21" s="322"/>
      <c r="Z21" s="322"/>
      <c r="AA21" s="322"/>
      <c r="AB21" s="468"/>
      <c r="AC21" s="468"/>
      <c r="AD21" s="468"/>
      <c r="AE21" s="426"/>
      <c r="AF21" s="427"/>
      <c r="AG21" s="428"/>
    </row>
    <row r="22" spans="2:33">
      <c r="B22" s="671"/>
      <c r="C22" s="672"/>
      <c r="D22" s="672"/>
      <c r="E22" s="672"/>
      <c r="F22" s="672"/>
      <c r="G22" s="672"/>
      <c r="H22" s="672"/>
      <c r="I22" s="672"/>
      <c r="J22" s="672"/>
      <c r="K22" s="672"/>
      <c r="L22" s="672"/>
      <c r="M22" s="672"/>
      <c r="N22" s="672"/>
      <c r="O22" s="672"/>
      <c r="P22" s="672"/>
      <c r="Q22" s="672"/>
      <c r="R22" s="672"/>
      <c r="S22" s="672"/>
      <c r="T22" s="672"/>
      <c r="U22" s="672"/>
      <c r="V22" s="672"/>
      <c r="W22" s="672"/>
      <c r="X22" s="672"/>
      <c r="Y22" s="672"/>
      <c r="Z22" s="672"/>
      <c r="AA22" s="672"/>
      <c r="AB22" s="672"/>
      <c r="AC22" s="672"/>
      <c r="AD22" s="672"/>
      <c r="AE22" s="672"/>
      <c r="AF22" s="672"/>
      <c r="AG22" s="673"/>
    </row>
    <row r="23" spans="2:33">
      <c r="B23" s="472" t="s">
        <v>2168</v>
      </c>
      <c r="C23" s="467">
        <v>0.37</v>
      </c>
      <c r="D23" s="376" t="s">
        <v>2169</v>
      </c>
      <c r="E23" s="376"/>
      <c r="F23" s="377"/>
      <c r="G23" s="376"/>
      <c r="H23" s="338"/>
      <c r="I23" s="320"/>
      <c r="J23" s="376"/>
      <c r="K23" s="321"/>
      <c r="L23" s="321"/>
      <c r="M23" s="321"/>
      <c r="N23" s="376"/>
      <c r="O23" s="376"/>
      <c r="P23" s="376"/>
      <c r="Q23" s="376"/>
      <c r="R23" s="376"/>
      <c r="S23" s="376"/>
      <c r="T23" s="376"/>
      <c r="U23" s="376"/>
      <c r="V23" s="376"/>
      <c r="W23" s="376"/>
      <c r="X23" s="376"/>
      <c r="Y23" s="322"/>
      <c r="Z23" s="322"/>
      <c r="AA23" s="322"/>
      <c r="AB23" s="376"/>
      <c r="AC23" s="376"/>
      <c r="AD23" s="376"/>
      <c r="AE23" s="323"/>
      <c r="AF23" s="421"/>
      <c r="AG23" s="336"/>
    </row>
    <row r="24" spans="2:33">
      <c r="B24" s="671"/>
      <c r="C24" s="672"/>
      <c r="D24" s="672"/>
      <c r="E24" s="672"/>
      <c r="F24" s="672"/>
      <c r="G24" s="672"/>
      <c r="H24" s="672"/>
      <c r="I24" s="672"/>
      <c r="J24" s="672"/>
      <c r="K24" s="672"/>
      <c r="L24" s="672"/>
      <c r="M24" s="672"/>
      <c r="N24" s="672"/>
      <c r="O24" s="672"/>
      <c r="P24" s="672"/>
      <c r="Q24" s="672"/>
      <c r="R24" s="672"/>
      <c r="S24" s="672"/>
      <c r="T24" s="672"/>
      <c r="U24" s="672"/>
      <c r="V24" s="672"/>
      <c r="W24" s="672"/>
      <c r="X24" s="672"/>
      <c r="Y24" s="672"/>
      <c r="Z24" s="672"/>
      <c r="AA24" s="672"/>
      <c r="AB24" s="672"/>
      <c r="AC24" s="672"/>
      <c r="AD24" s="672"/>
      <c r="AE24" s="672"/>
      <c r="AF24" s="672"/>
      <c r="AG24" s="673"/>
    </row>
    <row r="25" spans="2:33">
      <c r="B25" s="472" t="s">
        <v>2048</v>
      </c>
      <c r="C25" s="467">
        <v>0.51700000000000002</v>
      </c>
      <c r="D25" s="376" t="s">
        <v>2170</v>
      </c>
      <c r="E25" s="316"/>
      <c r="F25" s="317"/>
      <c r="G25" s="480"/>
      <c r="H25" s="429"/>
      <c r="I25" s="430"/>
      <c r="J25" s="480"/>
      <c r="K25" s="431"/>
      <c r="L25" s="431"/>
      <c r="M25" s="431"/>
      <c r="N25" s="480"/>
      <c r="O25" s="480"/>
      <c r="P25" s="480"/>
      <c r="Q25" s="480"/>
      <c r="R25" s="468"/>
      <c r="S25" s="468"/>
      <c r="T25" s="468"/>
      <c r="U25" s="468"/>
      <c r="V25" s="468"/>
      <c r="W25" s="468"/>
      <c r="X25" s="468"/>
      <c r="Y25" s="322"/>
      <c r="Z25" s="322"/>
      <c r="AA25" s="322"/>
      <c r="AB25" s="468"/>
      <c r="AC25" s="468"/>
      <c r="AD25" s="468"/>
      <c r="AE25" s="432"/>
      <c r="AF25" s="331"/>
      <c r="AG25" s="368"/>
    </row>
    <row r="26" spans="2:33">
      <c r="B26" s="671"/>
      <c r="C26" s="672"/>
      <c r="D26" s="672"/>
      <c r="E26" s="672"/>
      <c r="F26" s="672"/>
      <c r="G26" s="672"/>
      <c r="H26" s="672"/>
      <c r="I26" s="672"/>
      <c r="J26" s="672"/>
      <c r="K26" s="672"/>
      <c r="L26" s="672"/>
      <c r="M26" s="672"/>
      <c r="N26" s="672"/>
      <c r="O26" s="672"/>
      <c r="P26" s="672"/>
      <c r="Q26" s="672"/>
      <c r="R26" s="672"/>
      <c r="S26" s="672"/>
      <c r="T26" s="672"/>
      <c r="U26" s="672"/>
      <c r="V26" s="672"/>
      <c r="W26" s="672"/>
      <c r="X26" s="672"/>
      <c r="Y26" s="672"/>
      <c r="Z26" s="672"/>
      <c r="AA26" s="672"/>
      <c r="AB26" s="672"/>
      <c r="AC26" s="672"/>
      <c r="AD26" s="672"/>
      <c r="AE26" s="672"/>
      <c r="AF26" s="672"/>
      <c r="AG26" s="673"/>
    </row>
    <row r="27" spans="2:33">
      <c r="B27" s="482" t="s">
        <v>2188</v>
      </c>
      <c r="C27" s="475">
        <v>2.39</v>
      </c>
      <c r="D27" s="480" t="s">
        <v>2189</v>
      </c>
      <c r="E27" s="371"/>
      <c r="F27" s="377"/>
      <c r="G27" s="376"/>
      <c r="H27" s="338"/>
      <c r="I27" s="384"/>
      <c r="J27" s="376"/>
      <c r="K27" s="361"/>
      <c r="L27" s="468"/>
      <c r="M27" s="468"/>
      <c r="N27" s="468"/>
      <c r="O27" s="377"/>
      <c r="P27" s="377"/>
      <c r="Q27" s="377"/>
      <c r="R27" s="377"/>
      <c r="S27" s="377"/>
      <c r="T27" s="377"/>
      <c r="U27" s="377"/>
      <c r="V27" s="377"/>
      <c r="W27" s="377"/>
      <c r="X27" s="377"/>
      <c r="Y27" s="322"/>
      <c r="Z27" s="322"/>
      <c r="AA27" s="322"/>
      <c r="AB27" s="377"/>
      <c r="AC27" s="377"/>
      <c r="AD27" s="377"/>
      <c r="AE27" s="385"/>
      <c r="AF27" s="345"/>
      <c r="AG27" s="349"/>
    </row>
    <row r="28" spans="2:33">
      <c r="B28" s="670"/>
      <c r="C28" s="653"/>
      <c r="D28" s="653"/>
      <c r="E28" s="653"/>
      <c r="F28" s="653"/>
      <c r="G28" s="653"/>
      <c r="H28" s="653"/>
      <c r="I28" s="653"/>
      <c r="J28" s="653"/>
      <c r="K28" s="653"/>
      <c r="L28" s="653"/>
      <c r="M28" s="653"/>
      <c r="N28" s="653"/>
      <c r="O28" s="653"/>
      <c r="P28" s="653"/>
      <c r="Q28" s="653"/>
      <c r="R28" s="653"/>
      <c r="S28" s="653"/>
      <c r="T28" s="653"/>
      <c r="U28" s="653"/>
      <c r="V28" s="653"/>
      <c r="W28" s="653"/>
      <c r="X28" s="653"/>
      <c r="Y28" s="653"/>
      <c r="Z28" s="653"/>
      <c r="AA28" s="653"/>
      <c r="AB28" s="653"/>
      <c r="AC28" s="653"/>
      <c r="AD28" s="653"/>
      <c r="AE28" s="653"/>
      <c r="AF28" s="653"/>
      <c r="AG28" s="653"/>
    </row>
    <row r="29" spans="2:33">
      <c r="B29" s="482" t="s">
        <v>2190</v>
      </c>
      <c r="C29" s="475">
        <v>0.92700000000000005</v>
      </c>
      <c r="D29" s="480" t="s">
        <v>2191</v>
      </c>
      <c r="E29" s="331">
        <v>5</v>
      </c>
      <c r="F29" s="331" t="s">
        <v>2192</v>
      </c>
      <c r="G29" s="365" t="s">
        <v>2193</v>
      </c>
      <c r="H29" s="334" t="s">
        <v>2072</v>
      </c>
      <c r="I29" s="484">
        <v>0</v>
      </c>
      <c r="J29" s="377" t="s">
        <v>1700</v>
      </c>
      <c r="K29" s="366" t="s">
        <v>2194</v>
      </c>
      <c r="L29" s="366">
        <v>9.6999999999999993</v>
      </c>
      <c r="M29" s="366">
        <v>11.2</v>
      </c>
      <c r="N29" s="377">
        <v>1</v>
      </c>
      <c r="O29" s="376" t="s">
        <v>1705</v>
      </c>
      <c r="P29" s="376" t="s">
        <v>1701</v>
      </c>
      <c r="Q29" s="376" t="s">
        <v>1709</v>
      </c>
      <c r="R29" s="377">
        <v>0</v>
      </c>
      <c r="S29" s="376" t="s">
        <v>1701</v>
      </c>
      <c r="T29" s="376" t="s">
        <v>1767</v>
      </c>
      <c r="U29" s="376">
        <v>0</v>
      </c>
      <c r="V29" s="376" t="s">
        <v>1701</v>
      </c>
      <c r="W29" s="376" t="s">
        <v>1707</v>
      </c>
      <c r="X29" s="376">
        <v>0</v>
      </c>
      <c r="Y29" s="322"/>
      <c r="Z29" s="322"/>
      <c r="AA29" s="322"/>
      <c r="AB29" s="376" t="s">
        <v>1699</v>
      </c>
      <c r="AC29" s="376" t="s">
        <v>1703</v>
      </c>
      <c r="AD29" s="376">
        <v>0</v>
      </c>
      <c r="AE29" s="376"/>
      <c r="AF29" s="367">
        <v>7.46265</v>
      </c>
      <c r="AG29" s="368">
        <v>112.46017000000001</v>
      </c>
    </row>
    <row r="30" spans="2:33">
      <c r="B30" s="670"/>
      <c r="C30" s="653"/>
      <c r="D30" s="653"/>
      <c r="E30" s="653"/>
      <c r="F30" s="653"/>
      <c r="G30" s="653"/>
      <c r="H30" s="653"/>
      <c r="I30" s="653"/>
      <c r="J30" s="653"/>
      <c r="K30" s="653"/>
      <c r="L30" s="653"/>
      <c r="M30" s="653"/>
      <c r="N30" s="653"/>
      <c r="O30" s="653"/>
      <c r="P30" s="653"/>
      <c r="Q30" s="653"/>
      <c r="R30" s="653"/>
      <c r="S30" s="653"/>
      <c r="T30" s="653"/>
      <c r="U30" s="653"/>
      <c r="V30" s="653"/>
      <c r="W30" s="653"/>
      <c r="X30" s="653"/>
      <c r="Y30" s="653"/>
      <c r="Z30" s="653"/>
      <c r="AA30" s="653"/>
      <c r="AB30" s="653"/>
      <c r="AC30" s="653"/>
      <c r="AD30" s="653"/>
      <c r="AE30" s="653"/>
      <c r="AF30" s="653"/>
      <c r="AG30" s="653"/>
    </row>
    <row r="31" spans="2:33">
      <c r="B31" s="674" t="s">
        <v>2207</v>
      </c>
      <c r="C31" s="676">
        <v>1.4319999999999999</v>
      </c>
      <c r="D31" s="678" t="s">
        <v>2208</v>
      </c>
      <c r="E31" s="376">
        <v>6</v>
      </c>
      <c r="F31" s="377" t="s">
        <v>2209</v>
      </c>
      <c r="G31" s="376" t="s">
        <v>2213</v>
      </c>
      <c r="H31" s="338" t="s">
        <v>2103</v>
      </c>
      <c r="I31" s="320">
        <v>0.79500000000000004</v>
      </c>
      <c r="J31" s="376" t="s">
        <v>1700</v>
      </c>
      <c r="K31" s="321">
        <v>3.9</v>
      </c>
      <c r="L31" s="321">
        <f>M31-2.55-0.55</f>
        <v>19.7</v>
      </c>
      <c r="M31" s="321">
        <f>9.85+0.8+12.15</f>
        <v>22.8</v>
      </c>
      <c r="N31" s="376">
        <v>1</v>
      </c>
      <c r="O31" s="335" t="s">
        <v>1697</v>
      </c>
      <c r="P31" s="335" t="s">
        <v>1699</v>
      </c>
      <c r="Q31" s="335" t="s">
        <v>1709</v>
      </c>
      <c r="R31" s="376">
        <v>0</v>
      </c>
      <c r="S31" s="383" t="s">
        <v>1701</v>
      </c>
      <c r="T31" s="383" t="s">
        <v>1767</v>
      </c>
      <c r="U31" s="383">
        <v>0</v>
      </c>
      <c r="V31" s="383" t="s">
        <v>1703</v>
      </c>
      <c r="W31" s="383" t="s">
        <v>1698</v>
      </c>
      <c r="X31" s="383">
        <v>0</v>
      </c>
      <c r="Y31" s="322"/>
      <c r="Z31" s="322"/>
      <c r="AA31" s="322"/>
      <c r="AB31" s="317" t="s">
        <v>1699</v>
      </c>
      <c r="AC31" s="317" t="s">
        <v>1703</v>
      </c>
      <c r="AD31" s="317">
        <v>0</v>
      </c>
      <c r="AE31" s="317"/>
      <c r="AF31" s="377">
        <v>7.4720700000000004</v>
      </c>
      <c r="AG31" s="336">
        <v>112.44686</v>
      </c>
    </row>
    <row r="32" spans="2:33" hidden="1">
      <c r="B32" s="686"/>
      <c r="C32" s="687"/>
      <c r="D32" s="688"/>
      <c r="E32" s="468"/>
      <c r="F32" s="468"/>
      <c r="G32" s="468"/>
      <c r="H32" s="360"/>
      <c r="I32" s="468"/>
      <c r="J32" s="468"/>
      <c r="K32" s="468"/>
      <c r="L32" s="468"/>
      <c r="M32" s="468"/>
      <c r="N32" s="468"/>
      <c r="O32" s="468"/>
      <c r="P32" s="468"/>
      <c r="Q32" s="468"/>
      <c r="R32" s="468"/>
      <c r="S32" s="468"/>
      <c r="T32" s="468"/>
      <c r="U32" s="468"/>
      <c r="V32" s="468"/>
      <c r="W32" s="468"/>
      <c r="X32" s="468"/>
      <c r="Y32" s="468"/>
      <c r="Z32" s="468"/>
      <c r="AA32" s="468"/>
      <c r="AB32" s="468"/>
      <c r="AC32" s="468"/>
      <c r="AD32" s="468"/>
      <c r="AE32" s="468"/>
      <c r="AF32" s="468"/>
      <c r="AG32" s="433"/>
    </row>
    <row r="33" spans="2:33">
      <c r="B33" s="686"/>
      <c r="C33" s="687"/>
      <c r="D33" s="688"/>
      <c r="E33" s="468">
        <v>7</v>
      </c>
      <c r="F33" s="377" t="s">
        <v>2210</v>
      </c>
      <c r="G33" s="376" t="s">
        <v>2214</v>
      </c>
      <c r="H33" s="334" t="s">
        <v>2106</v>
      </c>
      <c r="I33" s="468">
        <v>1.0609999999999999</v>
      </c>
      <c r="J33" s="376" t="s">
        <v>1700</v>
      </c>
      <c r="K33" s="361">
        <v>4.2</v>
      </c>
      <c r="L33" s="361">
        <v>13</v>
      </c>
      <c r="M33" s="361">
        <v>18.399999999999999</v>
      </c>
      <c r="N33" s="468">
        <v>1</v>
      </c>
      <c r="O33" s="468" t="s">
        <v>1705</v>
      </c>
      <c r="P33" s="335" t="s">
        <v>1701</v>
      </c>
      <c r="Q33" s="335" t="s">
        <v>1709</v>
      </c>
      <c r="R33" s="468">
        <v>0</v>
      </c>
      <c r="S33" s="383" t="s">
        <v>1701</v>
      </c>
      <c r="T33" s="383" t="s">
        <v>1767</v>
      </c>
      <c r="U33" s="383">
        <v>0</v>
      </c>
      <c r="V33" s="383" t="s">
        <v>1703</v>
      </c>
      <c r="W33" s="383" t="s">
        <v>1698</v>
      </c>
      <c r="X33" s="383">
        <v>0</v>
      </c>
      <c r="Y33" s="322"/>
      <c r="Z33" s="322"/>
      <c r="AA33" s="322"/>
      <c r="AB33" s="317" t="s">
        <v>1699</v>
      </c>
      <c r="AC33" s="317" t="s">
        <v>1703</v>
      </c>
      <c r="AD33" s="317">
        <v>0</v>
      </c>
      <c r="AE33" s="317"/>
      <c r="AF33" s="468">
        <v>7.4697500000000003</v>
      </c>
      <c r="AG33" s="433">
        <v>112.44731</v>
      </c>
    </row>
    <row r="34" spans="2:33" hidden="1">
      <c r="B34" s="686"/>
      <c r="C34" s="687"/>
      <c r="D34" s="688"/>
      <c r="E34" s="468"/>
      <c r="F34" s="468"/>
      <c r="G34" s="468"/>
      <c r="H34" s="360"/>
      <c r="I34" s="468"/>
      <c r="J34" s="468"/>
      <c r="K34" s="468"/>
      <c r="L34" s="468"/>
      <c r="M34" s="468"/>
      <c r="N34" s="468"/>
      <c r="O34" s="468"/>
      <c r="P34" s="468"/>
      <c r="Q34" s="468"/>
      <c r="R34" s="468"/>
      <c r="S34" s="468"/>
      <c r="T34" s="468"/>
      <c r="U34" s="468"/>
      <c r="V34" s="468"/>
      <c r="W34" s="468"/>
      <c r="X34" s="468"/>
      <c r="Y34" s="468"/>
      <c r="Z34" s="468"/>
      <c r="AA34" s="468"/>
      <c r="AB34" s="468"/>
      <c r="AC34" s="468"/>
      <c r="AD34" s="468"/>
      <c r="AE34" s="468"/>
      <c r="AF34" s="468"/>
      <c r="AG34" s="433"/>
    </row>
    <row r="35" spans="2:33">
      <c r="B35" s="686"/>
      <c r="C35" s="687"/>
      <c r="D35" s="688"/>
      <c r="E35" s="468">
        <v>8</v>
      </c>
      <c r="F35" s="377" t="s">
        <v>2211</v>
      </c>
      <c r="G35" s="376" t="s">
        <v>2215</v>
      </c>
      <c r="H35" s="334" t="s">
        <v>2107</v>
      </c>
      <c r="I35" s="468">
        <v>1.3320000000000001</v>
      </c>
      <c r="J35" s="376" t="s">
        <v>1700</v>
      </c>
      <c r="K35" s="361">
        <v>3.1</v>
      </c>
      <c r="L35" s="361">
        <v>8.1999999999999993</v>
      </c>
      <c r="M35" s="361">
        <v>10.199999999999999</v>
      </c>
      <c r="N35" s="468">
        <v>1</v>
      </c>
      <c r="O35" s="468" t="s">
        <v>1705</v>
      </c>
      <c r="P35" s="335" t="s">
        <v>1701</v>
      </c>
      <c r="Q35" s="335" t="s">
        <v>1709</v>
      </c>
      <c r="R35" s="468">
        <v>0</v>
      </c>
      <c r="S35" s="383" t="s">
        <v>1701</v>
      </c>
      <c r="T35" s="383" t="s">
        <v>1767</v>
      </c>
      <c r="U35" s="383">
        <v>0</v>
      </c>
      <c r="V35" s="383" t="s">
        <v>1703</v>
      </c>
      <c r="W35" s="383" t="s">
        <v>1698</v>
      </c>
      <c r="X35" s="383">
        <v>0</v>
      </c>
      <c r="Y35" s="322"/>
      <c r="Z35" s="322"/>
      <c r="AA35" s="322"/>
      <c r="AB35" s="317" t="s">
        <v>1699</v>
      </c>
      <c r="AC35" s="317" t="s">
        <v>1703</v>
      </c>
      <c r="AD35" s="317">
        <v>0</v>
      </c>
      <c r="AE35" s="317"/>
      <c r="AF35" s="468">
        <v>7.4673800000000004</v>
      </c>
      <c r="AG35" s="433">
        <v>112.44793</v>
      </c>
    </row>
    <row r="36" spans="2:33" hidden="1">
      <c r="B36" s="686"/>
      <c r="C36" s="687"/>
      <c r="D36" s="688"/>
      <c r="E36" s="468"/>
      <c r="F36" s="468"/>
      <c r="G36" s="468"/>
      <c r="H36" s="360"/>
      <c r="I36" s="468"/>
      <c r="J36" s="468"/>
      <c r="K36" s="468"/>
      <c r="L36" s="468"/>
      <c r="M36" s="468"/>
      <c r="N36" s="468"/>
      <c r="O36" s="468"/>
      <c r="P36" s="468"/>
      <c r="Q36" s="468"/>
      <c r="R36" s="468"/>
      <c r="S36" s="468"/>
      <c r="T36" s="468"/>
      <c r="U36" s="468"/>
      <c r="V36" s="468"/>
      <c r="W36" s="468"/>
      <c r="X36" s="468"/>
      <c r="Y36" s="468"/>
      <c r="Z36" s="468"/>
      <c r="AA36" s="468"/>
      <c r="AB36" s="468"/>
      <c r="AC36" s="468"/>
      <c r="AD36" s="468"/>
      <c r="AE36" s="468"/>
      <c r="AF36" s="468"/>
      <c r="AG36" s="433"/>
    </row>
    <row r="37" spans="2:33">
      <c r="B37" s="675"/>
      <c r="C37" s="677"/>
      <c r="D37" s="679"/>
      <c r="E37" s="468">
        <v>9</v>
      </c>
      <c r="F37" s="377" t="s">
        <v>2212</v>
      </c>
      <c r="G37" s="376" t="s">
        <v>2216</v>
      </c>
      <c r="H37" s="334" t="s">
        <v>2108</v>
      </c>
      <c r="I37" s="468">
        <v>1.4419999999999999</v>
      </c>
      <c r="J37" s="376" t="s">
        <v>1700</v>
      </c>
      <c r="K37" s="361">
        <v>4.7</v>
      </c>
      <c r="L37" s="361">
        <f>7.7+24.6</f>
        <v>32.300000000000004</v>
      </c>
      <c r="M37" s="361">
        <v>32.799999999999997</v>
      </c>
      <c r="N37" s="468">
        <v>1</v>
      </c>
      <c r="O37" s="468" t="s">
        <v>1705</v>
      </c>
      <c r="P37" s="335" t="s">
        <v>1701</v>
      </c>
      <c r="Q37" s="335" t="s">
        <v>1709</v>
      </c>
      <c r="R37" s="376">
        <v>0</v>
      </c>
      <c r="S37" s="383" t="s">
        <v>1701</v>
      </c>
      <c r="T37" s="383" t="s">
        <v>1767</v>
      </c>
      <c r="U37" s="383">
        <v>0</v>
      </c>
      <c r="V37" s="383" t="s">
        <v>1701</v>
      </c>
      <c r="W37" s="383" t="s">
        <v>1707</v>
      </c>
      <c r="X37" s="383">
        <v>0</v>
      </c>
      <c r="Y37" s="322"/>
      <c r="Z37" s="322"/>
      <c r="AA37" s="322"/>
      <c r="AB37" s="317" t="s">
        <v>1699</v>
      </c>
      <c r="AC37" s="317" t="s">
        <v>1703</v>
      </c>
      <c r="AD37" s="317">
        <v>0</v>
      </c>
      <c r="AE37" s="317"/>
      <c r="AF37" s="468">
        <v>7.4666699999999997</v>
      </c>
      <c r="AG37" s="433">
        <v>112.4483</v>
      </c>
    </row>
    <row r="38" spans="2:33">
      <c r="B38" s="670"/>
      <c r="C38" s="653"/>
      <c r="D38" s="653"/>
      <c r="E38" s="653"/>
      <c r="F38" s="653"/>
      <c r="G38" s="653"/>
      <c r="H38" s="653"/>
      <c r="I38" s="653"/>
      <c r="J38" s="653"/>
      <c r="K38" s="653"/>
      <c r="L38" s="653"/>
      <c r="M38" s="653"/>
      <c r="N38" s="653"/>
      <c r="O38" s="653"/>
      <c r="P38" s="653"/>
      <c r="Q38" s="653"/>
      <c r="R38" s="653"/>
      <c r="S38" s="653"/>
      <c r="T38" s="653"/>
      <c r="U38" s="653"/>
      <c r="V38" s="653"/>
      <c r="W38" s="653"/>
      <c r="X38" s="653"/>
      <c r="Y38" s="653"/>
      <c r="Z38" s="653"/>
      <c r="AA38" s="653"/>
      <c r="AB38" s="653"/>
      <c r="AC38" s="653"/>
      <c r="AD38" s="653"/>
      <c r="AE38" s="653"/>
      <c r="AF38" s="653"/>
      <c r="AG38" s="653"/>
    </row>
    <row r="39" spans="2:33">
      <c r="B39" s="758" t="s">
        <v>2244</v>
      </c>
      <c r="C39" s="759">
        <v>1.119</v>
      </c>
      <c r="D39" s="760" t="s">
        <v>2245</v>
      </c>
      <c r="E39" s="337">
        <v>10</v>
      </c>
      <c r="F39" s="377" t="s">
        <v>2246</v>
      </c>
      <c r="G39" s="376" t="s">
        <v>2248</v>
      </c>
      <c r="H39" s="338" t="s">
        <v>2110</v>
      </c>
      <c r="I39" s="320">
        <v>0.28599999999999998</v>
      </c>
      <c r="J39" s="376" t="s">
        <v>1700</v>
      </c>
      <c r="K39" s="321">
        <v>3.8</v>
      </c>
      <c r="L39" s="321">
        <v>7.45</v>
      </c>
      <c r="M39" s="321">
        <v>9.1</v>
      </c>
      <c r="N39" s="376">
        <v>1</v>
      </c>
      <c r="O39" s="376" t="s">
        <v>1705</v>
      </c>
      <c r="P39" s="376" t="s">
        <v>1701</v>
      </c>
      <c r="Q39" s="376" t="s">
        <v>1709</v>
      </c>
      <c r="R39" s="376">
        <v>0</v>
      </c>
      <c r="S39" s="377" t="s">
        <v>1701</v>
      </c>
      <c r="T39" s="377" t="s">
        <v>1767</v>
      </c>
      <c r="U39" s="377">
        <v>0</v>
      </c>
      <c r="V39" s="377" t="s">
        <v>1701</v>
      </c>
      <c r="W39" s="377" t="s">
        <v>1707</v>
      </c>
      <c r="X39" s="377">
        <v>0</v>
      </c>
      <c r="Y39" s="322"/>
      <c r="Z39" s="322"/>
      <c r="AA39" s="322"/>
      <c r="AB39" s="377" t="s">
        <v>1699</v>
      </c>
      <c r="AC39" s="377" t="s">
        <v>1703</v>
      </c>
      <c r="AD39" s="377">
        <v>0</v>
      </c>
      <c r="AE39" s="434"/>
      <c r="AF39" s="377">
        <v>7.4589699999999999</v>
      </c>
      <c r="AG39" s="336">
        <v>112.44832</v>
      </c>
    </row>
    <row r="40" spans="2:33" hidden="1">
      <c r="B40" s="758"/>
      <c r="C40" s="759"/>
      <c r="D40" s="760"/>
      <c r="E40" s="337"/>
      <c r="F40" s="376"/>
      <c r="G40" s="376"/>
      <c r="H40" s="338"/>
      <c r="I40" s="320"/>
      <c r="J40" s="376"/>
      <c r="K40" s="321"/>
      <c r="L40" s="321"/>
      <c r="M40" s="321"/>
      <c r="N40" s="376"/>
      <c r="O40" s="376"/>
      <c r="P40" s="376"/>
      <c r="Q40" s="376"/>
      <c r="R40" s="376"/>
      <c r="S40" s="376"/>
      <c r="T40" s="376"/>
      <c r="U40" s="376"/>
      <c r="V40" s="376"/>
      <c r="W40" s="376"/>
      <c r="X40" s="376"/>
      <c r="Y40" s="376"/>
      <c r="Z40" s="376"/>
      <c r="AA40" s="376"/>
      <c r="AB40" s="376"/>
      <c r="AC40" s="376"/>
      <c r="AD40" s="376"/>
      <c r="AE40" s="434"/>
      <c r="AF40" s="323"/>
      <c r="AG40" s="336"/>
    </row>
    <row r="41" spans="2:33">
      <c r="B41" s="758"/>
      <c r="C41" s="759"/>
      <c r="D41" s="760"/>
      <c r="E41" s="337">
        <v>11</v>
      </c>
      <c r="F41" s="377" t="s">
        <v>2247</v>
      </c>
      <c r="G41" s="376" t="s">
        <v>2249</v>
      </c>
      <c r="H41" s="338" t="s">
        <v>2111</v>
      </c>
      <c r="I41" s="320">
        <v>0.70399999999999996</v>
      </c>
      <c r="J41" s="376" t="s">
        <v>1700</v>
      </c>
      <c r="K41" s="321">
        <v>4.1500000000000004</v>
      </c>
      <c r="L41" s="321">
        <v>7.9</v>
      </c>
      <c r="M41" s="321">
        <v>8.3000000000000007</v>
      </c>
      <c r="N41" s="376">
        <v>1</v>
      </c>
      <c r="O41" s="377" t="s">
        <v>1705</v>
      </c>
      <c r="P41" s="377" t="s">
        <v>1701</v>
      </c>
      <c r="Q41" s="377" t="s">
        <v>1709</v>
      </c>
      <c r="R41" s="376">
        <v>0</v>
      </c>
      <c r="S41" s="377" t="s">
        <v>1701</v>
      </c>
      <c r="T41" s="377" t="s">
        <v>1767</v>
      </c>
      <c r="U41" s="377">
        <v>0</v>
      </c>
      <c r="V41" s="377" t="s">
        <v>1701</v>
      </c>
      <c r="W41" s="377" t="s">
        <v>1707</v>
      </c>
      <c r="X41" s="377">
        <v>0</v>
      </c>
      <c r="Y41" s="322"/>
      <c r="Z41" s="322"/>
      <c r="AA41" s="322"/>
      <c r="AB41" s="377" t="s">
        <v>1699</v>
      </c>
      <c r="AC41" s="377" t="s">
        <v>1703</v>
      </c>
      <c r="AD41" s="377">
        <v>0</v>
      </c>
      <c r="AE41" s="434"/>
      <c r="AF41" s="377">
        <v>7.4627699999999999</v>
      </c>
      <c r="AG41" s="336">
        <v>112.44833</v>
      </c>
    </row>
    <row r="42" spans="2:33">
      <c r="B42" s="670"/>
      <c r="C42" s="653"/>
      <c r="D42" s="653"/>
      <c r="E42" s="653"/>
      <c r="F42" s="653"/>
      <c r="G42" s="653"/>
      <c r="H42" s="653"/>
      <c r="I42" s="653"/>
      <c r="J42" s="653"/>
      <c r="K42" s="653"/>
      <c r="L42" s="653"/>
      <c r="M42" s="653"/>
      <c r="N42" s="653"/>
      <c r="O42" s="653"/>
      <c r="P42" s="653"/>
      <c r="Q42" s="653"/>
      <c r="R42" s="653"/>
      <c r="S42" s="653"/>
      <c r="T42" s="653"/>
      <c r="U42" s="653"/>
      <c r="V42" s="653"/>
      <c r="W42" s="653"/>
      <c r="X42" s="653"/>
      <c r="Y42" s="653"/>
      <c r="Z42" s="653"/>
      <c r="AA42" s="653"/>
      <c r="AB42" s="653"/>
      <c r="AC42" s="653"/>
      <c r="AD42" s="653"/>
      <c r="AE42" s="653"/>
      <c r="AF42" s="653"/>
      <c r="AG42" s="653"/>
    </row>
    <row r="43" spans="2:33">
      <c r="B43" s="472" t="s">
        <v>2062</v>
      </c>
      <c r="C43" s="377">
        <v>0.253</v>
      </c>
      <c r="D43" s="376" t="s">
        <v>2262</v>
      </c>
      <c r="E43" s="377">
        <v>12</v>
      </c>
      <c r="F43" s="333" t="s">
        <v>2261</v>
      </c>
      <c r="G43" s="377" t="s">
        <v>2263</v>
      </c>
      <c r="H43" s="334" t="s">
        <v>2095</v>
      </c>
      <c r="I43" s="484">
        <v>0.246</v>
      </c>
      <c r="J43" s="377" t="s">
        <v>1700</v>
      </c>
      <c r="K43" s="377">
        <v>3.5</v>
      </c>
      <c r="L43" s="377">
        <v>7.8</v>
      </c>
      <c r="M43" s="377">
        <v>9.3000000000000007</v>
      </c>
      <c r="N43" s="377">
        <v>1</v>
      </c>
      <c r="O43" s="468" t="s">
        <v>1705</v>
      </c>
      <c r="P43" s="468" t="s">
        <v>1701</v>
      </c>
      <c r="Q43" s="468" t="s">
        <v>1709</v>
      </c>
      <c r="R43" s="377">
        <v>0</v>
      </c>
      <c r="S43" s="468" t="s">
        <v>1701</v>
      </c>
      <c r="T43" s="468" t="s">
        <v>1767</v>
      </c>
      <c r="U43" s="468">
        <v>0</v>
      </c>
      <c r="V43" s="468" t="s">
        <v>1701</v>
      </c>
      <c r="W43" s="468" t="s">
        <v>1707</v>
      </c>
      <c r="X43" s="468">
        <v>1</v>
      </c>
      <c r="Y43" s="322"/>
      <c r="Z43" s="322"/>
      <c r="AA43" s="322"/>
      <c r="AB43" s="468" t="s">
        <v>1699</v>
      </c>
      <c r="AC43" s="468" t="s">
        <v>1703</v>
      </c>
      <c r="AD43" s="468">
        <v>2</v>
      </c>
      <c r="AE43" s="377"/>
      <c r="AF43" s="377">
        <v>7.4599299999999999</v>
      </c>
      <c r="AG43" s="378">
        <v>112.44301</v>
      </c>
    </row>
    <row r="44" spans="2:33">
      <c r="B44" s="670"/>
      <c r="C44" s="653"/>
      <c r="D44" s="653"/>
      <c r="E44" s="653"/>
      <c r="F44" s="653"/>
      <c r="G44" s="653"/>
      <c r="H44" s="653"/>
      <c r="I44" s="653"/>
      <c r="J44" s="653"/>
      <c r="K44" s="653"/>
      <c r="L44" s="653"/>
      <c r="M44" s="653"/>
      <c r="N44" s="653"/>
      <c r="O44" s="653"/>
      <c r="P44" s="653"/>
      <c r="Q44" s="653"/>
      <c r="R44" s="653"/>
      <c r="S44" s="653"/>
      <c r="T44" s="653"/>
      <c r="U44" s="653"/>
      <c r="V44" s="653"/>
      <c r="W44" s="653"/>
      <c r="X44" s="653"/>
      <c r="Y44" s="653"/>
      <c r="Z44" s="653"/>
      <c r="AA44" s="653"/>
      <c r="AB44" s="653"/>
      <c r="AC44" s="653"/>
      <c r="AD44" s="653"/>
      <c r="AE44" s="653"/>
      <c r="AF44" s="653"/>
      <c r="AG44" s="653"/>
    </row>
    <row r="45" spans="2:33" ht="25.5">
      <c r="B45" s="482" t="s">
        <v>2276</v>
      </c>
      <c r="C45" s="475">
        <v>1.623</v>
      </c>
      <c r="D45" s="480" t="s">
        <v>2277</v>
      </c>
      <c r="E45" s="335">
        <v>13</v>
      </c>
      <c r="F45" s="333" t="s">
        <v>2278</v>
      </c>
      <c r="G45" s="377" t="s">
        <v>2279</v>
      </c>
      <c r="H45" s="334" t="s">
        <v>2114</v>
      </c>
      <c r="I45" s="391">
        <v>1.472</v>
      </c>
      <c r="J45" s="376" t="s">
        <v>1700</v>
      </c>
      <c r="K45" s="392">
        <v>3.8</v>
      </c>
      <c r="L45" s="392">
        <v>4</v>
      </c>
      <c r="M45" s="392">
        <v>6.1</v>
      </c>
      <c r="N45" s="335">
        <v>1</v>
      </c>
      <c r="O45" s="335" t="s">
        <v>1705</v>
      </c>
      <c r="P45" s="335" t="s">
        <v>1701</v>
      </c>
      <c r="Q45" s="335" t="s">
        <v>1709</v>
      </c>
      <c r="R45" s="335">
        <v>0</v>
      </c>
      <c r="S45" s="383" t="s">
        <v>1701</v>
      </c>
      <c r="T45" s="383" t="s">
        <v>1767</v>
      </c>
      <c r="U45" s="383">
        <v>0</v>
      </c>
      <c r="V45" s="383" t="s">
        <v>1703</v>
      </c>
      <c r="W45" s="383" t="s">
        <v>1698</v>
      </c>
      <c r="X45" s="383">
        <v>1</v>
      </c>
      <c r="Y45" s="322"/>
      <c r="Z45" s="322"/>
      <c r="AA45" s="322"/>
      <c r="AB45" s="317" t="s">
        <v>1699</v>
      </c>
      <c r="AC45" s="317" t="s">
        <v>1703</v>
      </c>
      <c r="AD45" s="317">
        <v>2</v>
      </c>
      <c r="AE45" s="317"/>
      <c r="AF45" s="393">
        <v>7.4824299999999999</v>
      </c>
      <c r="AG45" s="394">
        <v>112.4539</v>
      </c>
    </row>
    <row r="46" spans="2:33">
      <c r="B46" s="670"/>
      <c r="C46" s="653"/>
      <c r="D46" s="653"/>
      <c r="E46" s="653"/>
      <c r="F46" s="653"/>
      <c r="G46" s="653"/>
      <c r="H46" s="653"/>
      <c r="I46" s="653"/>
      <c r="J46" s="653"/>
      <c r="K46" s="653"/>
      <c r="L46" s="653"/>
      <c r="M46" s="653"/>
      <c r="N46" s="653"/>
      <c r="O46" s="653"/>
      <c r="P46" s="653"/>
      <c r="Q46" s="653"/>
      <c r="R46" s="653"/>
      <c r="S46" s="653"/>
      <c r="T46" s="653"/>
      <c r="U46" s="653"/>
      <c r="V46" s="653"/>
      <c r="W46" s="653"/>
      <c r="X46" s="653"/>
      <c r="Y46" s="653"/>
      <c r="Z46" s="653"/>
      <c r="AA46" s="653"/>
      <c r="AB46" s="653"/>
      <c r="AC46" s="653"/>
      <c r="AD46" s="653"/>
      <c r="AE46" s="653"/>
      <c r="AF46" s="653"/>
      <c r="AG46" s="653"/>
    </row>
    <row r="47" spans="2:33">
      <c r="B47" s="482" t="s">
        <v>2086</v>
      </c>
      <c r="C47" s="475">
        <v>0.46800000000000003</v>
      </c>
      <c r="D47" s="480" t="s">
        <v>2280</v>
      </c>
      <c r="E47" s="335"/>
      <c r="F47" s="333"/>
      <c r="G47" s="377"/>
      <c r="H47" s="334"/>
      <c r="I47" s="391"/>
      <c r="J47" s="376"/>
      <c r="K47" s="392"/>
      <c r="L47" s="392"/>
      <c r="M47" s="392"/>
      <c r="N47" s="335"/>
      <c r="O47" s="335"/>
      <c r="P47" s="335"/>
      <c r="Q47" s="335"/>
      <c r="R47" s="335"/>
      <c r="S47" s="383"/>
      <c r="T47" s="383"/>
      <c r="U47" s="383"/>
      <c r="V47" s="383"/>
      <c r="W47" s="383"/>
      <c r="X47" s="383"/>
      <c r="Y47" s="322"/>
      <c r="Z47" s="322"/>
      <c r="AA47" s="322"/>
      <c r="AB47" s="317"/>
      <c r="AC47" s="317"/>
      <c r="AD47" s="317"/>
      <c r="AE47" s="317"/>
      <c r="AF47" s="393"/>
      <c r="AG47" s="394"/>
    </row>
    <row r="48" spans="2:33">
      <c r="B48" s="670"/>
      <c r="C48" s="653"/>
      <c r="D48" s="653"/>
      <c r="E48" s="653"/>
      <c r="F48" s="653"/>
      <c r="G48" s="653"/>
      <c r="H48" s="653"/>
      <c r="I48" s="653"/>
      <c r="J48" s="653"/>
      <c r="K48" s="653"/>
      <c r="L48" s="653"/>
      <c r="M48" s="653"/>
      <c r="N48" s="653"/>
      <c r="O48" s="653"/>
      <c r="P48" s="653"/>
      <c r="Q48" s="653"/>
      <c r="R48" s="653"/>
      <c r="S48" s="653"/>
      <c r="T48" s="653"/>
      <c r="U48" s="653"/>
      <c r="V48" s="653"/>
      <c r="W48" s="653"/>
      <c r="X48" s="653"/>
      <c r="Y48" s="653"/>
      <c r="Z48" s="653"/>
      <c r="AA48" s="653"/>
      <c r="AB48" s="653"/>
      <c r="AC48" s="653"/>
      <c r="AD48" s="653"/>
      <c r="AE48" s="653"/>
      <c r="AF48" s="653"/>
      <c r="AG48" s="653"/>
    </row>
    <row r="49" spans="2:34">
      <c r="B49" s="472" t="s">
        <v>2088</v>
      </c>
      <c r="C49" s="484">
        <v>0.89600000000000002</v>
      </c>
      <c r="D49" s="377" t="s">
        <v>2281</v>
      </c>
      <c r="E49" s="377"/>
      <c r="F49" s="333"/>
      <c r="G49" s="377"/>
      <c r="H49" s="334"/>
      <c r="I49" s="377"/>
      <c r="J49" s="377"/>
      <c r="K49" s="366"/>
      <c r="L49" s="366"/>
      <c r="M49" s="366"/>
      <c r="N49" s="377"/>
      <c r="O49" s="377"/>
      <c r="P49" s="377"/>
      <c r="Q49" s="377"/>
      <c r="R49" s="377"/>
      <c r="S49" s="377"/>
      <c r="T49" s="377"/>
      <c r="U49" s="377"/>
      <c r="V49" s="377"/>
      <c r="W49" s="377"/>
      <c r="X49" s="377"/>
      <c r="Y49" s="322"/>
      <c r="Z49" s="322"/>
      <c r="AA49" s="322"/>
      <c r="AB49" s="377"/>
      <c r="AC49" s="377"/>
      <c r="AD49" s="377"/>
      <c r="AE49" s="377"/>
      <c r="AF49" s="377"/>
      <c r="AG49" s="378"/>
    </row>
    <row r="50" spans="2:34">
      <c r="B50" s="670"/>
      <c r="C50" s="653"/>
      <c r="D50" s="653"/>
      <c r="E50" s="653"/>
      <c r="F50" s="653"/>
      <c r="G50" s="653"/>
      <c r="H50" s="653"/>
      <c r="I50" s="653"/>
      <c r="J50" s="653"/>
      <c r="K50" s="653"/>
      <c r="L50" s="653"/>
      <c r="M50" s="653"/>
      <c r="N50" s="653"/>
      <c r="O50" s="653"/>
      <c r="P50" s="653"/>
      <c r="Q50" s="653"/>
      <c r="R50" s="653"/>
      <c r="S50" s="653"/>
      <c r="T50" s="653"/>
      <c r="U50" s="653"/>
      <c r="V50" s="653"/>
      <c r="W50" s="653"/>
      <c r="X50" s="653"/>
      <c r="Y50" s="653"/>
      <c r="Z50" s="653"/>
      <c r="AA50" s="653"/>
      <c r="AB50" s="653"/>
      <c r="AC50" s="653"/>
      <c r="AD50" s="653"/>
      <c r="AE50" s="653"/>
      <c r="AF50" s="653"/>
      <c r="AG50" s="653"/>
    </row>
    <row r="51" spans="2:34">
      <c r="B51" s="472" t="s">
        <v>2089</v>
      </c>
      <c r="C51" s="484">
        <v>0.69499999999999995</v>
      </c>
      <c r="D51" s="377" t="s">
        <v>2282</v>
      </c>
      <c r="E51" s="377">
        <v>14</v>
      </c>
      <c r="F51" s="333" t="s">
        <v>2283</v>
      </c>
      <c r="G51" s="377" t="s">
        <v>2284</v>
      </c>
      <c r="H51" s="334" t="s">
        <v>2115</v>
      </c>
      <c r="I51" s="377">
        <v>1.0069999999999999</v>
      </c>
      <c r="J51" s="377" t="s">
        <v>1700</v>
      </c>
      <c r="K51" s="366">
        <v>5.5</v>
      </c>
      <c r="L51" s="366">
        <v>3.5</v>
      </c>
      <c r="M51" s="366">
        <v>3.9</v>
      </c>
      <c r="N51" s="377">
        <v>1</v>
      </c>
      <c r="O51" s="377" t="s">
        <v>1705</v>
      </c>
      <c r="P51" s="377" t="s">
        <v>1701</v>
      </c>
      <c r="Q51" s="377" t="s">
        <v>1709</v>
      </c>
      <c r="R51" s="377">
        <v>0</v>
      </c>
      <c r="S51" s="377" t="s">
        <v>1701</v>
      </c>
      <c r="T51" s="377" t="s">
        <v>1767</v>
      </c>
      <c r="U51" s="377">
        <v>0</v>
      </c>
      <c r="V51" s="377" t="s">
        <v>1701</v>
      </c>
      <c r="W51" s="377" t="s">
        <v>1707</v>
      </c>
      <c r="X51" s="377">
        <v>1</v>
      </c>
      <c r="Y51" s="322"/>
      <c r="Z51" s="322"/>
      <c r="AA51" s="322"/>
      <c r="AB51" s="377" t="s">
        <v>1699</v>
      </c>
      <c r="AC51" s="377" t="s">
        <v>1703</v>
      </c>
      <c r="AD51" s="377">
        <v>2</v>
      </c>
      <c r="AE51" s="377"/>
      <c r="AF51" s="377">
        <v>7.46462</v>
      </c>
      <c r="AG51" s="378">
        <v>112.45317</v>
      </c>
    </row>
    <row r="52" spans="2:34">
      <c r="B52" s="342"/>
      <c r="C52" s="343"/>
      <c r="D52" s="343"/>
      <c r="E52" s="343"/>
      <c r="F52" s="343"/>
      <c r="G52" s="473"/>
      <c r="H52" s="343"/>
      <c r="I52" s="343"/>
      <c r="J52" s="343"/>
      <c r="K52" s="343"/>
      <c r="L52" s="343"/>
      <c r="M52" s="343"/>
      <c r="N52" s="343"/>
      <c r="O52" s="343"/>
      <c r="P52" s="343"/>
      <c r="Q52" s="343"/>
      <c r="R52" s="343"/>
      <c r="S52" s="343"/>
      <c r="T52" s="343"/>
      <c r="U52" s="343"/>
      <c r="V52" s="343"/>
      <c r="W52" s="343"/>
      <c r="X52" s="343"/>
      <c r="Y52" s="343"/>
      <c r="Z52" s="343"/>
      <c r="AA52" s="343"/>
      <c r="AB52" s="343"/>
      <c r="AC52" s="343"/>
      <c r="AD52" s="343"/>
      <c r="AE52" s="343"/>
      <c r="AF52" s="343"/>
      <c r="AG52" s="344"/>
    </row>
    <row r="53" spans="2:34">
      <c r="B53" s="472" t="s">
        <v>2061</v>
      </c>
      <c r="C53" s="467">
        <v>0.8</v>
      </c>
      <c r="D53" s="376" t="s">
        <v>2289</v>
      </c>
      <c r="E53" s="468">
        <v>15</v>
      </c>
      <c r="F53" s="377" t="s">
        <v>2290</v>
      </c>
      <c r="G53" s="468" t="s">
        <v>2291</v>
      </c>
      <c r="H53" s="435" t="s">
        <v>2118</v>
      </c>
      <c r="I53" s="384">
        <v>0.45800000000000002</v>
      </c>
      <c r="J53" s="376" t="s">
        <v>1700</v>
      </c>
      <c r="K53" s="361">
        <v>3.9</v>
      </c>
      <c r="L53" s="361">
        <v>5.4</v>
      </c>
      <c r="M53" s="361">
        <v>6</v>
      </c>
      <c r="N53" s="468">
        <v>1</v>
      </c>
      <c r="O53" s="468" t="s">
        <v>1705</v>
      </c>
      <c r="P53" s="468" t="s">
        <v>1701</v>
      </c>
      <c r="Q53" s="468" t="s">
        <v>1709</v>
      </c>
      <c r="R53" s="468">
        <v>0</v>
      </c>
      <c r="S53" s="468" t="s">
        <v>1701</v>
      </c>
      <c r="T53" s="468" t="s">
        <v>1767</v>
      </c>
      <c r="U53" s="468">
        <v>0</v>
      </c>
      <c r="V53" s="468" t="s">
        <v>1701</v>
      </c>
      <c r="W53" s="468" t="s">
        <v>1707</v>
      </c>
      <c r="X53" s="468">
        <v>1</v>
      </c>
      <c r="Y53" s="322"/>
      <c r="Z53" s="322"/>
      <c r="AA53" s="322"/>
      <c r="AB53" s="468" t="s">
        <v>1699</v>
      </c>
      <c r="AC53" s="468" t="s">
        <v>1703</v>
      </c>
      <c r="AD53" s="468">
        <v>2</v>
      </c>
      <c r="AE53" s="468"/>
      <c r="AF53" s="356">
        <v>7.4572700000000003</v>
      </c>
      <c r="AG53" s="362">
        <v>112.45468</v>
      </c>
    </row>
    <row r="54" spans="2:34">
      <c r="B54" s="670"/>
      <c r="C54" s="653"/>
      <c r="D54" s="653"/>
      <c r="E54" s="653"/>
      <c r="F54" s="653"/>
      <c r="G54" s="653"/>
      <c r="H54" s="653"/>
      <c r="I54" s="653"/>
      <c r="J54" s="653"/>
      <c r="K54" s="653"/>
      <c r="L54" s="653"/>
      <c r="M54" s="653"/>
      <c r="N54" s="653"/>
      <c r="O54" s="653"/>
      <c r="P54" s="653"/>
      <c r="Q54" s="653"/>
      <c r="R54" s="653"/>
      <c r="S54" s="653"/>
      <c r="T54" s="653"/>
      <c r="U54" s="653"/>
      <c r="V54" s="653"/>
      <c r="W54" s="653"/>
      <c r="X54" s="653"/>
      <c r="Y54" s="653"/>
      <c r="Z54" s="653"/>
      <c r="AA54" s="653"/>
      <c r="AB54" s="653"/>
      <c r="AC54" s="653"/>
      <c r="AD54" s="653"/>
      <c r="AE54" s="653"/>
      <c r="AF54" s="653"/>
      <c r="AG54" s="653"/>
    </row>
    <row r="55" spans="2:34">
      <c r="B55" s="472" t="s">
        <v>2296</v>
      </c>
      <c r="C55" s="377">
        <v>0.46899999999999997</v>
      </c>
      <c r="D55" s="377" t="s">
        <v>2297</v>
      </c>
      <c r="E55" s="377"/>
      <c r="F55" s="333"/>
      <c r="G55" s="377"/>
      <c r="H55" s="360"/>
      <c r="I55" s="377"/>
      <c r="J55" s="376"/>
      <c r="K55" s="366"/>
      <c r="L55" s="366"/>
      <c r="M55" s="366"/>
      <c r="N55" s="377"/>
      <c r="O55" s="335"/>
      <c r="P55" s="335"/>
      <c r="Q55" s="335"/>
      <c r="R55" s="377"/>
      <c r="S55" s="383"/>
      <c r="T55" s="383"/>
      <c r="U55" s="383"/>
      <c r="V55" s="383"/>
      <c r="W55" s="383"/>
      <c r="X55" s="383"/>
      <c r="Y55" s="322"/>
      <c r="Z55" s="322"/>
      <c r="AA55" s="322"/>
      <c r="AB55" s="317"/>
      <c r="AC55" s="317"/>
      <c r="AD55" s="383"/>
      <c r="AE55" s="383"/>
      <c r="AF55" s="377"/>
      <c r="AG55" s="378"/>
    </row>
    <row r="56" spans="2:34">
      <c r="B56" s="670"/>
      <c r="C56" s="653"/>
      <c r="D56" s="653"/>
      <c r="E56" s="653"/>
      <c r="F56" s="653"/>
      <c r="G56" s="653"/>
      <c r="H56" s="653"/>
      <c r="I56" s="653"/>
      <c r="J56" s="653"/>
      <c r="K56" s="653"/>
      <c r="L56" s="653"/>
      <c r="M56" s="653"/>
      <c r="N56" s="653"/>
      <c r="O56" s="653"/>
      <c r="P56" s="653"/>
      <c r="Q56" s="653"/>
      <c r="R56" s="653"/>
      <c r="S56" s="653"/>
      <c r="T56" s="653"/>
      <c r="U56" s="653"/>
      <c r="V56" s="653"/>
      <c r="W56" s="653"/>
      <c r="X56" s="653"/>
      <c r="Y56" s="653"/>
      <c r="Z56" s="653"/>
      <c r="AA56" s="653"/>
      <c r="AB56" s="653"/>
      <c r="AC56" s="653"/>
      <c r="AD56" s="653"/>
      <c r="AE56" s="653"/>
      <c r="AF56" s="653"/>
      <c r="AG56" s="653"/>
    </row>
    <row r="57" spans="2:34">
      <c r="B57" s="472" t="s">
        <v>2298</v>
      </c>
      <c r="C57" s="377">
        <v>0.38600000000000001</v>
      </c>
      <c r="D57" s="377" t="s">
        <v>2299</v>
      </c>
      <c r="E57" s="377">
        <v>16</v>
      </c>
      <c r="F57" s="377" t="s">
        <v>2300</v>
      </c>
      <c r="G57" s="377" t="s">
        <v>2301</v>
      </c>
      <c r="H57" s="334" t="s">
        <v>2066</v>
      </c>
      <c r="I57" s="377">
        <v>0.17499999999999999</v>
      </c>
      <c r="J57" s="376" t="s">
        <v>1700</v>
      </c>
      <c r="K57" s="366">
        <v>3.95</v>
      </c>
      <c r="L57" s="366">
        <v>10.4</v>
      </c>
      <c r="M57" s="366">
        <v>11.4</v>
      </c>
      <c r="N57" s="377">
        <v>1</v>
      </c>
      <c r="O57" s="468" t="s">
        <v>1705</v>
      </c>
      <c r="P57" s="335" t="s">
        <v>1701</v>
      </c>
      <c r="Q57" s="335" t="s">
        <v>1709</v>
      </c>
      <c r="R57" s="377">
        <v>0</v>
      </c>
      <c r="S57" s="335" t="s">
        <v>1701</v>
      </c>
      <c r="T57" s="335" t="s">
        <v>1767</v>
      </c>
      <c r="U57" s="335">
        <v>0</v>
      </c>
      <c r="V57" s="335" t="s">
        <v>1701</v>
      </c>
      <c r="W57" s="335" t="s">
        <v>1707</v>
      </c>
      <c r="X57" s="335">
        <v>1</v>
      </c>
      <c r="Y57" s="322"/>
      <c r="Z57" s="322"/>
      <c r="AA57" s="322"/>
      <c r="AB57" s="377" t="s">
        <v>1699</v>
      </c>
      <c r="AC57" s="377" t="s">
        <v>1703</v>
      </c>
      <c r="AD57" s="377">
        <v>2</v>
      </c>
      <c r="AE57" s="377"/>
      <c r="AF57" s="377">
        <v>7.4618399999999996</v>
      </c>
      <c r="AG57" s="378">
        <v>112.45574000000001</v>
      </c>
    </row>
    <row r="58" spans="2:34">
      <c r="B58" s="670"/>
      <c r="C58" s="653"/>
      <c r="D58" s="653"/>
      <c r="E58" s="653"/>
      <c r="F58" s="653"/>
      <c r="G58" s="653"/>
      <c r="H58" s="653"/>
      <c r="I58" s="653"/>
      <c r="J58" s="653"/>
      <c r="K58" s="653"/>
      <c r="L58" s="653"/>
      <c r="M58" s="653"/>
      <c r="N58" s="653"/>
      <c r="O58" s="653"/>
      <c r="P58" s="653"/>
      <c r="Q58" s="653"/>
      <c r="R58" s="653"/>
      <c r="S58" s="653"/>
      <c r="T58" s="653"/>
      <c r="U58" s="653"/>
      <c r="V58" s="653"/>
      <c r="W58" s="653"/>
      <c r="X58" s="653"/>
      <c r="Y58" s="653"/>
      <c r="Z58" s="653"/>
      <c r="AA58" s="653"/>
      <c r="AB58" s="653"/>
      <c r="AC58" s="653"/>
      <c r="AD58" s="653"/>
      <c r="AE58" s="653"/>
      <c r="AF58" s="653"/>
      <c r="AG58" s="653"/>
    </row>
    <row r="59" spans="2:34">
      <c r="B59" s="482" t="s">
        <v>2302</v>
      </c>
      <c r="C59" s="475">
        <v>0.95699999999999996</v>
      </c>
      <c r="D59" s="480" t="s">
        <v>2303</v>
      </c>
      <c r="E59" s="335"/>
      <c r="F59" s="333"/>
      <c r="G59" s="376"/>
      <c r="H59" s="338"/>
      <c r="I59" s="391"/>
      <c r="J59" s="376"/>
      <c r="K59" s="392"/>
      <c r="L59" s="392"/>
      <c r="M59" s="392"/>
      <c r="N59" s="335"/>
      <c r="O59" s="335"/>
      <c r="P59" s="335"/>
      <c r="Q59" s="335"/>
      <c r="R59" s="335"/>
      <c r="S59" s="383"/>
      <c r="T59" s="383"/>
      <c r="U59" s="383"/>
      <c r="V59" s="383"/>
      <c r="W59" s="383"/>
      <c r="X59" s="383"/>
      <c r="Y59" s="322"/>
      <c r="Z59" s="322"/>
      <c r="AA59" s="322"/>
      <c r="AB59" s="317"/>
      <c r="AC59" s="317"/>
      <c r="AD59" s="317"/>
      <c r="AE59" s="317"/>
      <c r="AF59" s="395"/>
      <c r="AG59" s="396"/>
    </row>
    <row r="60" spans="2:34">
      <c r="B60" s="670"/>
      <c r="C60" s="653"/>
      <c r="D60" s="653"/>
      <c r="E60" s="653"/>
      <c r="F60" s="653"/>
      <c r="G60" s="653"/>
      <c r="H60" s="653"/>
      <c r="I60" s="653"/>
      <c r="J60" s="653"/>
      <c r="K60" s="653"/>
      <c r="L60" s="653"/>
      <c r="M60" s="653"/>
      <c r="N60" s="653"/>
      <c r="O60" s="653"/>
      <c r="P60" s="653"/>
      <c r="Q60" s="653"/>
      <c r="R60" s="653"/>
      <c r="S60" s="653"/>
      <c r="T60" s="653"/>
      <c r="U60" s="653"/>
      <c r="V60" s="653"/>
      <c r="W60" s="653"/>
      <c r="X60" s="653"/>
      <c r="Y60" s="653"/>
      <c r="Z60" s="653"/>
      <c r="AA60" s="653"/>
      <c r="AB60" s="653"/>
      <c r="AC60" s="653"/>
      <c r="AD60" s="653"/>
      <c r="AE60" s="653"/>
      <c r="AF60" s="653"/>
      <c r="AG60" s="653"/>
    </row>
    <row r="61" spans="2:34" ht="15" customHeight="1">
      <c r="B61" s="488" t="s">
        <v>2052</v>
      </c>
      <c r="C61" s="467">
        <v>0.32200000000000001</v>
      </c>
      <c r="D61" s="469" t="s">
        <v>2304</v>
      </c>
      <c r="E61" s="468"/>
      <c r="F61" s="317"/>
      <c r="G61" s="468"/>
      <c r="H61" s="360"/>
      <c r="I61" s="468"/>
      <c r="J61" s="468"/>
      <c r="K61" s="361"/>
      <c r="L61" s="361"/>
      <c r="M61" s="361"/>
      <c r="N61" s="468"/>
      <c r="O61" s="468"/>
      <c r="P61" s="468"/>
      <c r="Q61" s="468"/>
      <c r="R61" s="468"/>
      <c r="S61" s="468"/>
      <c r="T61" s="468"/>
      <c r="U61" s="468"/>
      <c r="V61" s="468"/>
      <c r="W61" s="468"/>
      <c r="X61" s="468"/>
      <c r="Y61" s="322"/>
      <c r="Z61" s="322"/>
      <c r="AA61" s="322"/>
      <c r="AB61" s="468"/>
      <c r="AC61" s="468"/>
      <c r="AD61" s="468"/>
      <c r="AE61" s="468"/>
      <c r="AF61" s="468"/>
      <c r="AG61" s="362"/>
    </row>
    <row r="62" spans="2:34">
      <c r="B62" s="670"/>
      <c r="C62" s="653"/>
      <c r="D62" s="653"/>
      <c r="E62" s="653"/>
      <c r="F62" s="653"/>
      <c r="G62" s="653"/>
      <c r="H62" s="653"/>
      <c r="I62" s="653"/>
      <c r="J62" s="653"/>
      <c r="K62" s="653"/>
      <c r="L62" s="653"/>
      <c r="M62" s="653"/>
      <c r="N62" s="653"/>
      <c r="O62" s="653"/>
      <c r="P62" s="653"/>
      <c r="Q62" s="653"/>
      <c r="R62" s="653"/>
      <c r="S62" s="653"/>
      <c r="T62" s="653"/>
      <c r="U62" s="653"/>
      <c r="V62" s="653"/>
      <c r="W62" s="653"/>
      <c r="X62" s="653"/>
      <c r="Y62" s="653"/>
      <c r="Z62" s="653"/>
      <c r="AA62" s="653"/>
      <c r="AB62" s="653"/>
      <c r="AC62" s="653"/>
      <c r="AD62" s="653"/>
      <c r="AE62" s="653"/>
      <c r="AF62" s="653"/>
      <c r="AG62" s="653"/>
    </row>
    <row r="63" spans="2:34" ht="15" customHeight="1">
      <c r="B63" s="472" t="s">
        <v>2306</v>
      </c>
      <c r="C63" s="484">
        <v>0.93200000000000005</v>
      </c>
      <c r="D63" s="376" t="s">
        <v>2307</v>
      </c>
      <c r="E63" s="468">
        <v>17</v>
      </c>
      <c r="F63" s="377" t="s">
        <v>2308</v>
      </c>
      <c r="G63" s="468" t="s">
        <v>2309</v>
      </c>
      <c r="H63" s="312" t="s">
        <v>2101</v>
      </c>
      <c r="I63" s="468">
        <v>0.92700000000000005</v>
      </c>
      <c r="J63" s="468" t="s">
        <v>1700</v>
      </c>
      <c r="K63" s="361">
        <v>3.8</v>
      </c>
      <c r="L63" s="361">
        <v>6.6</v>
      </c>
      <c r="M63" s="361">
        <v>7.2</v>
      </c>
      <c r="N63" s="468">
        <v>1</v>
      </c>
      <c r="O63" s="376" t="s">
        <v>1697</v>
      </c>
      <c r="P63" s="376" t="s">
        <v>1701</v>
      </c>
      <c r="Q63" s="376" t="s">
        <v>1709</v>
      </c>
      <c r="R63" s="376">
        <v>0</v>
      </c>
      <c r="S63" s="376" t="s">
        <v>1701</v>
      </c>
      <c r="T63" s="376" t="s">
        <v>1767</v>
      </c>
      <c r="U63" s="376">
        <v>0</v>
      </c>
      <c r="V63" s="376" t="s">
        <v>1701</v>
      </c>
      <c r="W63" s="376" t="s">
        <v>1707</v>
      </c>
      <c r="X63" s="376">
        <v>1</v>
      </c>
      <c r="Y63" s="322"/>
      <c r="Z63" s="322"/>
      <c r="AA63" s="322"/>
      <c r="AB63" s="376" t="s">
        <v>1699</v>
      </c>
      <c r="AC63" s="376" t="s">
        <v>1703</v>
      </c>
      <c r="AD63" s="376">
        <v>2</v>
      </c>
      <c r="AF63" s="356">
        <v>7.46143</v>
      </c>
      <c r="AG63" s="362">
        <v>112.46012</v>
      </c>
      <c r="AH63" s="436"/>
    </row>
    <row r="64" spans="2:34">
      <c r="B64" s="670"/>
      <c r="C64" s="653"/>
      <c r="D64" s="653"/>
      <c r="E64" s="653"/>
      <c r="F64" s="653"/>
      <c r="G64" s="653"/>
      <c r="H64" s="653"/>
      <c r="I64" s="653"/>
      <c r="J64" s="653"/>
      <c r="K64" s="653"/>
      <c r="L64" s="653"/>
      <c r="M64" s="653"/>
      <c r="N64" s="653"/>
      <c r="O64" s="653"/>
      <c r="P64" s="653"/>
      <c r="Q64" s="653"/>
      <c r="R64" s="653"/>
      <c r="S64" s="653"/>
      <c r="T64" s="653"/>
      <c r="U64" s="653"/>
      <c r="V64" s="653"/>
      <c r="W64" s="653"/>
      <c r="X64" s="653"/>
      <c r="Y64" s="653"/>
      <c r="Z64" s="653"/>
      <c r="AA64" s="653"/>
      <c r="AB64" s="653"/>
      <c r="AC64" s="653"/>
      <c r="AD64" s="653"/>
      <c r="AE64" s="653"/>
      <c r="AF64" s="653"/>
      <c r="AG64" s="653"/>
    </row>
    <row r="65" spans="2:33">
      <c r="B65" s="472" t="s">
        <v>2316</v>
      </c>
      <c r="C65" s="484">
        <v>0.28699999999999998</v>
      </c>
      <c r="D65" s="376" t="s">
        <v>2317</v>
      </c>
      <c r="E65" s="468">
        <v>18</v>
      </c>
      <c r="F65" s="377" t="s">
        <v>2318</v>
      </c>
      <c r="G65" s="468" t="s">
        <v>2319</v>
      </c>
      <c r="H65" s="360" t="s">
        <v>2116</v>
      </c>
      <c r="I65" s="468">
        <v>0.28199999999999997</v>
      </c>
      <c r="J65" s="468" t="s">
        <v>1700</v>
      </c>
      <c r="K65" s="361">
        <v>6.5</v>
      </c>
      <c r="L65" s="361">
        <v>3.7</v>
      </c>
      <c r="M65" s="361">
        <v>4.05</v>
      </c>
      <c r="N65" s="468">
        <v>1</v>
      </c>
      <c r="O65" s="468" t="s">
        <v>1705</v>
      </c>
      <c r="P65" s="376" t="s">
        <v>1701</v>
      </c>
      <c r="Q65" s="376" t="s">
        <v>1709</v>
      </c>
      <c r="R65" s="376">
        <v>0</v>
      </c>
      <c r="S65" s="376" t="s">
        <v>1701</v>
      </c>
      <c r="T65" s="376" t="s">
        <v>1767</v>
      </c>
      <c r="U65" s="376">
        <v>0</v>
      </c>
      <c r="V65" s="376" t="s">
        <v>1701</v>
      </c>
      <c r="W65" s="376" t="s">
        <v>1707</v>
      </c>
      <c r="X65" s="376">
        <v>1</v>
      </c>
      <c r="Y65" s="322"/>
      <c r="Z65" s="322"/>
      <c r="AA65" s="322"/>
      <c r="AB65" s="376" t="s">
        <v>1699</v>
      </c>
      <c r="AC65" s="376" t="s">
        <v>1703</v>
      </c>
      <c r="AD65" s="376">
        <v>2</v>
      </c>
      <c r="AF65" s="468">
        <v>7.4628300000000003</v>
      </c>
      <c r="AG65" s="362">
        <v>112.4618</v>
      </c>
    </row>
    <row r="66" spans="2:33">
      <c r="B66" s="670"/>
      <c r="C66" s="653"/>
      <c r="D66" s="653"/>
      <c r="E66" s="653"/>
      <c r="F66" s="653"/>
      <c r="G66" s="653"/>
      <c r="H66" s="653"/>
      <c r="I66" s="653"/>
      <c r="J66" s="653"/>
      <c r="K66" s="653"/>
      <c r="L66" s="653"/>
      <c r="M66" s="653"/>
      <c r="N66" s="653"/>
      <c r="O66" s="653"/>
      <c r="P66" s="653"/>
      <c r="Q66" s="653"/>
      <c r="R66" s="653"/>
      <c r="S66" s="653"/>
      <c r="T66" s="653"/>
      <c r="U66" s="653"/>
      <c r="V66" s="653"/>
      <c r="W66" s="653"/>
      <c r="X66" s="653"/>
      <c r="Y66" s="653"/>
      <c r="Z66" s="653"/>
      <c r="AA66" s="653"/>
      <c r="AB66" s="653"/>
      <c r="AC66" s="653"/>
      <c r="AD66" s="653"/>
      <c r="AE66" s="653"/>
      <c r="AF66" s="653"/>
      <c r="AG66" s="653"/>
    </row>
    <row r="67" spans="2:33">
      <c r="B67" s="483" t="s">
        <v>2353</v>
      </c>
      <c r="C67" s="476">
        <v>0.158</v>
      </c>
      <c r="D67" s="481" t="s">
        <v>2354</v>
      </c>
      <c r="E67" s="383"/>
      <c r="F67" s="317"/>
      <c r="G67" s="481"/>
      <c r="I67" s="437"/>
      <c r="J67" s="383"/>
      <c r="K67" s="438"/>
      <c r="L67" s="438"/>
      <c r="M67" s="438"/>
      <c r="N67" s="383"/>
      <c r="O67" s="335"/>
      <c r="P67" s="335"/>
      <c r="Q67" s="335"/>
      <c r="R67" s="383"/>
      <c r="S67" s="383"/>
      <c r="T67" s="383"/>
      <c r="U67" s="383"/>
      <c r="V67" s="383"/>
      <c r="W67" s="383"/>
      <c r="X67" s="383"/>
      <c r="Y67" s="322"/>
      <c r="Z67" s="322"/>
      <c r="AA67" s="322"/>
      <c r="AB67" s="383"/>
      <c r="AC67" s="383"/>
      <c r="AD67" s="383"/>
      <c r="AF67" s="393"/>
      <c r="AG67" s="394"/>
    </row>
    <row r="68" spans="2:33">
      <c r="B68" s="670"/>
      <c r="C68" s="653"/>
      <c r="D68" s="653"/>
      <c r="E68" s="653"/>
      <c r="F68" s="653"/>
      <c r="G68" s="653"/>
      <c r="H68" s="653"/>
      <c r="I68" s="653"/>
      <c r="J68" s="653"/>
      <c r="K68" s="653"/>
      <c r="L68" s="653"/>
      <c r="M68" s="653"/>
      <c r="N68" s="653"/>
      <c r="O68" s="653"/>
      <c r="P68" s="653"/>
      <c r="Q68" s="653"/>
      <c r="R68" s="653"/>
      <c r="S68" s="653"/>
      <c r="T68" s="653"/>
      <c r="U68" s="653"/>
      <c r="V68" s="653"/>
      <c r="W68" s="653"/>
      <c r="X68" s="653"/>
      <c r="Y68" s="653"/>
      <c r="Z68" s="653"/>
      <c r="AA68" s="653"/>
      <c r="AB68" s="653"/>
      <c r="AC68" s="653"/>
      <c r="AD68" s="653"/>
      <c r="AE68" s="653"/>
      <c r="AF68" s="653"/>
      <c r="AG68" s="653"/>
    </row>
    <row r="69" spans="2:33">
      <c r="B69" s="482" t="s">
        <v>2054</v>
      </c>
      <c r="C69" s="475">
        <v>0.2</v>
      </c>
      <c r="D69" s="477" t="s">
        <v>2355</v>
      </c>
      <c r="E69" s="371"/>
      <c r="F69" s="317"/>
      <c r="G69" s="345"/>
      <c r="I69" s="345"/>
      <c r="J69" s="345"/>
      <c r="K69" s="348"/>
      <c r="L69" s="348"/>
      <c r="M69" s="348"/>
      <c r="N69" s="345"/>
      <c r="O69" s="468"/>
      <c r="P69" s="468"/>
      <c r="Q69" s="468"/>
      <c r="R69" s="468"/>
      <c r="S69" s="468"/>
      <c r="T69" s="468"/>
      <c r="U69" s="468"/>
      <c r="V69" s="468"/>
      <c r="W69" s="468"/>
      <c r="X69" s="468"/>
      <c r="Y69" s="322"/>
      <c r="Z69" s="322"/>
      <c r="AA69" s="322"/>
      <c r="AB69" s="468"/>
      <c r="AC69" s="468"/>
      <c r="AD69" s="468"/>
      <c r="AF69" s="345"/>
      <c r="AG69" s="351"/>
    </row>
    <row r="70" spans="2:33">
      <c r="B70" s="670"/>
      <c r="C70" s="653"/>
      <c r="D70" s="653"/>
      <c r="E70" s="653"/>
      <c r="F70" s="653"/>
      <c r="G70" s="653"/>
      <c r="H70" s="653"/>
      <c r="I70" s="653"/>
      <c r="J70" s="653"/>
      <c r="K70" s="653"/>
      <c r="L70" s="653"/>
      <c r="M70" s="653"/>
      <c r="N70" s="653"/>
      <c r="O70" s="653"/>
      <c r="P70" s="653"/>
      <c r="Q70" s="653"/>
      <c r="R70" s="653"/>
      <c r="S70" s="653"/>
      <c r="T70" s="653"/>
      <c r="U70" s="653"/>
      <c r="V70" s="653"/>
      <c r="W70" s="653"/>
      <c r="X70" s="653"/>
      <c r="Y70" s="653"/>
      <c r="Z70" s="653"/>
      <c r="AA70" s="653"/>
      <c r="AB70" s="653"/>
      <c r="AC70" s="653"/>
      <c r="AD70" s="653"/>
      <c r="AE70" s="653"/>
      <c r="AF70" s="653"/>
      <c r="AG70" s="653"/>
    </row>
    <row r="71" spans="2:33">
      <c r="B71" s="472" t="s">
        <v>2356</v>
      </c>
      <c r="C71" s="467">
        <v>0.20599999999999999</v>
      </c>
      <c r="D71" s="376" t="s">
        <v>2357</v>
      </c>
      <c r="E71" s="376"/>
      <c r="F71" s="377"/>
      <c r="G71" s="376"/>
      <c r="H71" s="419"/>
      <c r="I71" s="320"/>
      <c r="J71" s="376"/>
      <c r="K71" s="321"/>
      <c r="L71" s="321"/>
      <c r="M71" s="321"/>
      <c r="N71" s="376"/>
      <c r="O71" s="376"/>
      <c r="P71" s="376"/>
      <c r="Q71" s="376"/>
      <c r="R71" s="376"/>
      <c r="S71" s="376"/>
      <c r="T71" s="376"/>
      <c r="U71" s="376"/>
      <c r="V71" s="376"/>
      <c r="W71" s="376"/>
      <c r="X71" s="376"/>
      <c r="Y71" s="322"/>
      <c r="Z71" s="322"/>
      <c r="AA71" s="322"/>
      <c r="AB71" s="376"/>
      <c r="AC71" s="376"/>
      <c r="AD71" s="376"/>
      <c r="AF71" s="323"/>
      <c r="AG71" s="325"/>
    </row>
    <row r="72" spans="2:33">
      <c r="B72" s="670"/>
      <c r="C72" s="653"/>
      <c r="D72" s="653"/>
      <c r="E72" s="653"/>
      <c r="F72" s="653"/>
      <c r="G72" s="653"/>
      <c r="H72" s="653"/>
      <c r="I72" s="653"/>
      <c r="J72" s="653"/>
      <c r="K72" s="653"/>
      <c r="L72" s="653"/>
      <c r="M72" s="653"/>
      <c r="N72" s="653"/>
      <c r="O72" s="653"/>
      <c r="P72" s="653"/>
      <c r="Q72" s="653"/>
      <c r="R72" s="653"/>
      <c r="S72" s="653"/>
      <c r="T72" s="653"/>
      <c r="U72" s="653"/>
      <c r="V72" s="653"/>
      <c r="W72" s="653"/>
      <c r="X72" s="653"/>
      <c r="Y72" s="653"/>
      <c r="Z72" s="653"/>
      <c r="AA72" s="653"/>
      <c r="AB72" s="653"/>
      <c r="AC72" s="653"/>
      <c r="AD72" s="653"/>
      <c r="AE72" s="653"/>
      <c r="AF72" s="653"/>
      <c r="AG72" s="653"/>
    </row>
    <row r="73" spans="2:33">
      <c r="B73" s="482" t="s">
        <v>2358</v>
      </c>
      <c r="C73" s="475">
        <v>0.32300000000000001</v>
      </c>
      <c r="D73" s="480" t="s">
        <v>2359</v>
      </c>
      <c r="E73" s="376"/>
      <c r="F73" s="377"/>
      <c r="G73" s="376"/>
      <c r="I73" s="320"/>
      <c r="J73" s="376"/>
      <c r="K73" s="321"/>
      <c r="L73" s="321"/>
      <c r="M73" s="321"/>
      <c r="N73" s="376"/>
      <c r="O73" s="376"/>
      <c r="P73" s="376"/>
      <c r="Q73" s="376"/>
      <c r="R73" s="376"/>
      <c r="S73" s="376"/>
      <c r="T73" s="376"/>
      <c r="U73" s="376"/>
      <c r="V73" s="376"/>
      <c r="W73" s="376"/>
      <c r="X73" s="376"/>
      <c r="Y73" s="322"/>
      <c r="Z73" s="322"/>
      <c r="AA73" s="322"/>
      <c r="AB73" s="376"/>
      <c r="AC73" s="376"/>
      <c r="AD73" s="376"/>
      <c r="AF73" s="421"/>
      <c r="AG73" s="439"/>
    </row>
    <row r="74" spans="2:33">
      <c r="B74" s="670"/>
      <c r="C74" s="653"/>
      <c r="D74" s="653"/>
      <c r="E74" s="653"/>
      <c r="F74" s="653"/>
      <c r="G74" s="653"/>
      <c r="H74" s="653"/>
      <c r="I74" s="653"/>
      <c r="J74" s="653"/>
      <c r="K74" s="653"/>
      <c r="L74" s="653"/>
      <c r="M74" s="653"/>
      <c r="N74" s="653"/>
      <c r="O74" s="653"/>
      <c r="P74" s="653"/>
      <c r="Q74" s="653"/>
      <c r="R74" s="653"/>
      <c r="S74" s="653"/>
      <c r="T74" s="653"/>
      <c r="U74" s="653"/>
      <c r="V74" s="653"/>
      <c r="W74" s="653"/>
      <c r="X74" s="653"/>
      <c r="Y74" s="653"/>
      <c r="Z74" s="653"/>
      <c r="AA74" s="653"/>
      <c r="AB74" s="653"/>
      <c r="AC74" s="653"/>
      <c r="AD74" s="653"/>
      <c r="AE74" s="653"/>
      <c r="AF74" s="653"/>
      <c r="AG74" s="653"/>
    </row>
    <row r="75" spans="2:33">
      <c r="B75" s="472" t="s">
        <v>2360</v>
      </c>
      <c r="C75" s="485">
        <v>0.22800000000000001</v>
      </c>
      <c r="D75" s="377" t="s">
        <v>2361</v>
      </c>
      <c r="E75" s="377"/>
      <c r="F75" s="377"/>
      <c r="G75" s="377"/>
      <c r="H75" s="334"/>
      <c r="I75" s="377"/>
      <c r="J75" s="376"/>
      <c r="K75" s="377"/>
      <c r="L75" s="366"/>
      <c r="M75" s="366"/>
      <c r="N75" s="377"/>
      <c r="O75" s="376"/>
      <c r="P75" s="376"/>
      <c r="Q75" s="376"/>
      <c r="R75" s="377"/>
      <c r="S75" s="376"/>
      <c r="T75" s="376"/>
      <c r="U75" s="376"/>
      <c r="V75" s="376"/>
      <c r="W75" s="376"/>
      <c r="X75" s="376"/>
      <c r="Y75" s="322"/>
      <c r="Z75" s="322"/>
      <c r="AA75" s="322"/>
      <c r="AB75" s="377"/>
      <c r="AC75" s="377"/>
      <c r="AD75" s="377"/>
      <c r="AE75" s="377"/>
      <c r="AF75" s="377"/>
      <c r="AG75" s="378"/>
    </row>
    <row r="76" spans="2:33">
      <c r="B76" s="670"/>
      <c r="C76" s="653"/>
      <c r="D76" s="653"/>
      <c r="E76" s="653"/>
      <c r="F76" s="653"/>
      <c r="G76" s="653"/>
      <c r="H76" s="653"/>
      <c r="I76" s="653"/>
      <c r="J76" s="653"/>
      <c r="K76" s="653"/>
      <c r="L76" s="653"/>
      <c r="M76" s="653"/>
      <c r="N76" s="653"/>
      <c r="O76" s="653"/>
      <c r="P76" s="653"/>
      <c r="Q76" s="653"/>
      <c r="R76" s="653"/>
      <c r="S76" s="653"/>
      <c r="T76" s="653"/>
      <c r="U76" s="653"/>
      <c r="V76" s="653"/>
      <c r="W76" s="653"/>
      <c r="X76" s="653"/>
      <c r="Y76" s="653"/>
      <c r="Z76" s="653"/>
      <c r="AA76" s="653"/>
      <c r="AB76" s="653"/>
      <c r="AC76" s="653"/>
      <c r="AD76" s="653"/>
      <c r="AE76" s="653"/>
      <c r="AF76" s="653"/>
      <c r="AG76" s="653"/>
    </row>
    <row r="77" spans="2:33">
      <c r="B77" s="472" t="s">
        <v>2362</v>
      </c>
      <c r="C77" s="485">
        <v>0.17599999999999999</v>
      </c>
      <c r="D77" s="377" t="s">
        <v>2363</v>
      </c>
      <c r="E77" s="377"/>
      <c r="F77" s="377"/>
      <c r="G77" s="377"/>
      <c r="H77" s="360"/>
      <c r="J77" s="376"/>
      <c r="K77" s="366"/>
      <c r="L77" s="366"/>
      <c r="M77" s="366"/>
      <c r="N77" s="377"/>
      <c r="O77" s="376"/>
      <c r="P77" s="376"/>
      <c r="Q77" s="376"/>
      <c r="R77" s="377"/>
      <c r="S77" s="376"/>
      <c r="T77" s="376"/>
      <c r="U77" s="376"/>
      <c r="V77" s="377"/>
      <c r="W77" s="377"/>
      <c r="X77" s="377"/>
      <c r="Y77" s="322"/>
      <c r="Z77" s="322"/>
      <c r="AA77" s="322"/>
      <c r="AB77" s="376"/>
      <c r="AC77" s="376"/>
      <c r="AD77" s="376"/>
      <c r="AE77" s="377"/>
      <c r="AF77" s="377"/>
      <c r="AG77" s="378"/>
    </row>
    <row r="78" spans="2:33">
      <c r="B78" s="670"/>
      <c r="C78" s="653"/>
      <c r="D78" s="653"/>
      <c r="E78" s="653"/>
      <c r="F78" s="653"/>
      <c r="G78" s="653"/>
      <c r="H78" s="653"/>
      <c r="I78" s="653"/>
      <c r="J78" s="653"/>
      <c r="K78" s="653"/>
      <c r="L78" s="653"/>
      <c r="M78" s="653"/>
      <c r="N78" s="653"/>
      <c r="O78" s="653"/>
      <c r="P78" s="653"/>
      <c r="Q78" s="653"/>
      <c r="R78" s="653"/>
      <c r="S78" s="653"/>
      <c r="T78" s="653"/>
      <c r="U78" s="653"/>
      <c r="V78" s="653"/>
      <c r="W78" s="653"/>
      <c r="X78" s="653"/>
      <c r="Y78" s="653"/>
      <c r="Z78" s="653"/>
      <c r="AA78" s="653"/>
      <c r="AB78" s="653"/>
      <c r="AC78" s="653"/>
      <c r="AD78" s="653"/>
      <c r="AE78" s="653"/>
      <c r="AF78" s="653"/>
      <c r="AG78" s="653"/>
    </row>
    <row r="79" spans="2:33">
      <c r="B79" s="472" t="s">
        <v>2364</v>
      </c>
      <c r="C79" s="485">
        <v>0.22500000000000001</v>
      </c>
      <c r="D79" s="377" t="s">
        <v>2365</v>
      </c>
      <c r="E79" s="377"/>
      <c r="F79" s="377"/>
      <c r="G79" s="377"/>
      <c r="H79" s="360"/>
      <c r="J79" s="376"/>
      <c r="K79" s="366"/>
      <c r="L79" s="366"/>
      <c r="M79" s="366"/>
      <c r="N79" s="377"/>
      <c r="O79" s="376"/>
      <c r="P79" s="376"/>
      <c r="Q79" s="376"/>
      <c r="R79" s="377"/>
      <c r="S79" s="376"/>
      <c r="T79" s="376"/>
      <c r="U79" s="376"/>
      <c r="V79" s="377"/>
      <c r="W79" s="377"/>
      <c r="X79" s="377"/>
      <c r="Y79" s="322"/>
      <c r="Z79" s="322"/>
      <c r="AA79" s="322"/>
      <c r="AB79" s="376"/>
      <c r="AC79" s="376"/>
      <c r="AD79" s="376"/>
      <c r="AE79" s="377"/>
      <c r="AF79" s="377"/>
      <c r="AG79" s="378"/>
    </row>
    <row r="80" spans="2:33">
      <c r="B80" s="670"/>
      <c r="C80" s="653"/>
      <c r="D80" s="653"/>
      <c r="E80" s="653"/>
      <c r="F80" s="653"/>
      <c r="G80" s="653"/>
      <c r="H80" s="653"/>
      <c r="I80" s="653"/>
      <c r="J80" s="653"/>
      <c r="K80" s="653"/>
      <c r="L80" s="653"/>
      <c r="M80" s="653"/>
      <c r="N80" s="653"/>
      <c r="O80" s="653"/>
      <c r="P80" s="653"/>
      <c r="Q80" s="653"/>
      <c r="R80" s="653"/>
      <c r="S80" s="653"/>
      <c r="T80" s="653"/>
      <c r="U80" s="653"/>
      <c r="V80" s="653"/>
      <c r="W80" s="653"/>
      <c r="X80" s="653"/>
      <c r="Y80" s="653"/>
      <c r="Z80" s="653"/>
      <c r="AA80" s="653"/>
      <c r="AB80" s="653"/>
      <c r="AC80" s="653"/>
      <c r="AD80" s="653"/>
      <c r="AE80" s="653"/>
      <c r="AF80" s="653"/>
      <c r="AG80" s="653"/>
    </row>
    <row r="81" spans="2:33">
      <c r="B81" s="482" t="s">
        <v>2366</v>
      </c>
      <c r="C81" s="350">
        <v>0.35</v>
      </c>
      <c r="D81" s="331" t="s">
        <v>2367</v>
      </c>
      <c r="E81" s="377">
        <v>19</v>
      </c>
      <c r="F81" s="377" t="s">
        <v>2368</v>
      </c>
      <c r="G81" s="376" t="s">
        <v>2369</v>
      </c>
      <c r="H81" s="334" t="s">
        <v>2065</v>
      </c>
      <c r="I81" s="484">
        <v>0</v>
      </c>
      <c r="J81" s="376" t="s">
        <v>1700</v>
      </c>
      <c r="K81" s="377">
        <v>3.7</v>
      </c>
      <c r="L81" s="366">
        <v>5.5</v>
      </c>
      <c r="M81" s="377">
        <v>6</v>
      </c>
      <c r="N81" s="377">
        <v>1</v>
      </c>
      <c r="O81" s="376" t="s">
        <v>1705</v>
      </c>
      <c r="P81" s="376" t="s">
        <v>1701</v>
      </c>
      <c r="Q81" s="376" t="s">
        <v>1709</v>
      </c>
      <c r="R81" s="377">
        <v>0</v>
      </c>
      <c r="S81" s="376" t="s">
        <v>1701</v>
      </c>
      <c r="T81" s="376" t="s">
        <v>1767</v>
      </c>
      <c r="U81" s="376">
        <v>0</v>
      </c>
      <c r="V81" s="376" t="s">
        <v>1701</v>
      </c>
      <c r="W81" s="376" t="s">
        <v>1707</v>
      </c>
      <c r="X81" s="376">
        <v>1</v>
      </c>
      <c r="Y81" s="322"/>
      <c r="Z81" s="322"/>
      <c r="AA81" s="322"/>
      <c r="AB81" s="376" t="s">
        <v>1699</v>
      </c>
      <c r="AC81" s="376" t="s">
        <v>1703</v>
      </c>
      <c r="AD81" s="376">
        <v>2</v>
      </c>
      <c r="AE81" s="377"/>
      <c r="AF81" s="377">
        <v>7.4596999999999998</v>
      </c>
      <c r="AG81" s="378">
        <v>112.4442</v>
      </c>
    </row>
    <row r="82" spans="2:33">
      <c r="B82" s="670"/>
      <c r="C82" s="653"/>
      <c r="D82" s="653"/>
      <c r="E82" s="653"/>
      <c r="F82" s="653"/>
      <c r="G82" s="653"/>
      <c r="H82" s="653"/>
      <c r="I82" s="653"/>
      <c r="J82" s="653"/>
      <c r="K82" s="653"/>
      <c r="L82" s="653"/>
      <c r="M82" s="653"/>
      <c r="N82" s="653"/>
      <c r="O82" s="653"/>
      <c r="P82" s="653"/>
      <c r="Q82" s="653"/>
      <c r="R82" s="653"/>
      <c r="S82" s="653"/>
      <c r="T82" s="653"/>
      <c r="U82" s="653"/>
      <c r="V82" s="653"/>
      <c r="W82" s="653"/>
      <c r="X82" s="653"/>
      <c r="Y82" s="653"/>
      <c r="Z82" s="653"/>
      <c r="AA82" s="653"/>
      <c r="AB82" s="653"/>
      <c r="AC82" s="653"/>
      <c r="AD82" s="653"/>
      <c r="AE82" s="653"/>
      <c r="AF82" s="653"/>
      <c r="AG82" s="653"/>
    </row>
    <row r="83" spans="2:33">
      <c r="B83" s="482" t="s">
        <v>2370</v>
      </c>
      <c r="C83" s="350">
        <v>0.71499999999999997</v>
      </c>
      <c r="D83" s="331" t="s">
        <v>2371</v>
      </c>
      <c r="E83" s="377"/>
      <c r="F83" s="377"/>
      <c r="G83" s="376"/>
      <c r="H83" s="334"/>
      <c r="I83" s="377"/>
      <c r="J83" s="376"/>
      <c r="K83" s="366"/>
      <c r="L83" s="366"/>
      <c r="M83" s="366"/>
      <c r="N83" s="377"/>
      <c r="O83" s="376"/>
      <c r="P83" s="376"/>
      <c r="Q83" s="376"/>
      <c r="R83" s="377"/>
      <c r="S83" s="376"/>
      <c r="T83" s="376"/>
      <c r="U83" s="376"/>
      <c r="V83" s="376"/>
      <c r="W83" s="376"/>
      <c r="X83" s="376"/>
      <c r="Y83" s="322"/>
      <c r="Z83" s="322"/>
      <c r="AA83" s="322"/>
      <c r="AB83" s="376"/>
      <c r="AC83" s="376"/>
      <c r="AD83" s="376"/>
      <c r="AE83" s="377"/>
      <c r="AF83" s="377"/>
      <c r="AG83" s="378"/>
    </row>
    <row r="84" spans="2:33">
      <c r="B84" s="670"/>
      <c r="C84" s="653"/>
      <c r="D84" s="653"/>
      <c r="E84" s="653"/>
      <c r="F84" s="653"/>
      <c r="G84" s="653"/>
      <c r="H84" s="653"/>
      <c r="I84" s="653"/>
      <c r="J84" s="653"/>
      <c r="K84" s="653"/>
      <c r="L84" s="653"/>
      <c r="M84" s="653"/>
      <c r="N84" s="653"/>
      <c r="O84" s="653"/>
      <c r="P84" s="653"/>
      <c r="Q84" s="653"/>
      <c r="R84" s="653"/>
      <c r="S84" s="653"/>
      <c r="T84" s="653"/>
      <c r="U84" s="653"/>
      <c r="V84" s="653"/>
      <c r="W84" s="653"/>
      <c r="X84" s="653"/>
      <c r="Y84" s="653"/>
      <c r="Z84" s="653"/>
      <c r="AA84" s="653"/>
      <c r="AB84" s="653"/>
      <c r="AC84" s="653"/>
      <c r="AD84" s="653"/>
      <c r="AE84" s="653"/>
      <c r="AF84" s="653"/>
      <c r="AG84" s="653"/>
    </row>
    <row r="85" spans="2:33">
      <c r="B85" s="482" t="s">
        <v>2372</v>
      </c>
      <c r="C85" s="475">
        <v>0.22</v>
      </c>
      <c r="D85" s="480" t="s">
        <v>2373</v>
      </c>
      <c r="E85" s="376">
        <v>20</v>
      </c>
      <c r="F85" s="377" t="s">
        <v>2374</v>
      </c>
      <c r="G85" s="376" t="s">
        <v>2375</v>
      </c>
      <c r="H85" s="360" t="s">
        <v>2123</v>
      </c>
      <c r="I85" s="320">
        <v>0.14899999999999999</v>
      </c>
      <c r="J85" s="321" t="s">
        <v>1700</v>
      </c>
      <c r="K85" s="321">
        <v>3.65</v>
      </c>
      <c r="L85" s="321">
        <v>4</v>
      </c>
      <c r="M85" s="321">
        <v>5.7</v>
      </c>
      <c r="N85" s="376">
        <v>1</v>
      </c>
      <c r="O85" s="376" t="s">
        <v>1705</v>
      </c>
      <c r="P85" s="376" t="s">
        <v>1701</v>
      </c>
      <c r="Q85" s="376" t="s">
        <v>1709</v>
      </c>
      <c r="R85" s="376">
        <v>0</v>
      </c>
      <c r="S85" s="376" t="s">
        <v>1701</v>
      </c>
      <c r="T85" s="376" t="s">
        <v>1767</v>
      </c>
      <c r="U85" s="376">
        <v>0</v>
      </c>
      <c r="V85" s="376" t="s">
        <v>1701</v>
      </c>
      <c r="W85" s="376" t="s">
        <v>1707</v>
      </c>
      <c r="X85" s="376">
        <v>1</v>
      </c>
      <c r="Y85" s="322"/>
      <c r="Z85" s="322"/>
      <c r="AA85" s="322"/>
      <c r="AB85" s="376" t="s">
        <v>1699</v>
      </c>
      <c r="AC85" s="376" t="s">
        <v>1703</v>
      </c>
      <c r="AD85" s="376">
        <v>2</v>
      </c>
      <c r="AE85" s="434"/>
      <c r="AF85" s="377">
        <v>7.4581900000000001</v>
      </c>
      <c r="AG85" s="378">
        <v>112.45182</v>
      </c>
    </row>
    <row r="86" spans="2:33">
      <c r="B86" s="670"/>
      <c r="C86" s="653"/>
      <c r="D86" s="653"/>
      <c r="E86" s="653"/>
      <c r="F86" s="653"/>
      <c r="G86" s="653"/>
      <c r="H86" s="653"/>
      <c r="I86" s="653"/>
      <c r="J86" s="653"/>
      <c r="K86" s="653"/>
      <c r="L86" s="653"/>
      <c r="M86" s="653"/>
      <c r="N86" s="653"/>
      <c r="O86" s="653"/>
      <c r="P86" s="653"/>
      <c r="Q86" s="653"/>
      <c r="R86" s="653"/>
      <c r="S86" s="653"/>
      <c r="T86" s="653"/>
      <c r="U86" s="653"/>
      <c r="V86" s="653"/>
      <c r="W86" s="653"/>
      <c r="X86" s="653"/>
      <c r="Y86" s="653"/>
      <c r="Z86" s="653"/>
      <c r="AA86" s="653"/>
      <c r="AB86" s="653"/>
      <c r="AC86" s="653"/>
      <c r="AD86" s="653"/>
      <c r="AE86" s="653"/>
      <c r="AF86" s="653"/>
      <c r="AG86" s="653"/>
    </row>
    <row r="87" spans="2:33">
      <c r="B87" s="482" t="s">
        <v>2376</v>
      </c>
      <c r="C87" s="475">
        <v>0.153</v>
      </c>
      <c r="D87" s="480" t="s">
        <v>2377</v>
      </c>
      <c r="E87" s="335"/>
      <c r="F87" s="377"/>
      <c r="G87" s="376"/>
      <c r="H87" s="400"/>
      <c r="I87" s="391"/>
      <c r="J87" s="335"/>
      <c r="K87" s="392"/>
      <c r="L87" s="392"/>
      <c r="M87" s="392"/>
      <c r="N87" s="335"/>
      <c r="O87" s="481"/>
      <c r="P87" s="481"/>
      <c r="Q87" s="481"/>
      <c r="R87" s="481"/>
      <c r="S87" s="376"/>
      <c r="T87" s="376"/>
      <c r="U87" s="376"/>
      <c r="V87" s="376"/>
      <c r="W87" s="376"/>
      <c r="X87" s="376"/>
      <c r="Y87" s="322"/>
      <c r="Z87" s="322"/>
      <c r="AA87" s="322"/>
      <c r="AB87" s="376"/>
      <c r="AC87" s="376"/>
      <c r="AD87" s="376"/>
      <c r="AE87" s="392"/>
      <c r="AF87" s="395"/>
      <c r="AG87" s="396"/>
    </row>
    <row r="88" spans="2:33">
      <c r="B88" s="670"/>
      <c r="C88" s="653"/>
      <c r="D88" s="653"/>
      <c r="E88" s="653"/>
      <c r="F88" s="653"/>
      <c r="G88" s="653"/>
      <c r="H88" s="653"/>
      <c r="I88" s="653"/>
      <c r="J88" s="653"/>
      <c r="K88" s="653"/>
      <c r="L88" s="653"/>
      <c r="M88" s="653"/>
      <c r="N88" s="653"/>
      <c r="O88" s="653"/>
      <c r="P88" s="653"/>
      <c r="Q88" s="653"/>
      <c r="R88" s="653"/>
      <c r="S88" s="653"/>
      <c r="T88" s="653"/>
      <c r="U88" s="653"/>
      <c r="V88" s="653"/>
      <c r="W88" s="653"/>
      <c r="X88" s="653"/>
      <c r="Y88" s="653"/>
      <c r="Z88" s="653"/>
      <c r="AA88" s="653"/>
      <c r="AB88" s="653"/>
      <c r="AC88" s="653"/>
      <c r="AD88" s="653"/>
      <c r="AE88" s="653"/>
      <c r="AF88" s="653"/>
      <c r="AG88" s="653"/>
    </row>
    <row r="89" spans="2:33">
      <c r="B89" s="483" t="s">
        <v>2378</v>
      </c>
      <c r="C89" s="476">
        <v>0.33500000000000002</v>
      </c>
      <c r="D89" s="481" t="s">
        <v>2379</v>
      </c>
      <c r="E89" s="383"/>
      <c r="F89" s="317"/>
      <c r="G89" s="481"/>
      <c r="H89" s="440"/>
      <c r="I89" s="437"/>
      <c r="J89" s="383"/>
      <c r="K89" s="438"/>
      <c r="L89" s="438"/>
      <c r="M89" s="438"/>
      <c r="N89" s="383"/>
      <c r="O89" s="376"/>
      <c r="P89" s="376"/>
      <c r="Q89" s="376"/>
      <c r="R89" s="376"/>
      <c r="S89" s="376"/>
      <c r="T89" s="376"/>
      <c r="U89" s="376"/>
      <c r="V89" s="376"/>
      <c r="W89" s="376"/>
      <c r="X89" s="376"/>
      <c r="Y89" s="322"/>
      <c r="Z89" s="322"/>
      <c r="AA89" s="322"/>
      <c r="AB89" s="376"/>
      <c r="AC89" s="376"/>
      <c r="AD89" s="376"/>
      <c r="AE89" s="441"/>
      <c r="AF89" s="393"/>
      <c r="AG89" s="394"/>
    </row>
    <row r="90" spans="2:33">
      <c r="B90" s="670"/>
      <c r="C90" s="653"/>
      <c r="D90" s="653"/>
      <c r="E90" s="653"/>
      <c r="F90" s="653"/>
      <c r="G90" s="653"/>
      <c r="H90" s="653"/>
      <c r="I90" s="653"/>
      <c r="J90" s="653"/>
      <c r="K90" s="653"/>
      <c r="L90" s="653"/>
      <c r="M90" s="653"/>
      <c r="N90" s="653"/>
      <c r="O90" s="653"/>
      <c r="P90" s="653"/>
      <c r="Q90" s="653"/>
      <c r="R90" s="653"/>
      <c r="S90" s="653"/>
      <c r="T90" s="653"/>
      <c r="U90" s="653"/>
      <c r="V90" s="653"/>
      <c r="W90" s="653"/>
      <c r="X90" s="653"/>
      <c r="Y90" s="653"/>
      <c r="Z90" s="653"/>
      <c r="AA90" s="653"/>
      <c r="AB90" s="653"/>
      <c r="AC90" s="653"/>
      <c r="AD90" s="653"/>
      <c r="AE90" s="653"/>
      <c r="AF90" s="653"/>
      <c r="AG90" s="653"/>
    </row>
    <row r="91" spans="2:33">
      <c r="B91" s="483" t="s">
        <v>2380</v>
      </c>
      <c r="C91" s="476">
        <v>0.13</v>
      </c>
      <c r="D91" s="481" t="s">
        <v>2381</v>
      </c>
      <c r="E91" s="383"/>
      <c r="F91" s="317"/>
      <c r="G91" s="481"/>
      <c r="H91" s="440"/>
      <c r="I91" s="437"/>
      <c r="J91" s="383"/>
      <c r="K91" s="438"/>
      <c r="L91" s="438"/>
      <c r="M91" s="438"/>
      <c r="N91" s="383"/>
      <c r="O91" s="376"/>
      <c r="P91" s="376"/>
      <c r="Q91" s="376"/>
      <c r="R91" s="376"/>
      <c r="S91" s="376"/>
      <c r="T91" s="376"/>
      <c r="U91" s="376"/>
      <c r="V91" s="376"/>
      <c r="W91" s="376"/>
      <c r="X91" s="376"/>
      <c r="Y91" s="322"/>
      <c r="Z91" s="322"/>
      <c r="AA91" s="322"/>
      <c r="AB91" s="376"/>
      <c r="AC91" s="376"/>
      <c r="AD91" s="376"/>
      <c r="AE91" s="441"/>
      <c r="AF91" s="393"/>
      <c r="AG91" s="394"/>
    </row>
    <row r="92" spans="2:33">
      <c r="B92" s="670"/>
      <c r="C92" s="653"/>
      <c r="D92" s="653"/>
      <c r="E92" s="653"/>
      <c r="F92" s="653"/>
      <c r="G92" s="653"/>
      <c r="H92" s="653"/>
      <c r="I92" s="653"/>
      <c r="J92" s="653"/>
      <c r="K92" s="653"/>
      <c r="L92" s="653"/>
      <c r="M92" s="653"/>
      <c r="N92" s="653"/>
      <c r="O92" s="653"/>
      <c r="P92" s="653"/>
      <c r="Q92" s="653"/>
      <c r="R92" s="653"/>
      <c r="S92" s="653"/>
      <c r="T92" s="653"/>
      <c r="U92" s="653"/>
      <c r="V92" s="653"/>
      <c r="W92" s="653"/>
      <c r="X92" s="653"/>
      <c r="Y92" s="653"/>
      <c r="Z92" s="653"/>
      <c r="AA92" s="653"/>
      <c r="AB92" s="653"/>
      <c r="AC92" s="653"/>
      <c r="AD92" s="653"/>
      <c r="AE92" s="653"/>
      <c r="AF92" s="653"/>
      <c r="AG92" s="653"/>
    </row>
    <row r="93" spans="2:33">
      <c r="B93" s="472">
        <v>100</v>
      </c>
      <c r="C93" s="467">
        <v>0.55100000000000005</v>
      </c>
      <c r="D93" s="376" t="s">
        <v>2390</v>
      </c>
      <c r="E93" s="376">
        <v>21</v>
      </c>
      <c r="F93" s="377" t="s">
        <v>2391</v>
      </c>
      <c r="G93" s="376" t="s">
        <v>2392</v>
      </c>
      <c r="H93" s="442" t="s">
        <v>2121</v>
      </c>
      <c r="I93" s="320">
        <v>2.1999999999999999E-2</v>
      </c>
      <c r="J93" s="376" t="s">
        <v>1700</v>
      </c>
      <c r="K93" s="321">
        <v>3.6</v>
      </c>
      <c r="L93" s="321">
        <v>5.4</v>
      </c>
      <c r="M93" s="321">
        <v>7.9</v>
      </c>
      <c r="N93" s="376">
        <v>1</v>
      </c>
      <c r="O93" s="376" t="s">
        <v>1705</v>
      </c>
      <c r="P93" s="376" t="s">
        <v>1701</v>
      </c>
      <c r="Q93" s="376" t="s">
        <v>1709</v>
      </c>
      <c r="R93" s="376">
        <v>0</v>
      </c>
      <c r="S93" s="376" t="s">
        <v>1701</v>
      </c>
      <c r="T93" s="376" t="s">
        <v>1767</v>
      </c>
      <c r="U93" s="376">
        <v>0</v>
      </c>
      <c r="V93" s="376" t="s">
        <v>1703</v>
      </c>
      <c r="W93" s="376" t="s">
        <v>1698</v>
      </c>
      <c r="X93" s="376">
        <v>1</v>
      </c>
      <c r="Y93" s="322"/>
      <c r="Z93" s="322"/>
      <c r="AA93" s="322"/>
      <c r="AB93" s="376" t="s">
        <v>1699</v>
      </c>
      <c r="AC93" s="376" t="s">
        <v>1703</v>
      </c>
      <c r="AD93" s="376">
        <v>2</v>
      </c>
      <c r="AE93" s="434"/>
      <c r="AF93" s="323">
        <v>7.4516299999999998</v>
      </c>
      <c r="AG93" s="325">
        <v>112.44732</v>
      </c>
    </row>
    <row r="94" spans="2:33">
      <c r="B94" s="670"/>
      <c r="C94" s="653"/>
      <c r="D94" s="653"/>
      <c r="E94" s="653"/>
      <c r="F94" s="653"/>
      <c r="G94" s="653"/>
      <c r="H94" s="653"/>
      <c r="I94" s="653"/>
      <c r="J94" s="653"/>
      <c r="K94" s="653"/>
      <c r="L94" s="653"/>
      <c r="M94" s="653"/>
      <c r="N94" s="653"/>
      <c r="O94" s="653"/>
      <c r="P94" s="653"/>
      <c r="Q94" s="653"/>
      <c r="R94" s="653"/>
      <c r="S94" s="653"/>
      <c r="T94" s="653"/>
      <c r="U94" s="653"/>
      <c r="V94" s="653"/>
      <c r="W94" s="653"/>
      <c r="X94" s="653"/>
      <c r="Y94" s="653"/>
      <c r="Z94" s="653"/>
      <c r="AA94" s="653"/>
      <c r="AB94" s="653"/>
      <c r="AC94" s="653"/>
      <c r="AD94" s="653"/>
      <c r="AE94" s="653"/>
      <c r="AF94" s="653"/>
      <c r="AG94" s="653"/>
    </row>
    <row r="95" spans="2:33">
      <c r="B95" s="472">
        <v>101</v>
      </c>
      <c r="C95" s="467">
        <v>0.16900000000000001</v>
      </c>
      <c r="D95" s="376" t="s">
        <v>2393</v>
      </c>
      <c r="E95" s="376">
        <v>22</v>
      </c>
      <c r="F95" s="377" t="s">
        <v>2394</v>
      </c>
      <c r="G95" s="376" t="s">
        <v>2395</v>
      </c>
      <c r="H95" s="442" t="s">
        <v>2096</v>
      </c>
      <c r="I95" s="320">
        <v>0.05</v>
      </c>
      <c r="J95" s="376" t="s">
        <v>1700</v>
      </c>
      <c r="K95" s="321">
        <v>3.8</v>
      </c>
      <c r="L95" s="321">
        <v>4.2</v>
      </c>
      <c r="M95" s="321">
        <v>5.9</v>
      </c>
      <c r="N95" s="376">
        <v>1</v>
      </c>
      <c r="O95" s="376" t="s">
        <v>1705</v>
      </c>
      <c r="P95" s="376" t="s">
        <v>1701</v>
      </c>
      <c r="Q95" s="376" t="s">
        <v>1709</v>
      </c>
      <c r="R95" s="376">
        <v>1</v>
      </c>
      <c r="S95" s="376" t="s">
        <v>1701</v>
      </c>
      <c r="T95" s="376" t="s">
        <v>1767</v>
      </c>
      <c r="U95" s="376">
        <v>2</v>
      </c>
      <c r="V95" s="376" t="s">
        <v>1701</v>
      </c>
      <c r="W95" s="376" t="s">
        <v>1707</v>
      </c>
      <c r="X95" s="376">
        <v>1</v>
      </c>
      <c r="Y95" s="322"/>
      <c r="Z95" s="322"/>
      <c r="AA95" s="322"/>
      <c r="AB95" s="376" t="s">
        <v>1699</v>
      </c>
      <c r="AC95" s="376" t="s">
        <v>1703</v>
      </c>
      <c r="AD95" s="376">
        <v>0</v>
      </c>
      <c r="AE95" s="434"/>
      <c r="AF95" s="323">
        <v>7.45878</v>
      </c>
      <c r="AG95" s="443">
        <v>112.44935</v>
      </c>
    </row>
    <row r="96" spans="2:33">
      <c r="B96" s="670"/>
      <c r="C96" s="653"/>
      <c r="D96" s="653"/>
      <c r="E96" s="653"/>
      <c r="F96" s="653"/>
      <c r="G96" s="653"/>
      <c r="H96" s="653"/>
      <c r="I96" s="653"/>
      <c r="J96" s="653"/>
      <c r="K96" s="653"/>
      <c r="L96" s="653"/>
      <c r="M96" s="653"/>
      <c r="N96" s="653"/>
      <c r="O96" s="653"/>
      <c r="P96" s="653"/>
      <c r="Q96" s="653"/>
      <c r="R96" s="653"/>
      <c r="S96" s="653"/>
      <c r="T96" s="653"/>
      <c r="U96" s="653"/>
      <c r="V96" s="653"/>
      <c r="W96" s="653"/>
      <c r="X96" s="653"/>
      <c r="Y96" s="653"/>
      <c r="Z96" s="653"/>
      <c r="AA96" s="653"/>
      <c r="AB96" s="653"/>
      <c r="AC96" s="653"/>
      <c r="AD96" s="653"/>
      <c r="AE96" s="653"/>
      <c r="AF96" s="653"/>
      <c r="AG96" s="653"/>
    </row>
    <row r="97" spans="2:34">
      <c r="B97" s="472">
        <v>102</v>
      </c>
      <c r="C97" s="467">
        <v>0.40300000000000002</v>
      </c>
      <c r="D97" s="376" t="s">
        <v>2396</v>
      </c>
      <c r="E97" s="376"/>
      <c r="F97" s="377"/>
      <c r="G97" s="376"/>
      <c r="H97" s="442"/>
      <c r="I97" s="320"/>
      <c r="J97" s="376"/>
      <c r="K97" s="321"/>
      <c r="L97" s="321"/>
      <c r="M97" s="321"/>
      <c r="N97" s="376"/>
      <c r="O97" s="376"/>
      <c r="P97" s="376"/>
      <c r="Q97" s="376"/>
      <c r="R97" s="376"/>
      <c r="S97" s="376"/>
      <c r="T97" s="376"/>
      <c r="U97" s="376"/>
      <c r="V97" s="376"/>
      <c r="W97" s="376"/>
      <c r="X97" s="376"/>
      <c r="Y97" s="322"/>
      <c r="Z97" s="322"/>
      <c r="AA97" s="322"/>
      <c r="AB97" s="376"/>
      <c r="AC97" s="376"/>
      <c r="AD97" s="376"/>
      <c r="AE97" s="434"/>
      <c r="AF97" s="420"/>
      <c r="AG97" s="443"/>
    </row>
    <row r="98" spans="2:34">
      <c r="B98" s="670"/>
      <c r="C98" s="653"/>
      <c r="D98" s="653"/>
      <c r="E98" s="653"/>
      <c r="F98" s="653"/>
      <c r="G98" s="653"/>
      <c r="H98" s="653"/>
      <c r="I98" s="653"/>
      <c r="J98" s="653"/>
      <c r="K98" s="653"/>
      <c r="L98" s="653"/>
      <c r="M98" s="653"/>
      <c r="N98" s="653"/>
      <c r="O98" s="653"/>
      <c r="P98" s="653"/>
      <c r="Q98" s="653"/>
      <c r="R98" s="653"/>
      <c r="S98" s="653"/>
      <c r="T98" s="653"/>
      <c r="U98" s="653"/>
      <c r="V98" s="653"/>
      <c r="W98" s="653"/>
      <c r="X98" s="653"/>
      <c r="Y98" s="653"/>
      <c r="Z98" s="653"/>
      <c r="AA98" s="653"/>
      <c r="AB98" s="653"/>
      <c r="AC98" s="653"/>
      <c r="AD98" s="653"/>
      <c r="AE98" s="653"/>
      <c r="AF98" s="653"/>
      <c r="AG98" s="653"/>
    </row>
    <row r="99" spans="2:34">
      <c r="B99" s="488">
        <v>103</v>
      </c>
      <c r="C99" s="467">
        <v>0.45600000000000002</v>
      </c>
      <c r="D99" s="376" t="s">
        <v>2397</v>
      </c>
      <c r="E99" s="371">
        <v>23</v>
      </c>
      <c r="F99" s="333" t="s">
        <v>2398</v>
      </c>
      <c r="G99" s="444" t="s">
        <v>2399</v>
      </c>
      <c r="H99" s="445" t="s">
        <v>2075</v>
      </c>
      <c r="I99" s="347">
        <v>0.29699999999999999</v>
      </c>
      <c r="J99" s="481" t="s">
        <v>1700</v>
      </c>
      <c r="K99" s="345">
        <v>5.9</v>
      </c>
      <c r="L99" s="345">
        <v>4.9000000000000004</v>
      </c>
      <c r="M99" s="345">
        <v>5.3</v>
      </c>
      <c r="N99" s="345">
        <v>1</v>
      </c>
      <c r="O99" s="468" t="s">
        <v>1705</v>
      </c>
      <c r="P99" s="468" t="s">
        <v>1701</v>
      </c>
      <c r="Q99" s="468" t="s">
        <v>1709</v>
      </c>
      <c r="R99" s="345">
        <v>0</v>
      </c>
      <c r="S99" s="468" t="s">
        <v>1701</v>
      </c>
      <c r="T99" s="468" t="s">
        <v>1767</v>
      </c>
      <c r="U99" s="468">
        <v>0</v>
      </c>
      <c r="V99" s="468" t="s">
        <v>1701</v>
      </c>
      <c r="W99" s="468" t="s">
        <v>1707</v>
      </c>
      <c r="X99" s="468">
        <v>1</v>
      </c>
      <c r="Y99" s="322"/>
      <c r="Z99" s="322"/>
      <c r="AA99" s="322"/>
      <c r="AB99" s="468" t="s">
        <v>1699</v>
      </c>
      <c r="AC99" s="468" t="s">
        <v>1703</v>
      </c>
      <c r="AD99" s="468">
        <v>2</v>
      </c>
      <c r="AE99" s="345"/>
      <c r="AF99" s="345">
        <v>7.47384</v>
      </c>
      <c r="AG99" s="351">
        <v>112.45537</v>
      </c>
    </row>
    <row r="100" spans="2:34">
      <c r="B100" s="670"/>
      <c r="C100" s="653"/>
      <c r="D100" s="653"/>
      <c r="E100" s="653"/>
      <c r="F100" s="653"/>
      <c r="G100" s="653"/>
      <c r="H100" s="653"/>
      <c r="I100" s="653"/>
      <c r="J100" s="653"/>
      <c r="K100" s="653"/>
      <c r="L100" s="653"/>
      <c r="M100" s="653"/>
      <c r="N100" s="653"/>
      <c r="O100" s="653"/>
      <c r="P100" s="653"/>
      <c r="Q100" s="653"/>
      <c r="R100" s="653"/>
      <c r="S100" s="653"/>
      <c r="T100" s="653"/>
      <c r="U100" s="653"/>
      <c r="V100" s="653"/>
      <c r="W100" s="653"/>
      <c r="X100" s="653"/>
      <c r="Y100" s="653"/>
      <c r="Z100" s="653"/>
      <c r="AA100" s="653"/>
      <c r="AB100" s="653"/>
      <c r="AC100" s="653"/>
      <c r="AD100" s="653"/>
      <c r="AE100" s="653"/>
      <c r="AF100" s="653"/>
      <c r="AG100" s="653"/>
    </row>
    <row r="101" spans="2:34">
      <c r="B101" s="488">
        <v>107</v>
      </c>
      <c r="C101" s="468">
        <v>0.2</v>
      </c>
      <c r="D101" s="468" t="s">
        <v>2406</v>
      </c>
      <c r="E101" s="468">
        <v>24</v>
      </c>
      <c r="F101" s="333" t="s">
        <v>2407</v>
      </c>
      <c r="G101" s="468" t="s">
        <v>2408</v>
      </c>
      <c r="H101" s="446" t="s">
        <v>2125</v>
      </c>
      <c r="I101" s="384">
        <v>0.27500000000000002</v>
      </c>
      <c r="J101" s="376" t="s">
        <v>1700</v>
      </c>
      <c r="K101" s="361">
        <v>3.35</v>
      </c>
      <c r="L101" s="361">
        <v>2.6</v>
      </c>
      <c r="M101" s="361">
        <v>2.9</v>
      </c>
      <c r="N101" s="468">
        <v>1</v>
      </c>
      <c r="O101" s="468" t="s">
        <v>1705</v>
      </c>
      <c r="P101" s="468" t="s">
        <v>1701</v>
      </c>
      <c r="Q101" s="468" t="s">
        <v>1709</v>
      </c>
      <c r="R101" s="468">
        <v>0</v>
      </c>
      <c r="S101" s="468" t="s">
        <v>1701</v>
      </c>
      <c r="T101" s="468" t="s">
        <v>1767</v>
      </c>
      <c r="U101" s="468">
        <v>0</v>
      </c>
      <c r="V101" s="468" t="s">
        <v>1698</v>
      </c>
      <c r="W101" s="468" t="s">
        <v>1698</v>
      </c>
      <c r="X101" s="468">
        <v>1</v>
      </c>
      <c r="Y101" s="322"/>
      <c r="Z101" s="322"/>
      <c r="AA101" s="322"/>
      <c r="AB101" s="468" t="s">
        <v>1699</v>
      </c>
      <c r="AC101" s="468" t="s">
        <v>1703</v>
      </c>
      <c r="AD101" s="468">
        <v>2</v>
      </c>
      <c r="AE101" s="468"/>
      <c r="AF101" s="468">
        <v>7.4616400000000001</v>
      </c>
      <c r="AG101" s="362">
        <v>112.45784</v>
      </c>
    </row>
    <row r="102" spans="2:34">
      <c r="B102" s="670"/>
      <c r="C102" s="653"/>
      <c r="D102" s="653"/>
      <c r="E102" s="653"/>
      <c r="F102" s="653"/>
      <c r="G102" s="653"/>
      <c r="H102" s="653"/>
      <c r="I102" s="653"/>
      <c r="J102" s="653"/>
      <c r="K102" s="653"/>
      <c r="L102" s="653"/>
      <c r="M102" s="653"/>
      <c r="N102" s="653"/>
      <c r="O102" s="653"/>
      <c r="P102" s="653"/>
      <c r="Q102" s="653"/>
      <c r="R102" s="653"/>
      <c r="S102" s="653"/>
      <c r="T102" s="653"/>
      <c r="U102" s="653"/>
      <c r="V102" s="653"/>
      <c r="W102" s="653"/>
      <c r="X102" s="653"/>
      <c r="Y102" s="653"/>
      <c r="Z102" s="653"/>
      <c r="AA102" s="653"/>
      <c r="AB102" s="653"/>
      <c r="AC102" s="653"/>
      <c r="AD102" s="653"/>
      <c r="AE102" s="653"/>
      <c r="AF102" s="653"/>
      <c r="AG102" s="653"/>
    </row>
    <row r="103" spans="2:34">
      <c r="B103" s="674">
        <v>122</v>
      </c>
      <c r="C103" s="676">
        <v>0.65</v>
      </c>
      <c r="D103" s="678" t="s">
        <v>2459</v>
      </c>
      <c r="E103" s="377">
        <v>1</v>
      </c>
      <c r="F103" s="333" t="s">
        <v>2462</v>
      </c>
      <c r="G103" s="377" t="s">
        <v>2463</v>
      </c>
      <c r="H103" s="334"/>
      <c r="I103" s="377">
        <v>5.5E-2</v>
      </c>
      <c r="J103" s="376" t="s">
        <v>1700</v>
      </c>
      <c r="K103" s="366">
        <v>25.8</v>
      </c>
      <c r="L103" s="366">
        <v>4.7</v>
      </c>
      <c r="M103" s="366">
        <v>5.38</v>
      </c>
      <c r="N103" s="377">
        <v>1</v>
      </c>
      <c r="O103" s="468" t="s">
        <v>1697</v>
      </c>
      <c r="P103" s="335" t="s">
        <v>1701</v>
      </c>
      <c r="Q103" s="335" t="s">
        <v>1709</v>
      </c>
      <c r="R103" s="335">
        <v>1</v>
      </c>
      <c r="S103" s="376" t="s">
        <v>1701</v>
      </c>
      <c r="T103" s="376" t="s">
        <v>1767</v>
      </c>
      <c r="U103" s="376">
        <v>1</v>
      </c>
      <c r="V103" s="376" t="s">
        <v>1701</v>
      </c>
      <c r="W103" s="376" t="s">
        <v>1707</v>
      </c>
      <c r="X103" s="376">
        <v>1</v>
      </c>
      <c r="Y103" s="322"/>
      <c r="Z103" s="322"/>
      <c r="AA103" s="322"/>
      <c r="AB103" s="377" t="s">
        <v>1699</v>
      </c>
      <c r="AC103" s="377" t="s">
        <v>1703</v>
      </c>
      <c r="AD103" s="377">
        <v>2</v>
      </c>
      <c r="AE103" s="377"/>
      <c r="AF103" s="491">
        <v>7.4736000000000002</v>
      </c>
      <c r="AG103" s="396">
        <v>112.45276</v>
      </c>
    </row>
    <row r="104" spans="2:34" hidden="1">
      <c r="B104" s="686"/>
      <c r="C104" s="687"/>
      <c r="D104" s="688"/>
      <c r="E104" s="377"/>
      <c r="F104" s="333"/>
      <c r="G104" s="377"/>
      <c r="H104" s="334"/>
      <c r="I104" s="377"/>
      <c r="J104" s="376"/>
      <c r="K104" s="366"/>
      <c r="L104" s="366"/>
      <c r="M104" s="366"/>
      <c r="N104" s="377"/>
      <c r="O104" s="468"/>
      <c r="P104" s="335"/>
      <c r="Q104" s="335"/>
      <c r="R104" s="377"/>
      <c r="S104" s="376"/>
      <c r="T104" s="376"/>
      <c r="U104" s="376"/>
      <c r="V104" s="376"/>
      <c r="W104" s="376"/>
      <c r="X104" s="376"/>
      <c r="Y104" s="322"/>
      <c r="Z104" s="322"/>
      <c r="AA104" s="322"/>
      <c r="AB104" s="377"/>
      <c r="AC104" s="377"/>
      <c r="AD104" s="377"/>
      <c r="AE104" s="377"/>
      <c r="AF104" s="395"/>
      <c r="AG104" s="492"/>
    </row>
    <row r="105" spans="2:34">
      <c r="B105" s="675"/>
      <c r="C105" s="677"/>
      <c r="D105" s="679"/>
      <c r="E105" s="377">
        <v>2</v>
      </c>
      <c r="F105" s="333" t="s">
        <v>2464</v>
      </c>
      <c r="G105" s="377" t="s">
        <v>2465</v>
      </c>
      <c r="H105" s="334"/>
      <c r="I105" s="377">
        <v>0.158</v>
      </c>
      <c r="J105" s="376" t="s">
        <v>1700</v>
      </c>
      <c r="K105" s="366">
        <v>4.5999999999999996</v>
      </c>
      <c r="L105" s="366">
        <v>4.4800000000000004</v>
      </c>
      <c r="M105" s="366">
        <v>5.0599999999999996</v>
      </c>
      <c r="N105" s="377">
        <v>1</v>
      </c>
      <c r="O105" s="468" t="s">
        <v>1705</v>
      </c>
      <c r="P105" s="335" t="s">
        <v>1701</v>
      </c>
      <c r="Q105" s="335" t="s">
        <v>1709</v>
      </c>
      <c r="R105" s="335">
        <v>1</v>
      </c>
      <c r="S105" s="376" t="s">
        <v>1701</v>
      </c>
      <c r="T105" s="376" t="s">
        <v>1767</v>
      </c>
      <c r="U105" s="376">
        <v>1</v>
      </c>
      <c r="V105" s="376" t="s">
        <v>1701</v>
      </c>
      <c r="W105" s="376" t="s">
        <v>1707</v>
      </c>
      <c r="X105" s="376">
        <v>1</v>
      </c>
      <c r="Y105" s="322"/>
      <c r="Z105" s="322"/>
      <c r="AA105" s="322"/>
      <c r="AB105" s="377" t="s">
        <v>1699</v>
      </c>
      <c r="AC105" s="377" t="s">
        <v>1703</v>
      </c>
      <c r="AD105" s="377">
        <v>2</v>
      </c>
      <c r="AE105" s="377"/>
      <c r="AF105" s="395">
        <v>7.4745600000000003</v>
      </c>
      <c r="AG105" s="492">
        <v>122.45287999999999</v>
      </c>
    </row>
    <row r="106" spans="2:34">
      <c r="B106" s="670"/>
      <c r="C106" s="653"/>
      <c r="D106" s="653"/>
      <c r="E106" s="653"/>
      <c r="F106" s="653"/>
      <c r="G106" s="653"/>
      <c r="H106" s="653"/>
      <c r="I106" s="653"/>
      <c r="J106" s="653"/>
      <c r="K106" s="653"/>
      <c r="L106" s="653"/>
      <c r="M106" s="653"/>
      <c r="N106" s="653"/>
      <c r="O106" s="653"/>
      <c r="P106" s="653"/>
      <c r="Q106" s="653"/>
      <c r="R106" s="653"/>
      <c r="S106" s="653"/>
      <c r="T106" s="653"/>
      <c r="U106" s="653"/>
      <c r="V106" s="653"/>
      <c r="W106" s="653"/>
      <c r="X106" s="653"/>
      <c r="Y106" s="653"/>
      <c r="Z106" s="653"/>
      <c r="AA106" s="653"/>
      <c r="AB106" s="653"/>
      <c r="AC106" s="653"/>
      <c r="AD106" s="653"/>
      <c r="AE106" s="653"/>
      <c r="AF106" s="653"/>
      <c r="AG106" s="653"/>
      <c r="AH106" s="653"/>
    </row>
    <row r="107" spans="2:34" ht="15.75" customHeight="1">
      <c r="B107" s="472">
        <v>123</v>
      </c>
      <c r="C107" s="467">
        <v>0.71799999999999997</v>
      </c>
      <c r="D107" s="376" t="s">
        <v>2423</v>
      </c>
      <c r="E107" s="376"/>
      <c r="F107" s="377"/>
      <c r="G107" s="333"/>
      <c r="H107" s="377"/>
      <c r="I107" s="334"/>
      <c r="J107" s="377"/>
      <c r="K107" s="376"/>
      <c r="L107" s="366"/>
      <c r="M107" s="366"/>
      <c r="N107" s="366"/>
      <c r="O107" s="377"/>
      <c r="P107" s="468"/>
      <c r="Q107" s="335"/>
      <c r="R107" s="335"/>
      <c r="S107" s="377"/>
      <c r="T107" s="376"/>
      <c r="U107" s="376"/>
      <c r="V107" s="376"/>
      <c r="W107" s="376"/>
      <c r="X107" s="376"/>
      <c r="Y107" s="376"/>
      <c r="Z107" s="322"/>
      <c r="AA107" s="322"/>
      <c r="AB107" s="376"/>
      <c r="AC107" s="377"/>
      <c r="AD107" s="377"/>
      <c r="AE107" s="377"/>
      <c r="AF107" s="377"/>
      <c r="AG107" s="377"/>
      <c r="AH107" s="378"/>
    </row>
    <row r="108" spans="2:34">
      <c r="B108" s="670"/>
      <c r="C108" s="653"/>
      <c r="D108" s="653"/>
      <c r="E108" s="653"/>
      <c r="F108" s="653"/>
      <c r="G108" s="653"/>
      <c r="H108" s="653"/>
      <c r="I108" s="653"/>
      <c r="J108" s="653"/>
      <c r="K108" s="653"/>
      <c r="L108" s="653"/>
      <c r="M108" s="653"/>
      <c r="N108" s="653"/>
      <c r="O108" s="653"/>
      <c r="P108" s="653"/>
      <c r="Q108" s="653"/>
      <c r="R108" s="653"/>
      <c r="S108" s="653"/>
      <c r="T108" s="653"/>
      <c r="U108" s="653"/>
      <c r="V108" s="653"/>
      <c r="W108" s="653"/>
      <c r="X108" s="653"/>
      <c r="Y108" s="653"/>
      <c r="Z108" s="653"/>
      <c r="AA108" s="653"/>
      <c r="AB108" s="653"/>
      <c r="AC108" s="653"/>
      <c r="AD108" s="653"/>
      <c r="AE108" s="653"/>
      <c r="AF108" s="653"/>
      <c r="AG108" s="653"/>
      <c r="AH108" s="653"/>
    </row>
    <row r="109" spans="2:34">
      <c r="B109" s="474">
        <v>124</v>
      </c>
      <c r="C109" s="370">
        <v>0.27100000000000002</v>
      </c>
      <c r="D109" s="370" t="s">
        <v>2424</v>
      </c>
      <c r="E109" s="468">
        <v>1</v>
      </c>
      <c r="F109" s="377" t="s">
        <v>2425</v>
      </c>
      <c r="G109" s="468" t="s">
        <v>2444</v>
      </c>
      <c r="H109" s="360" t="s">
        <v>2067</v>
      </c>
      <c r="I109" s="384">
        <v>0</v>
      </c>
      <c r="J109" s="361" t="s">
        <v>1700</v>
      </c>
      <c r="K109" s="361">
        <v>6.25</v>
      </c>
      <c r="L109" s="361">
        <v>4.55</v>
      </c>
      <c r="M109" s="361">
        <v>5.55</v>
      </c>
      <c r="N109" s="468">
        <v>1</v>
      </c>
      <c r="O109" s="468" t="s">
        <v>1705</v>
      </c>
      <c r="P109" s="468" t="s">
        <v>1701</v>
      </c>
      <c r="Q109" s="468" t="s">
        <v>1709</v>
      </c>
      <c r="R109" s="468">
        <v>0</v>
      </c>
      <c r="S109" s="468" t="s">
        <v>1701</v>
      </c>
      <c r="T109" s="468" t="s">
        <v>1767</v>
      </c>
      <c r="U109" s="468">
        <v>0</v>
      </c>
      <c r="V109" s="468" t="s">
        <v>1701</v>
      </c>
      <c r="W109" s="468" t="s">
        <v>1707</v>
      </c>
      <c r="X109" s="468">
        <v>1</v>
      </c>
      <c r="Y109" s="322"/>
      <c r="Z109" s="322"/>
      <c r="AA109" s="322"/>
      <c r="AB109" s="468" t="s">
        <v>1699</v>
      </c>
      <c r="AC109" s="468" t="s">
        <v>1703</v>
      </c>
      <c r="AD109" s="468">
        <v>2</v>
      </c>
      <c r="AE109" s="468"/>
      <c r="AF109" s="468">
        <v>7.4640300000000002</v>
      </c>
      <c r="AG109" s="362">
        <v>112.45541</v>
      </c>
    </row>
    <row r="110" spans="2:34">
      <c r="B110" s="670"/>
      <c r="C110" s="653"/>
      <c r="D110" s="653"/>
      <c r="E110" s="653"/>
      <c r="F110" s="653"/>
      <c r="G110" s="653"/>
      <c r="H110" s="653"/>
      <c r="I110" s="653"/>
      <c r="J110" s="653"/>
      <c r="K110" s="653"/>
      <c r="L110" s="653"/>
      <c r="M110" s="653"/>
      <c r="N110" s="653"/>
      <c r="O110" s="653"/>
      <c r="P110" s="653"/>
      <c r="Q110" s="653"/>
      <c r="R110" s="653"/>
      <c r="S110" s="653"/>
      <c r="T110" s="653"/>
      <c r="U110" s="653"/>
      <c r="V110" s="653"/>
      <c r="W110" s="653"/>
      <c r="X110" s="653"/>
      <c r="Y110" s="653"/>
      <c r="Z110" s="653"/>
      <c r="AA110" s="653"/>
      <c r="AB110" s="653"/>
      <c r="AC110" s="653"/>
      <c r="AD110" s="653"/>
      <c r="AE110" s="653"/>
      <c r="AF110" s="653"/>
      <c r="AG110" s="653"/>
      <c r="AH110" s="653"/>
    </row>
    <row r="111" spans="2:34" ht="25.5">
      <c r="B111" s="474">
        <v>125</v>
      </c>
      <c r="C111" s="425">
        <v>0.98</v>
      </c>
      <c r="D111" s="370" t="s">
        <v>2426</v>
      </c>
      <c r="E111" s="468"/>
      <c r="F111" s="377"/>
      <c r="G111" s="468"/>
      <c r="H111" s="360"/>
      <c r="I111" s="384"/>
      <c r="J111" s="361"/>
      <c r="K111" s="361"/>
      <c r="L111" s="361"/>
      <c r="M111" s="361"/>
      <c r="N111" s="468"/>
      <c r="O111" s="468"/>
      <c r="P111" s="468"/>
      <c r="Q111" s="468"/>
      <c r="R111" s="468"/>
      <c r="S111" s="468"/>
      <c r="T111" s="468"/>
      <c r="U111" s="468"/>
      <c r="V111" s="468"/>
      <c r="W111" s="468"/>
      <c r="X111" s="468"/>
      <c r="Y111" s="322"/>
      <c r="Z111" s="322"/>
      <c r="AA111" s="322"/>
      <c r="AB111" s="468"/>
      <c r="AC111" s="468"/>
      <c r="AD111" s="468"/>
      <c r="AE111" s="468"/>
      <c r="AF111" s="468"/>
      <c r="AG111" s="362"/>
    </row>
    <row r="112" spans="2:34">
      <c r="B112" s="670"/>
      <c r="C112" s="653"/>
      <c r="D112" s="653"/>
      <c r="E112" s="653"/>
      <c r="F112" s="653"/>
      <c r="G112" s="653"/>
      <c r="H112" s="653"/>
      <c r="I112" s="653"/>
      <c r="J112" s="653"/>
      <c r="K112" s="653"/>
      <c r="L112" s="653"/>
      <c r="M112" s="653"/>
      <c r="N112" s="653"/>
      <c r="O112" s="653"/>
      <c r="P112" s="653"/>
      <c r="Q112" s="653"/>
      <c r="R112" s="653"/>
      <c r="S112" s="653"/>
      <c r="T112" s="653"/>
      <c r="U112" s="653"/>
      <c r="V112" s="653"/>
      <c r="W112" s="653"/>
      <c r="X112" s="653"/>
      <c r="Y112" s="653"/>
      <c r="Z112" s="653"/>
      <c r="AA112" s="653"/>
      <c r="AB112" s="653"/>
      <c r="AC112" s="653"/>
      <c r="AD112" s="653"/>
      <c r="AE112" s="653"/>
      <c r="AF112" s="653"/>
      <c r="AG112" s="653"/>
    </row>
    <row r="113" spans="2:33" ht="15" customHeight="1">
      <c r="B113" s="474">
        <v>126</v>
      </c>
      <c r="C113" s="370">
        <v>1.0489999999999999</v>
      </c>
      <c r="D113" s="370" t="s">
        <v>2427</v>
      </c>
      <c r="E113" s="468"/>
      <c r="F113" s="333"/>
      <c r="G113" s="468"/>
      <c r="H113" s="360"/>
      <c r="I113" s="384"/>
      <c r="J113" s="468"/>
      <c r="K113" s="468"/>
      <c r="L113" s="468"/>
      <c r="M113" s="468"/>
      <c r="N113" s="468"/>
      <c r="O113" s="468"/>
      <c r="P113" s="468"/>
      <c r="Q113" s="468"/>
      <c r="R113" s="468"/>
      <c r="S113" s="468"/>
      <c r="T113" s="468"/>
      <c r="U113" s="468"/>
      <c r="V113" s="468"/>
      <c r="W113" s="468"/>
      <c r="X113" s="468"/>
      <c r="Y113" s="322"/>
      <c r="Z113" s="322"/>
      <c r="AA113" s="322"/>
      <c r="AB113" s="468"/>
      <c r="AC113" s="468"/>
      <c r="AD113" s="468"/>
      <c r="AE113" s="468"/>
      <c r="AF113" s="468"/>
      <c r="AG113" s="411"/>
    </row>
    <row r="114" spans="2:33">
      <c r="B114" s="670"/>
      <c r="C114" s="653"/>
      <c r="D114" s="653"/>
      <c r="E114" s="653"/>
      <c r="F114" s="653"/>
      <c r="G114" s="653"/>
      <c r="H114" s="653"/>
      <c r="I114" s="653"/>
      <c r="J114" s="653"/>
      <c r="K114" s="653"/>
      <c r="L114" s="653"/>
      <c r="M114" s="653"/>
      <c r="N114" s="653"/>
      <c r="O114" s="653"/>
      <c r="P114" s="653"/>
      <c r="Q114" s="653"/>
      <c r="R114" s="653"/>
      <c r="S114" s="653"/>
      <c r="T114" s="653"/>
      <c r="U114" s="653"/>
      <c r="V114" s="653"/>
      <c r="W114" s="653"/>
      <c r="X114" s="653"/>
      <c r="Y114" s="653"/>
      <c r="Z114" s="653"/>
      <c r="AA114" s="653"/>
      <c r="AB114" s="653"/>
      <c r="AC114" s="653"/>
      <c r="AD114" s="653"/>
      <c r="AE114" s="653"/>
      <c r="AF114" s="653"/>
      <c r="AG114" s="653"/>
    </row>
    <row r="115" spans="2:33">
      <c r="B115" s="474">
        <v>127</v>
      </c>
      <c r="C115" s="475">
        <v>0.39500000000000002</v>
      </c>
      <c r="D115" s="480" t="s">
        <v>2428</v>
      </c>
      <c r="E115" s="468">
        <v>26</v>
      </c>
      <c r="F115" s="333" t="s">
        <v>2429</v>
      </c>
      <c r="G115" s="468" t="s">
        <v>2430</v>
      </c>
      <c r="H115" s="360" t="s">
        <v>2078</v>
      </c>
      <c r="I115" s="384">
        <v>0</v>
      </c>
      <c r="J115" s="376" t="s">
        <v>1700</v>
      </c>
      <c r="K115" s="361">
        <v>4</v>
      </c>
      <c r="L115" s="361">
        <v>5.9</v>
      </c>
      <c r="M115" s="361">
        <v>6.2</v>
      </c>
      <c r="N115" s="468">
        <v>1</v>
      </c>
      <c r="O115" s="468" t="s">
        <v>1705</v>
      </c>
      <c r="P115" s="468" t="s">
        <v>1701</v>
      </c>
      <c r="Q115" s="468" t="s">
        <v>1709</v>
      </c>
      <c r="R115" s="468">
        <v>0</v>
      </c>
      <c r="S115" s="468" t="s">
        <v>1701</v>
      </c>
      <c r="T115" s="468" t="s">
        <v>1767</v>
      </c>
      <c r="U115" s="468">
        <v>0</v>
      </c>
      <c r="V115" s="468" t="s">
        <v>1701</v>
      </c>
      <c r="W115" s="468" t="s">
        <v>1707</v>
      </c>
      <c r="X115" s="468">
        <v>1</v>
      </c>
      <c r="Y115" s="322"/>
      <c r="Z115" s="322"/>
      <c r="AA115" s="322"/>
      <c r="AB115" s="468" t="s">
        <v>1699</v>
      </c>
      <c r="AC115" s="468" t="s">
        <v>1703</v>
      </c>
      <c r="AD115" s="468">
        <v>2</v>
      </c>
      <c r="AE115" s="468"/>
      <c r="AF115" s="468">
        <v>7.4700600000000001</v>
      </c>
      <c r="AG115" s="362">
        <v>112.44945</v>
      </c>
    </row>
    <row r="116" spans="2:33">
      <c r="B116" s="670"/>
      <c r="C116" s="653"/>
      <c r="D116" s="653"/>
      <c r="E116" s="653"/>
      <c r="F116" s="653"/>
      <c r="G116" s="653"/>
      <c r="H116" s="653"/>
      <c r="I116" s="653"/>
      <c r="J116" s="653"/>
      <c r="K116" s="653"/>
      <c r="L116" s="653"/>
      <c r="M116" s="653"/>
      <c r="N116" s="653"/>
      <c r="O116" s="653"/>
      <c r="P116" s="653"/>
      <c r="Q116" s="653"/>
      <c r="R116" s="653"/>
      <c r="S116" s="653"/>
      <c r="T116" s="653"/>
      <c r="U116" s="653"/>
      <c r="V116" s="653"/>
      <c r="W116" s="653"/>
      <c r="X116" s="653"/>
      <c r="Y116" s="653"/>
      <c r="Z116" s="653"/>
      <c r="AA116" s="653"/>
      <c r="AB116" s="653"/>
      <c r="AC116" s="653"/>
      <c r="AD116" s="653"/>
      <c r="AE116" s="653"/>
      <c r="AF116" s="653"/>
      <c r="AG116" s="653"/>
    </row>
    <row r="118" spans="2:33">
      <c r="B118" s="300" t="s">
        <v>984</v>
      </c>
      <c r="E118" s="302" t="s">
        <v>985</v>
      </c>
      <c r="H118" s="304" t="s">
        <v>986</v>
      </c>
      <c r="K118" s="300" t="s">
        <v>2041</v>
      </c>
      <c r="N118" s="412"/>
      <c r="O118" s="300" t="s">
        <v>2042</v>
      </c>
      <c r="T118" s="300" t="s">
        <v>2043</v>
      </c>
      <c r="U118" s="300"/>
      <c r="AB118" s="412"/>
      <c r="AC118" s="412"/>
    </row>
    <row r="119" spans="2:33">
      <c r="B119" s="305" t="s">
        <v>990</v>
      </c>
      <c r="C119" s="306" t="s">
        <v>991</v>
      </c>
      <c r="E119" s="307" t="s">
        <v>992</v>
      </c>
      <c r="F119" s="308" t="s">
        <v>993</v>
      </c>
      <c r="H119" s="309" t="s">
        <v>994</v>
      </c>
      <c r="I119" s="308" t="s">
        <v>995</v>
      </c>
      <c r="J119" s="300"/>
      <c r="K119" s="308" t="s">
        <v>996</v>
      </c>
      <c r="L119" s="308" t="s">
        <v>997</v>
      </c>
      <c r="M119" s="300"/>
      <c r="N119" s="412"/>
      <c r="O119" s="300"/>
      <c r="P119" s="308"/>
      <c r="Q119" s="300"/>
      <c r="R119" s="300"/>
      <c r="S119" s="300"/>
      <c r="T119" s="308" t="s">
        <v>998</v>
      </c>
      <c r="U119" s="308"/>
      <c r="V119" s="308" t="s">
        <v>999</v>
      </c>
      <c r="W119" s="300"/>
      <c r="X119" s="300"/>
      <c r="Y119" s="300"/>
      <c r="Z119" s="300"/>
      <c r="AA119" s="300"/>
      <c r="AB119" s="412"/>
      <c r="AC119" s="412"/>
    </row>
    <row r="120" spans="2:33">
      <c r="B120" s="305" t="s">
        <v>1000</v>
      </c>
      <c r="C120" s="306" t="s">
        <v>1001</v>
      </c>
      <c r="E120" s="307" t="s">
        <v>1002</v>
      </c>
      <c r="F120" s="308" t="s">
        <v>1003</v>
      </c>
      <c r="H120" s="309" t="s">
        <v>1004</v>
      </c>
      <c r="I120" s="308" t="s">
        <v>1005</v>
      </c>
      <c r="J120" s="300"/>
      <c r="K120" s="308" t="s">
        <v>1006</v>
      </c>
      <c r="L120" s="308" t="s">
        <v>1007</v>
      </c>
      <c r="M120" s="300"/>
      <c r="N120" s="412"/>
      <c r="O120" s="308" t="s">
        <v>1008</v>
      </c>
      <c r="P120" s="308"/>
      <c r="Q120" s="300"/>
      <c r="R120" s="300"/>
      <c r="S120" s="300"/>
      <c r="T120" s="308" t="s">
        <v>1009</v>
      </c>
      <c r="U120" s="308"/>
      <c r="V120" s="308" t="s">
        <v>1010</v>
      </c>
      <c r="W120" s="300"/>
      <c r="X120" s="300"/>
      <c r="Y120" s="300"/>
      <c r="Z120" s="300"/>
      <c r="AA120" s="300"/>
      <c r="AB120" s="412"/>
      <c r="AC120" s="412"/>
    </row>
    <row r="121" spans="2:33">
      <c r="B121" s="305" t="s">
        <v>1011</v>
      </c>
      <c r="C121" s="306" t="s">
        <v>1012</v>
      </c>
      <c r="E121" s="307" t="s">
        <v>1004</v>
      </c>
      <c r="F121" s="308" t="s">
        <v>2040</v>
      </c>
      <c r="H121" s="309" t="s">
        <v>1015</v>
      </c>
      <c r="I121" s="308" t="s">
        <v>1016</v>
      </c>
      <c r="J121" s="300"/>
      <c r="K121" s="308" t="s">
        <v>1017</v>
      </c>
      <c r="L121" s="308" t="s">
        <v>1018</v>
      </c>
      <c r="M121" s="300"/>
      <c r="N121" s="412"/>
      <c r="O121" s="308" t="s">
        <v>1019</v>
      </c>
      <c r="P121" s="308" t="s">
        <v>1020</v>
      </c>
      <c r="Q121" s="300"/>
      <c r="R121" s="300"/>
      <c r="S121" s="300"/>
      <c r="T121" s="308" t="s">
        <v>1021</v>
      </c>
      <c r="U121" s="308"/>
      <c r="V121" s="308" t="s">
        <v>1022</v>
      </c>
      <c r="W121" s="300"/>
      <c r="X121" s="300"/>
      <c r="Y121" s="300"/>
      <c r="Z121" s="300"/>
      <c r="AA121" s="300"/>
      <c r="AB121" s="412"/>
      <c r="AC121" s="412"/>
    </row>
    <row r="122" spans="2:33">
      <c r="B122" s="305" t="s">
        <v>1023</v>
      </c>
      <c r="C122" s="306" t="s">
        <v>1024</v>
      </c>
      <c r="E122" s="307" t="s">
        <v>1013</v>
      </c>
      <c r="F122" s="308" t="s">
        <v>1014</v>
      </c>
      <c r="H122" s="309" t="s">
        <v>1027</v>
      </c>
      <c r="I122" s="308" t="s">
        <v>1028</v>
      </c>
      <c r="J122" s="300"/>
      <c r="K122" s="308" t="s">
        <v>1029</v>
      </c>
      <c r="L122" s="308" t="s">
        <v>1030</v>
      </c>
      <c r="M122" s="300"/>
      <c r="N122" s="412"/>
      <c r="O122" s="308" t="s">
        <v>1015</v>
      </c>
      <c r="P122" s="308" t="s">
        <v>1031</v>
      </c>
      <c r="Q122" s="300"/>
      <c r="R122" s="300"/>
      <c r="S122" s="300"/>
      <c r="T122" s="308" t="s">
        <v>1032</v>
      </c>
      <c r="U122" s="308"/>
      <c r="V122" s="308" t="s">
        <v>1033</v>
      </c>
      <c r="W122" s="300"/>
      <c r="X122" s="300"/>
      <c r="Y122" s="300"/>
      <c r="Z122" s="300"/>
      <c r="AA122" s="300"/>
      <c r="AB122" s="412"/>
      <c r="AC122" s="412"/>
    </row>
    <row r="123" spans="2:33">
      <c r="C123" s="310"/>
      <c r="E123" s="307" t="s">
        <v>1025</v>
      </c>
      <c r="F123" s="308" t="s">
        <v>1026</v>
      </c>
      <c r="H123" s="309" t="s">
        <v>1036</v>
      </c>
      <c r="I123" s="308" t="s">
        <v>1037</v>
      </c>
      <c r="J123" s="300"/>
      <c r="K123" s="308" t="s">
        <v>1038</v>
      </c>
      <c r="L123" s="308" t="s">
        <v>1039</v>
      </c>
      <c r="M123" s="300"/>
      <c r="N123" s="412"/>
      <c r="O123" s="308" t="s">
        <v>998</v>
      </c>
      <c r="P123" s="308" t="s">
        <v>2039</v>
      </c>
      <c r="Q123" s="300"/>
      <c r="R123" s="300"/>
      <c r="S123" s="300"/>
      <c r="T123" s="308" t="s">
        <v>1040</v>
      </c>
      <c r="U123" s="308"/>
      <c r="V123" s="308" t="s">
        <v>1041</v>
      </c>
      <c r="W123" s="300"/>
      <c r="X123" s="300"/>
      <c r="Y123" s="300"/>
      <c r="Z123" s="300"/>
      <c r="AA123" s="300"/>
      <c r="AB123" s="412"/>
      <c r="AC123" s="412"/>
    </row>
    <row r="124" spans="2:33">
      <c r="B124" s="308" t="s">
        <v>2044</v>
      </c>
      <c r="C124" s="310"/>
      <c r="E124" s="307" t="s">
        <v>1034</v>
      </c>
      <c r="F124" s="308" t="s">
        <v>1035</v>
      </c>
      <c r="H124" s="309" t="s">
        <v>1044</v>
      </c>
      <c r="I124" s="308" t="s">
        <v>1045</v>
      </c>
      <c r="J124" s="300"/>
      <c r="K124" s="308" t="s">
        <v>1046</v>
      </c>
      <c r="L124" s="308" t="s">
        <v>1047</v>
      </c>
      <c r="M124" s="300"/>
      <c r="N124" s="412"/>
      <c r="O124" s="412"/>
      <c r="P124" s="412"/>
      <c r="Q124" s="300"/>
      <c r="R124" s="300"/>
      <c r="S124" s="300"/>
      <c r="T124" s="308" t="s">
        <v>1027</v>
      </c>
      <c r="U124" s="308"/>
      <c r="V124" s="308" t="s">
        <v>1049</v>
      </c>
      <c r="W124" s="300"/>
      <c r="X124" s="300"/>
      <c r="Y124" s="300"/>
      <c r="Z124" s="300"/>
      <c r="AA124" s="300"/>
      <c r="AB124" s="412"/>
      <c r="AC124" s="412"/>
    </row>
    <row r="125" spans="2:33">
      <c r="B125" s="305" t="s">
        <v>1050</v>
      </c>
      <c r="C125" s="311" t="s">
        <v>2027</v>
      </c>
      <c r="D125" s="300"/>
      <c r="E125" s="307" t="s">
        <v>1021</v>
      </c>
      <c r="F125" s="308" t="s">
        <v>1043</v>
      </c>
      <c r="H125" s="309" t="s">
        <v>1054</v>
      </c>
      <c r="I125" s="308" t="s">
        <v>1055</v>
      </c>
      <c r="J125" s="300"/>
      <c r="K125" s="308" t="s">
        <v>1056</v>
      </c>
      <c r="L125" s="308" t="s">
        <v>1057</v>
      </c>
      <c r="M125" s="300"/>
      <c r="N125" s="412"/>
      <c r="O125" s="308" t="s">
        <v>1048</v>
      </c>
      <c r="P125" s="308"/>
      <c r="Q125" s="300"/>
      <c r="R125" s="300"/>
      <c r="S125" s="300"/>
      <c r="T125" s="308" t="s">
        <v>1060</v>
      </c>
      <c r="U125" s="308"/>
      <c r="V125" s="308" t="s">
        <v>1061</v>
      </c>
      <c r="W125" s="300"/>
      <c r="X125" s="300"/>
      <c r="Y125" s="300"/>
      <c r="Z125" s="300"/>
      <c r="AA125" s="300"/>
      <c r="AB125" s="412"/>
      <c r="AC125" s="412"/>
    </row>
    <row r="126" spans="2:33">
      <c r="B126" s="413"/>
      <c r="C126" s="414" t="s">
        <v>2033</v>
      </c>
      <c r="D126" s="300"/>
      <c r="E126" s="307" t="s">
        <v>1052</v>
      </c>
      <c r="F126" s="308" t="s">
        <v>1053</v>
      </c>
      <c r="H126" s="309"/>
      <c r="I126" s="308" t="s">
        <v>1066</v>
      </c>
      <c r="J126" s="300"/>
      <c r="K126" s="308" t="s">
        <v>1067</v>
      </c>
      <c r="L126" s="308" t="s">
        <v>1068</v>
      </c>
      <c r="M126" s="300"/>
      <c r="N126" s="412"/>
      <c r="O126" s="308" t="s">
        <v>1058</v>
      </c>
      <c r="P126" s="308" t="s">
        <v>1059</v>
      </c>
      <c r="Q126" s="300"/>
      <c r="R126" s="300"/>
      <c r="S126" s="300"/>
      <c r="T126" s="308" t="s">
        <v>1069</v>
      </c>
      <c r="U126" s="308"/>
      <c r="V126" s="308" t="s">
        <v>1070</v>
      </c>
      <c r="W126" s="300"/>
      <c r="X126" s="300"/>
      <c r="Y126" s="300"/>
      <c r="Z126" s="300"/>
      <c r="AA126" s="300"/>
      <c r="AB126" s="412"/>
      <c r="AC126" s="412"/>
    </row>
    <row r="127" spans="2:33">
      <c r="B127" s="305" t="s">
        <v>1062</v>
      </c>
      <c r="C127" s="311" t="s">
        <v>2028</v>
      </c>
      <c r="D127" s="300"/>
      <c r="E127" s="307" t="s">
        <v>1064</v>
      </c>
      <c r="F127" s="308" t="s">
        <v>1065</v>
      </c>
      <c r="H127" s="309" t="s">
        <v>1009</v>
      </c>
      <c r="I127" s="308" t="s">
        <v>1074</v>
      </c>
      <c r="J127" s="300"/>
      <c r="K127" s="300"/>
      <c r="L127" s="300"/>
      <c r="M127" s="300"/>
      <c r="N127" s="412"/>
      <c r="O127" s="308" t="s">
        <v>1069</v>
      </c>
      <c r="P127" s="308" t="s">
        <v>1031</v>
      </c>
      <c r="Q127" s="300"/>
      <c r="R127" s="300"/>
      <c r="S127" s="300"/>
      <c r="T127" s="308" t="s">
        <v>1015</v>
      </c>
      <c r="U127" s="308"/>
      <c r="V127" s="308" t="s">
        <v>1076</v>
      </c>
      <c r="W127" s="300"/>
      <c r="X127" s="300"/>
      <c r="Y127" s="300"/>
      <c r="Z127" s="300"/>
      <c r="AA127" s="300"/>
      <c r="AB127" s="412"/>
      <c r="AC127" s="412"/>
    </row>
    <row r="128" spans="2:33">
      <c r="B128" s="413"/>
      <c r="C128" s="414" t="s">
        <v>2032</v>
      </c>
      <c r="D128" s="300"/>
      <c r="E128" s="307" t="s">
        <v>1069</v>
      </c>
      <c r="F128" s="308" t="s">
        <v>1073</v>
      </c>
      <c r="H128" s="309" t="s">
        <v>1093</v>
      </c>
      <c r="I128" s="308" t="s">
        <v>1094</v>
      </c>
      <c r="J128" s="300"/>
      <c r="K128" s="308"/>
      <c r="L128" s="308"/>
      <c r="M128" s="300"/>
      <c r="N128" s="412"/>
      <c r="O128" s="308" t="s">
        <v>1009</v>
      </c>
      <c r="P128" s="308" t="s">
        <v>1075</v>
      </c>
      <c r="Q128" s="300"/>
      <c r="R128" s="300"/>
      <c r="S128" s="300"/>
      <c r="T128" s="308" t="s">
        <v>1054</v>
      </c>
      <c r="U128" s="308"/>
      <c r="V128" s="308" t="s">
        <v>1096</v>
      </c>
      <c r="W128" s="300"/>
      <c r="X128" s="300"/>
      <c r="Y128" s="300"/>
      <c r="Z128" s="300"/>
      <c r="AA128" s="300"/>
      <c r="AB128" s="412"/>
      <c r="AC128" s="412"/>
    </row>
    <row r="129" spans="2:29">
      <c r="B129" s="305" t="s">
        <v>1071</v>
      </c>
      <c r="C129" s="311" t="s">
        <v>1775</v>
      </c>
      <c r="D129" s="300"/>
      <c r="E129" s="307" t="s">
        <v>1091</v>
      </c>
      <c r="F129" s="308" t="s">
        <v>1092</v>
      </c>
      <c r="H129" s="309" t="s">
        <v>1069</v>
      </c>
      <c r="I129" s="308" t="s">
        <v>1005</v>
      </c>
      <c r="J129" s="300"/>
      <c r="K129" s="300"/>
      <c r="L129" s="300"/>
      <c r="M129" s="300"/>
      <c r="N129" s="412"/>
      <c r="O129" s="308" t="s">
        <v>1027</v>
      </c>
      <c r="P129" s="308" t="s">
        <v>1095</v>
      </c>
      <c r="Q129" s="300"/>
      <c r="R129" s="300"/>
      <c r="S129" s="300"/>
      <c r="T129" s="308" t="s">
        <v>1101</v>
      </c>
      <c r="U129" s="308"/>
      <c r="V129" s="308" t="s">
        <v>1102</v>
      </c>
      <c r="W129" s="300"/>
      <c r="X129" s="300"/>
      <c r="Y129" s="300"/>
      <c r="Z129" s="300"/>
      <c r="AA129" s="300"/>
      <c r="AB129" s="412"/>
      <c r="AC129" s="412"/>
    </row>
    <row r="130" spans="2:29">
      <c r="B130" s="413"/>
      <c r="C130" s="414" t="s">
        <v>2034</v>
      </c>
      <c r="D130" s="300"/>
      <c r="E130" s="307" t="s">
        <v>1009</v>
      </c>
      <c r="F130" s="308" t="s">
        <v>1099</v>
      </c>
      <c r="H130" s="309"/>
      <c r="I130" s="308" t="s">
        <v>1094</v>
      </c>
      <c r="J130" s="300"/>
      <c r="K130" s="308"/>
      <c r="L130" s="308"/>
      <c r="M130" s="300"/>
      <c r="N130" s="412"/>
      <c r="O130" s="308" t="s">
        <v>1060</v>
      </c>
      <c r="P130" s="308" t="s">
        <v>1100</v>
      </c>
      <c r="Q130" s="300"/>
      <c r="R130" s="300"/>
      <c r="S130" s="300"/>
      <c r="T130" s="308" t="s">
        <v>1044</v>
      </c>
      <c r="U130" s="308"/>
      <c r="V130" s="308" t="s">
        <v>1108</v>
      </c>
      <c r="W130" s="300"/>
      <c r="X130" s="300"/>
      <c r="Y130" s="300"/>
      <c r="Z130" s="300"/>
      <c r="AA130" s="300"/>
      <c r="AB130" s="412"/>
      <c r="AC130" s="412"/>
    </row>
    <row r="131" spans="2:29">
      <c r="B131" s="413"/>
      <c r="C131" s="414" t="s">
        <v>2035</v>
      </c>
      <c r="D131" s="300"/>
      <c r="E131" s="307" t="s">
        <v>1105</v>
      </c>
      <c r="F131" s="308" t="s">
        <v>1106</v>
      </c>
      <c r="H131" s="309" t="s">
        <v>1060</v>
      </c>
      <c r="I131" s="308" t="s">
        <v>1005</v>
      </c>
      <c r="J131" s="300"/>
      <c r="K131" s="300"/>
      <c r="L131" s="300"/>
      <c r="M131" s="300"/>
      <c r="N131" s="300"/>
      <c r="O131" s="308" t="s">
        <v>1052</v>
      </c>
      <c r="P131" s="308" t="s">
        <v>1107</v>
      </c>
      <c r="Q131" s="300"/>
      <c r="R131" s="300"/>
      <c r="S131" s="300"/>
      <c r="T131" s="308" t="s">
        <v>1064</v>
      </c>
      <c r="U131" s="308"/>
      <c r="V131" s="308" t="s">
        <v>1111</v>
      </c>
      <c r="W131" s="300"/>
      <c r="X131" s="300"/>
      <c r="Y131" s="300"/>
      <c r="Z131" s="300"/>
      <c r="AA131" s="300"/>
      <c r="AB131" s="412"/>
      <c r="AC131" s="412"/>
    </row>
    <row r="132" spans="2:29">
      <c r="B132" s="305" t="s">
        <v>1077</v>
      </c>
      <c r="C132" s="311" t="s">
        <v>2029</v>
      </c>
      <c r="D132" s="300"/>
      <c r="E132" s="307" t="s">
        <v>1109</v>
      </c>
      <c r="F132" s="308" t="s">
        <v>1110</v>
      </c>
      <c r="H132" s="309"/>
      <c r="I132" s="308" t="s">
        <v>1114</v>
      </c>
      <c r="J132" s="300"/>
      <c r="K132" s="308"/>
      <c r="L132" s="308"/>
      <c r="M132" s="300"/>
      <c r="N132" s="308"/>
      <c r="O132" s="308"/>
      <c r="P132" s="308"/>
      <c r="Q132" s="300"/>
      <c r="R132" s="300"/>
      <c r="S132" s="300"/>
      <c r="T132" s="308" t="s">
        <v>1115</v>
      </c>
      <c r="U132" s="308"/>
      <c r="V132" s="308" t="s">
        <v>1116</v>
      </c>
      <c r="W132" s="300"/>
      <c r="X132" s="300"/>
      <c r="Y132" s="300"/>
      <c r="Z132" s="300"/>
      <c r="AA132" s="300"/>
      <c r="AB132" s="412"/>
      <c r="AC132" s="412"/>
    </row>
    <row r="133" spans="2:29">
      <c r="B133" s="413"/>
      <c r="C133" s="414" t="s">
        <v>2037</v>
      </c>
      <c r="E133" s="307" t="s">
        <v>1112</v>
      </c>
      <c r="F133" s="308" t="s">
        <v>1113</v>
      </c>
      <c r="H133" s="309" t="s">
        <v>1091</v>
      </c>
      <c r="I133" s="308" t="s">
        <v>1074</v>
      </c>
      <c r="J133" s="300"/>
      <c r="K133" s="300"/>
      <c r="L133" s="300"/>
      <c r="M133" s="300"/>
      <c r="N133" s="300"/>
      <c r="O133" s="300"/>
      <c r="P133" s="300"/>
      <c r="Q133" s="300"/>
      <c r="R133" s="300"/>
      <c r="S133" s="300"/>
      <c r="T133" s="308" t="s">
        <v>1117</v>
      </c>
      <c r="U133" s="308"/>
      <c r="V133" s="308" t="s">
        <v>1118</v>
      </c>
      <c r="W133" s="300"/>
      <c r="X133" s="300"/>
      <c r="Y133" s="300"/>
      <c r="Z133" s="300"/>
      <c r="AA133" s="300"/>
      <c r="AB133" s="412"/>
      <c r="AC133" s="412"/>
    </row>
    <row r="134" spans="2:29">
      <c r="B134" s="413"/>
      <c r="C134" s="414" t="s">
        <v>2038</v>
      </c>
      <c r="E134" s="307" t="s">
        <v>1054</v>
      </c>
      <c r="F134" s="308" t="s">
        <v>1068</v>
      </c>
      <c r="H134" s="309"/>
      <c r="I134" s="308" t="s">
        <v>1119</v>
      </c>
      <c r="J134" s="300"/>
      <c r="K134" s="300"/>
      <c r="L134" s="300"/>
      <c r="M134" s="300"/>
      <c r="N134" s="308"/>
      <c r="O134" s="308"/>
      <c r="P134" s="308"/>
      <c r="Q134" s="300"/>
      <c r="R134" s="300"/>
      <c r="S134" s="300"/>
      <c r="T134" s="308" t="s">
        <v>1120</v>
      </c>
      <c r="U134" s="308"/>
      <c r="V134" s="308" t="s">
        <v>1121</v>
      </c>
      <c r="W134" s="300"/>
      <c r="X134" s="300"/>
      <c r="Y134" s="300"/>
      <c r="Z134" s="300"/>
      <c r="AA134" s="300"/>
      <c r="AB134" s="412"/>
      <c r="AC134" s="412"/>
    </row>
    <row r="135" spans="2:29">
      <c r="B135" s="305" t="s">
        <v>1097</v>
      </c>
      <c r="C135" s="311" t="s">
        <v>2030</v>
      </c>
      <c r="E135" s="307"/>
      <c r="F135" s="308"/>
      <c r="H135" s="304"/>
      <c r="I135" s="300"/>
      <c r="J135" s="300"/>
      <c r="K135" s="300"/>
      <c r="L135" s="300"/>
      <c r="M135" s="300"/>
      <c r="N135" s="300"/>
      <c r="O135" s="300"/>
      <c r="P135" s="300"/>
      <c r="Q135" s="300"/>
      <c r="R135" s="300"/>
      <c r="S135" s="300"/>
      <c r="T135" s="308" t="s">
        <v>1122</v>
      </c>
      <c r="U135" s="308"/>
      <c r="V135" s="308" t="s">
        <v>1123</v>
      </c>
      <c r="W135" s="300"/>
      <c r="X135" s="300"/>
      <c r="Y135" s="300"/>
      <c r="Z135" s="300"/>
      <c r="AA135" s="300"/>
      <c r="AB135" s="412"/>
      <c r="AC135" s="412"/>
    </row>
    <row r="136" spans="2:29">
      <c r="B136" s="305" t="s">
        <v>1103</v>
      </c>
      <c r="C136" s="311" t="s">
        <v>2031</v>
      </c>
      <c r="E136" s="303"/>
      <c r="H136" s="304"/>
      <c r="I136" s="300"/>
      <c r="J136" s="300"/>
      <c r="K136" s="300"/>
      <c r="L136" s="300"/>
      <c r="M136" s="300"/>
      <c r="N136" s="308"/>
      <c r="O136" s="308"/>
      <c r="P136" s="308"/>
      <c r="Q136" s="300"/>
      <c r="R136" s="300"/>
      <c r="S136" s="300"/>
      <c r="T136" s="308" t="s">
        <v>1004</v>
      </c>
      <c r="U136" s="308"/>
      <c r="V136" s="308" t="s">
        <v>1124</v>
      </c>
      <c r="W136" s="300"/>
      <c r="X136" s="300"/>
      <c r="Y136" s="300"/>
      <c r="Z136" s="300"/>
      <c r="AA136" s="300"/>
      <c r="AB136" s="412"/>
      <c r="AC136" s="412"/>
    </row>
    <row r="137" spans="2:29">
      <c r="C137" s="415" t="s">
        <v>2036</v>
      </c>
      <c r="E137" s="303"/>
      <c r="H137" s="304"/>
      <c r="I137" s="300"/>
      <c r="J137" s="300"/>
      <c r="K137" s="300"/>
      <c r="L137" s="300"/>
      <c r="M137" s="300"/>
      <c r="N137" s="300"/>
      <c r="O137" s="300"/>
      <c r="P137" s="300"/>
      <c r="Q137" s="300"/>
      <c r="R137" s="300"/>
      <c r="S137" s="300"/>
      <c r="T137" s="308" t="s">
        <v>1091</v>
      </c>
      <c r="U137" s="308"/>
      <c r="V137" s="308" t="s">
        <v>1125</v>
      </c>
      <c r="W137" s="300"/>
      <c r="X137" s="300"/>
      <c r="Y137" s="300"/>
      <c r="Z137" s="300"/>
      <c r="AA137" s="300"/>
      <c r="AB137" s="412"/>
      <c r="AC137" s="412"/>
    </row>
    <row r="138" spans="2:29">
      <c r="C138" s="310"/>
      <c r="E138" s="303"/>
      <c r="H138" s="304"/>
      <c r="I138" s="300"/>
      <c r="J138" s="300"/>
      <c r="K138" s="300"/>
      <c r="L138" s="300"/>
      <c r="M138" s="300"/>
      <c r="N138" s="308"/>
      <c r="O138" s="308"/>
      <c r="P138" s="308"/>
      <c r="Q138" s="300"/>
      <c r="R138" s="300"/>
      <c r="S138" s="300"/>
      <c r="T138" s="308" t="s">
        <v>994</v>
      </c>
      <c r="U138" s="308"/>
      <c r="V138" s="308" t="s">
        <v>1126</v>
      </c>
      <c r="W138" s="300"/>
      <c r="X138" s="300"/>
      <c r="Y138" s="300"/>
      <c r="Z138" s="300"/>
      <c r="AA138" s="300"/>
      <c r="AB138" s="412"/>
      <c r="AC138" s="412"/>
    </row>
    <row r="139" spans="2:29">
      <c r="C139" s="310"/>
      <c r="E139" s="303"/>
      <c r="H139" s="304"/>
      <c r="I139" s="300"/>
      <c r="J139" s="300"/>
      <c r="K139" s="300"/>
      <c r="L139" s="300"/>
      <c r="M139" s="300"/>
      <c r="N139" s="300"/>
      <c r="O139" s="300"/>
      <c r="P139" s="300"/>
      <c r="Q139" s="300"/>
      <c r="R139" s="300"/>
      <c r="S139" s="300"/>
      <c r="T139" s="308" t="s">
        <v>1052</v>
      </c>
      <c r="U139" s="308"/>
      <c r="V139" s="308" t="s">
        <v>1068</v>
      </c>
      <c r="W139" s="300"/>
      <c r="X139" s="300"/>
      <c r="Y139" s="300"/>
      <c r="Z139" s="300"/>
      <c r="AA139" s="300"/>
      <c r="AB139" s="412"/>
      <c r="AC139" s="412"/>
    </row>
    <row r="143" spans="2:29">
      <c r="E143" s="301">
        <v>61</v>
      </c>
      <c r="F143" s="301" t="s">
        <v>2130</v>
      </c>
    </row>
  </sheetData>
  <mergeCells count="82">
    <mergeCell ref="AG5:AG6"/>
    <mergeCell ref="G3:G5"/>
    <mergeCell ref="B3:B6"/>
    <mergeCell ref="C3:C6"/>
    <mergeCell ref="D3:D6"/>
    <mergeCell ref="E3:E5"/>
    <mergeCell ref="F3:F5"/>
    <mergeCell ref="H3:H5"/>
    <mergeCell ref="I3:I5"/>
    <mergeCell ref="B28:AG28"/>
    <mergeCell ref="J3:J5"/>
    <mergeCell ref="K3:N3"/>
    <mergeCell ref="O3:AG3"/>
    <mergeCell ref="K4:K5"/>
    <mergeCell ref="L4:M4"/>
    <mergeCell ref="N4:N5"/>
    <mergeCell ref="O4:R4"/>
    <mergeCell ref="S4:U4"/>
    <mergeCell ref="V4:X4"/>
    <mergeCell ref="Y4:AA4"/>
    <mergeCell ref="AB4:AD4"/>
    <mergeCell ref="AF4:AG4"/>
    <mergeCell ref="S5:T5"/>
    <mergeCell ref="V5:W5"/>
    <mergeCell ref="AF5:AF6"/>
    <mergeCell ref="B18:AG18"/>
    <mergeCell ref="B20:AG20"/>
    <mergeCell ref="B22:AG22"/>
    <mergeCell ref="B24:AG24"/>
    <mergeCell ref="B26:AG26"/>
    <mergeCell ref="B8:AG8"/>
    <mergeCell ref="B10:AG10"/>
    <mergeCell ref="B11:B17"/>
    <mergeCell ref="C11:C17"/>
    <mergeCell ref="D11:D17"/>
    <mergeCell ref="B42:AG42"/>
    <mergeCell ref="B44:AG44"/>
    <mergeCell ref="B46:AG46"/>
    <mergeCell ref="B48:AG48"/>
    <mergeCell ref="B50:AG50"/>
    <mergeCell ref="D31:D37"/>
    <mergeCell ref="B38:AG38"/>
    <mergeCell ref="B39:B41"/>
    <mergeCell ref="C39:C41"/>
    <mergeCell ref="D39:D41"/>
    <mergeCell ref="B30:AG30"/>
    <mergeCell ref="B78:AG78"/>
    <mergeCell ref="B56:AG56"/>
    <mergeCell ref="B58:AG58"/>
    <mergeCell ref="B60:AG60"/>
    <mergeCell ref="B62:AG62"/>
    <mergeCell ref="B64:AG64"/>
    <mergeCell ref="B66:AG66"/>
    <mergeCell ref="B68:AG68"/>
    <mergeCell ref="B70:AG70"/>
    <mergeCell ref="B72:AG72"/>
    <mergeCell ref="B74:AG74"/>
    <mergeCell ref="B76:AG76"/>
    <mergeCell ref="B54:AG54"/>
    <mergeCell ref="B31:B37"/>
    <mergeCell ref="C31:C37"/>
    <mergeCell ref="B102:AG102"/>
    <mergeCell ref="B80:AG80"/>
    <mergeCell ref="B82:AG82"/>
    <mergeCell ref="B84:AG84"/>
    <mergeCell ref="B86:AG86"/>
    <mergeCell ref="B88:AG88"/>
    <mergeCell ref="B90:AG90"/>
    <mergeCell ref="B92:AG92"/>
    <mergeCell ref="B94:AG94"/>
    <mergeCell ref="B96:AG96"/>
    <mergeCell ref="B98:AG98"/>
    <mergeCell ref="B100:AG100"/>
    <mergeCell ref="B112:AG112"/>
    <mergeCell ref="B114:AG114"/>
    <mergeCell ref="B116:AG116"/>
    <mergeCell ref="B103:B105"/>
    <mergeCell ref="C103:C105"/>
    <mergeCell ref="D103:D105"/>
    <mergeCell ref="B106:AH106"/>
    <mergeCell ref="B108:AH108"/>
    <mergeCell ref="B110:AH110"/>
  </mergeCells>
  <printOptions horizontalCentered="1" verticalCentered="1"/>
  <pageMargins left="0.19685039370078741" right="3.937007874015748E-2" top="0.19685039370078741" bottom="3.937007874015748E-2" header="0.31496062992125984" footer="0.31496062992125984"/>
  <pageSetup paperSize="8" scale="53" orientation="landscape" horizontalDpi="4294967292" r:id="rId1"/>
  <rowBreaks count="1" manualBreakCount="1">
    <brk id="115" min="1" max="32" man="1"/>
  </row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tabColor rgb="FFFFFF00"/>
  </sheetPr>
  <dimension ref="B1:H141"/>
  <sheetViews>
    <sheetView view="pageBreakPreview" zoomScale="80" zoomScaleNormal="80" zoomScaleSheetLayoutView="80" workbookViewId="0">
      <selection activeCell="D29" sqref="D29"/>
    </sheetView>
  </sheetViews>
  <sheetFormatPr defaultRowHeight="12.75"/>
  <cols>
    <col min="1" max="1" width="9.140625" style="301"/>
    <col min="2" max="2" width="6.42578125" style="301" customWidth="1"/>
    <col min="3" max="3" width="22.85546875" style="301" customWidth="1"/>
    <col min="4" max="4" width="11.85546875" style="301" customWidth="1"/>
    <col min="5" max="5" width="28.7109375" style="303" customWidth="1"/>
    <col min="6" max="6" width="9.5703125" style="301" customWidth="1"/>
    <col min="7" max="7" width="42.42578125" style="301" customWidth="1"/>
    <col min="8" max="8" width="9.140625" style="301" hidden="1" customWidth="1"/>
    <col min="9" max="16384" width="9.140625" style="301"/>
  </cols>
  <sheetData>
    <row r="1" spans="2:7">
      <c r="C1" s="301" t="e">
        <f>B1*#REF!</f>
        <v>#REF!</v>
      </c>
    </row>
    <row r="2" spans="2:7" ht="13.5" thickBot="1"/>
    <row r="3" spans="2:7">
      <c r="B3" s="665" t="s">
        <v>1693</v>
      </c>
      <c r="C3" s="663" t="s">
        <v>1689</v>
      </c>
      <c r="D3" s="663" t="s">
        <v>1725</v>
      </c>
      <c r="E3" s="663" t="s">
        <v>1668</v>
      </c>
      <c r="F3" s="780" t="s">
        <v>2470</v>
      </c>
      <c r="G3" s="657" t="s">
        <v>2471</v>
      </c>
    </row>
    <row r="4" spans="2:7">
      <c r="B4" s="666"/>
      <c r="C4" s="658"/>
      <c r="D4" s="658"/>
      <c r="E4" s="658"/>
      <c r="F4" s="781"/>
      <c r="G4" s="657"/>
    </row>
    <row r="5" spans="2:7">
      <c r="B5" s="666"/>
      <c r="C5" s="658"/>
      <c r="D5" s="658"/>
      <c r="E5" s="658"/>
      <c r="F5" s="782"/>
      <c r="G5" s="657"/>
    </row>
    <row r="6" spans="2:7" hidden="1">
      <c r="B6" s="666"/>
      <c r="C6" s="658"/>
      <c r="D6" s="465">
        <v>1</v>
      </c>
      <c r="E6" s="465">
        <v>2</v>
      </c>
      <c r="F6" s="465">
        <v>11</v>
      </c>
      <c r="G6" s="466"/>
    </row>
    <row r="7" spans="2:7" hidden="1">
      <c r="B7" s="472" t="s">
        <v>2056</v>
      </c>
      <c r="C7" s="376" t="s">
        <v>2139</v>
      </c>
      <c r="D7" s="333"/>
      <c r="E7" s="318"/>
      <c r="F7" s="376"/>
      <c r="G7" s="323"/>
    </row>
    <row r="8" spans="2:7" hidden="1">
      <c r="B8" s="671"/>
      <c r="C8" s="672"/>
      <c r="D8" s="672"/>
      <c r="E8" s="672"/>
      <c r="F8" s="672"/>
      <c r="G8" s="672"/>
    </row>
    <row r="9" spans="2:7" hidden="1">
      <c r="B9" s="472" t="s">
        <v>2068</v>
      </c>
      <c r="C9" s="376" t="s">
        <v>2140</v>
      </c>
      <c r="D9" s="333"/>
      <c r="E9" s="377"/>
      <c r="F9" s="376"/>
      <c r="G9" s="333"/>
    </row>
    <row r="10" spans="2:7" hidden="1">
      <c r="B10" s="671"/>
      <c r="C10" s="672"/>
      <c r="D10" s="672"/>
      <c r="E10" s="672"/>
      <c r="F10" s="672"/>
      <c r="G10" s="672"/>
    </row>
    <row r="11" spans="2:7" ht="38.25">
      <c r="B11" s="698" t="s">
        <v>2141</v>
      </c>
      <c r="C11" s="678" t="s">
        <v>2143</v>
      </c>
      <c r="D11" s="377" t="s">
        <v>2142</v>
      </c>
      <c r="E11" s="376" t="s">
        <v>2144</v>
      </c>
      <c r="F11" s="376">
        <f>'MAGERSARI (3)'!R11</f>
        <v>0</v>
      </c>
      <c r="G11" s="324" t="s">
        <v>2482</v>
      </c>
    </row>
    <row r="12" spans="2:7" hidden="1">
      <c r="B12" s="694"/>
      <c r="C12" s="688"/>
      <c r="D12" s="376"/>
      <c r="E12" s="376"/>
      <c r="F12" s="376">
        <f>'MAGERSARI (3)'!R12</f>
        <v>0</v>
      </c>
      <c r="G12" s="339"/>
    </row>
    <row r="13" spans="2:7" ht="38.25">
      <c r="B13" s="694"/>
      <c r="C13" s="688"/>
      <c r="D13" s="377" t="s">
        <v>2145</v>
      </c>
      <c r="E13" s="376" t="s">
        <v>2146</v>
      </c>
      <c r="F13" s="376">
        <f>'MAGERSARI (3)'!R13</f>
        <v>0</v>
      </c>
      <c r="G13" s="324" t="s">
        <v>2481</v>
      </c>
    </row>
    <row r="14" spans="2:7" hidden="1">
      <c r="B14" s="694"/>
      <c r="C14" s="688"/>
      <c r="D14" s="376"/>
      <c r="E14" s="376"/>
      <c r="F14" s="376">
        <f>'MAGERSARI (3)'!R14</f>
        <v>0</v>
      </c>
      <c r="G14" s="339"/>
    </row>
    <row r="15" spans="2:7" ht="25.5">
      <c r="B15" s="694"/>
      <c r="C15" s="688"/>
      <c r="D15" s="377" t="s">
        <v>2147</v>
      </c>
      <c r="E15" s="376" t="s">
        <v>2148</v>
      </c>
      <c r="F15" s="376">
        <f>'MAGERSARI (3)'!R15</f>
        <v>0</v>
      </c>
      <c r="G15" s="324" t="s">
        <v>2487</v>
      </c>
    </row>
    <row r="16" spans="2:7" hidden="1">
      <c r="B16" s="694"/>
      <c r="C16" s="688"/>
      <c r="D16" s="376"/>
      <c r="E16" s="376"/>
      <c r="F16" s="376">
        <f>'MAGERSARI (3)'!R16</f>
        <v>0</v>
      </c>
      <c r="G16" s="339"/>
    </row>
    <row r="17" spans="2:7" ht="51">
      <c r="B17" s="699"/>
      <c r="C17" s="679"/>
      <c r="D17" s="377" t="s">
        <v>2145</v>
      </c>
      <c r="E17" s="376" t="s">
        <v>2149</v>
      </c>
      <c r="F17" s="376">
        <f>'MAGERSARI (3)'!R17</f>
        <v>0</v>
      </c>
      <c r="G17" s="324" t="s">
        <v>2475</v>
      </c>
    </row>
    <row r="18" spans="2:7" hidden="1">
      <c r="B18" s="671"/>
      <c r="C18" s="672"/>
      <c r="D18" s="672"/>
      <c r="E18" s="672"/>
      <c r="F18" s="672"/>
      <c r="G18" s="672"/>
    </row>
    <row r="19" spans="2:7" hidden="1">
      <c r="B19" s="482" t="s">
        <v>2090</v>
      </c>
      <c r="C19" s="480" t="s">
        <v>2165</v>
      </c>
      <c r="D19" s="367"/>
      <c r="E19" s="318"/>
      <c r="F19" s="377"/>
      <c r="G19" s="426"/>
    </row>
    <row r="20" spans="2:7" hidden="1">
      <c r="B20" s="671"/>
      <c r="C20" s="672"/>
      <c r="D20" s="672"/>
      <c r="E20" s="672"/>
      <c r="F20" s="672"/>
      <c r="G20" s="672"/>
    </row>
    <row r="21" spans="2:7" hidden="1">
      <c r="B21" s="482" t="s">
        <v>2166</v>
      </c>
      <c r="C21" s="480" t="s">
        <v>2167</v>
      </c>
      <c r="D21" s="367"/>
      <c r="E21" s="318"/>
      <c r="F21" s="377"/>
      <c r="G21" s="426"/>
    </row>
    <row r="22" spans="2:7" hidden="1">
      <c r="B22" s="671"/>
      <c r="C22" s="672"/>
      <c r="D22" s="672"/>
      <c r="E22" s="672"/>
      <c r="F22" s="672"/>
      <c r="G22" s="672"/>
    </row>
    <row r="23" spans="2:7" hidden="1">
      <c r="B23" s="472" t="s">
        <v>2168</v>
      </c>
      <c r="C23" s="376" t="s">
        <v>2169</v>
      </c>
      <c r="D23" s="377"/>
      <c r="E23" s="376"/>
      <c r="F23" s="376"/>
      <c r="G23" s="323"/>
    </row>
    <row r="24" spans="2:7" hidden="1">
      <c r="B24" s="671"/>
      <c r="C24" s="672"/>
      <c r="D24" s="672"/>
      <c r="E24" s="672"/>
      <c r="F24" s="672"/>
      <c r="G24" s="672"/>
    </row>
    <row r="25" spans="2:7" hidden="1">
      <c r="B25" s="472" t="s">
        <v>2048</v>
      </c>
      <c r="C25" s="376" t="s">
        <v>2170</v>
      </c>
      <c r="D25" s="317"/>
      <c r="E25" s="480"/>
      <c r="F25" s="468"/>
      <c r="G25" s="432"/>
    </row>
    <row r="26" spans="2:7" hidden="1">
      <c r="B26" s="671"/>
      <c r="C26" s="672"/>
      <c r="D26" s="672"/>
      <c r="E26" s="672"/>
      <c r="F26" s="672"/>
      <c r="G26" s="672"/>
    </row>
    <row r="27" spans="2:7" hidden="1">
      <c r="B27" s="482" t="s">
        <v>2188</v>
      </c>
      <c r="C27" s="480" t="s">
        <v>2189</v>
      </c>
      <c r="D27" s="377"/>
      <c r="E27" s="376"/>
      <c r="F27" s="377"/>
      <c r="G27" s="385"/>
    </row>
    <row r="28" spans="2:7">
      <c r="B28" s="670"/>
      <c r="C28" s="653"/>
      <c r="D28" s="653"/>
      <c r="E28" s="653"/>
      <c r="F28" s="653"/>
      <c r="G28" s="653"/>
    </row>
    <row r="29" spans="2:7" ht="25.5">
      <c r="B29" s="482" t="s">
        <v>2190</v>
      </c>
      <c r="C29" s="480" t="s">
        <v>2191</v>
      </c>
      <c r="D29" s="331" t="s">
        <v>2192</v>
      </c>
      <c r="E29" s="365" t="s">
        <v>2193</v>
      </c>
      <c r="F29" s="377">
        <f>'MAGERSARI (3)'!R29</f>
        <v>0</v>
      </c>
      <c r="G29" s="324" t="s">
        <v>2473</v>
      </c>
    </row>
    <row r="30" spans="2:7">
      <c r="B30" s="670"/>
      <c r="C30" s="653"/>
      <c r="D30" s="653"/>
      <c r="E30" s="653"/>
      <c r="F30" s="653"/>
      <c r="G30" s="653"/>
    </row>
    <row r="31" spans="2:7" ht="25.5">
      <c r="B31" s="674" t="s">
        <v>2207</v>
      </c>
      <c r="C31" s="678" t="s">
        <v>2208</v>
      </c>
      <c r="D31" s="377" t="s">
        <v>2209</v>
      </c>
      <c r="E31" s="376" t="s">
        <v>2213</v>
      </c>
      <c r="F31" s="376">
        <f>'MAGERSARI (3)'!R31</f>
        <v>0</v>
      </c>
      <c r="G31" s="324" t="s">
        <v>2473</v>
      </c>
    </row>
    <row r="32" spans="2:7" hidden="1">
      <c r="B32" s="686"/>
      <c r="C32" s="688"/>
      <c r="D32" s="468"/>
      <c r="E32" s="468"/>
      <c r="F32" s="376">
        <f>'MAGERSARI (3)'!R32</f>
        <v>0</v>
      </c>
      <c r="G32" s="468"/>
    </row>
    <row r="33" spans="2:7" ht="51">
      <c r="B33" s="686"/>
      <c r="C33" s="688"/>
      <c r="D33" s="377" t="s">
        <v>2210</v>
      </c>
      <c r="E33" s="376" t="s">
        <v>2214</v>
      </c>
      <c r="F33" s="376">
        <f>'MAGERSARI (3)'!R33</f>
        <v>0</v>
      </c>
      <c r="G33" s="324" t="s">
        <v>2475</v>
      </c>
    </row>
    <row r="34" spans="2:7" hidden="1">
      <c r="B34" s="686"/>
      <c r="C34" s="688"/>
      <c r="D34" s="468"/>
      <c r="E34" s="468"/>
      <c r="F34" s="376">
        <f>'MAGERSARI (3)'!R34</f>
        <v>0</v>
      </c>
      <c r="G34" s="468"/>
    </row>
    <row r="35" spans="2:7" ht="38.25">
      <c r="B35" s="686"/>
      <c r="C35" s="688"/>
      <c r="D35" s="377" t="s">
        <v>2211</v>
      </c>
      <c r="E35" s="376" t="s">
        <v>2215</v>
      </c>
      <c r="F35" s="376">
        <f>'MAGERSARI (3)'!R35</f>
        <v>0</v>
      </c>
      <c r="G35" s="324" t="s">
        <v>2483</v>
      </c>
    </row>
    <row r="36" spans="2:7" hidden="1">
      <c r="B36" s="686"/>
      <c r="C36" s="688"/>
      <c r="D36" s="468"/>
      <c r="E36" s="468"/>
      <c r="F36" s="376">
        <f>'MAGERSARI (3)'!R36</f>
        <v>0</v>
      </c>
      <c r="G36" s="468"/>
    </row>
    <row r="37" spans="2:7" ht="25.5">
      <c r="B37" s="675"/>
      <c r="C37" s="679"/>
      <c r="D37" s="377" t="s">
        <v>2212</v>
      </c>
      <c r="E37" s="376" t="s">
        <v>2216</v>
      </c>
      <c r="F37" s="376">
        <f>'MAGERSARI (3)'!R37</f>
        <v>0</v>
      </c>
      <c r="G37" s="324" t="s">
        <v>2473</v>
      </c>
    </row>
    <row r="38" spans="2:7">
      <c r="B38" s="670"/>
      <c r="C38" s="653"/>
      <c r="D38" s="653"/>
      <c r="E38" s="653"/>
      <c r="F38" s="653"/>
      <c r="G38" s="653"/>
    </row>
    <row r="39" spans="2:7" ht="63.75">
      <c r="B39" s="758" t="s">
        <v>2244</v>
      </c>
      <c r="C39" s="760" t="s">
        <v>2245</v>
      </c>
      <c r="D39" s="377" t="s">
        <v>2246</v>
      </c>
      <c r="E39" s="376" t="s">
        <v>2248</v>
      </c>
      <c r="F39" s="376">
        <f>'MAGERSARI (3)'!R39</f>
        <v>0</v>
      </c>
      <c r="G39" s="324" t="s">
        <v>2485</v>
      </c>
    </row>
    <row r="40" spans="2:7" hidden="1">
      <c r="B40" s="758"/>
      <c r="C40" s="760"/>
      <c r="D40" s="376"/>
      <c r="E40" s="376"/>
      <c r="F40" s="376">
        <f>'MAGERSARI (3)'!R40</f>
        <v>0</v>
      </c>
      <c r="G40" s="434"/>
    </row>
    <row r="41" spans="2:7" ht="38.25">
      <c r="B41" s="758"/>
      <c r="C41" s="760"/>
      <c r="D41" s="377" t="s">
        <v>2247</v>
      </c>
      <c r="E41" s="376" t="s">
        <v>2249</v>
      </c>
      <c r="F41" s="376">
        <f>'MAGERSARI (3)'!R41</f>
        <v>0</v>
      </c>
      <c r="G41" s="324" t="s">
        <v>2483</v>
      </c>
    </row>
    <row r="42" spans="2:7">
      <c r="B42" s="670"/>
      <c r="C42" s="653"/>
      <c r="D42" s="653"/>
      <c r="E42" s="653"/>
      <c r="F42" s="653"/>
      <c r="G42" s="653"/>
    </row>
    <row r="43" spans="2:7" ht="63.75">
      <c r="B43" s="472" t="s">
        <v>2062</v>
      </c>
      <c r="C43" s="376" t="s">
        <v>2262</v>
      </c>
      <c r="D43" s="333" t="s">
        <v>2261</v>
      </c>
      <c r="E43" s="377" t="s">
        <v>2263</v>
      </c>
      <c r="F43" s="377">
        <f>'MAGERSARI (3)'!R43</f>
        <v>0</v>
      </c>
      <c r="G43" s="324" t="s">
        <v>2486</v>
      </c>
    </row>
    <row r="44" spans="2:7">
      <c r="B44" s="670"/>
      <c r="C44" s="653"/>
      <c r="D44" s="653"/>
      <c r="E44" s="653"/>
      <c r="F44" s="653"/>
      <c r="G44" s="653"/>
    </row>
    <row r="45" spans="2:7" ht="25.5">
      <c r="B45" s="482" t="s">
        <v>2276</v>
      </c>
      <c r="C45" s="480" t="s">
        <v>2277</v>
      </c>
      <c r="D45" s="333" t="s">
        <v>2278</v>
      </c>
      <c r="E45" s="377" t="s">
        <v>2279</v>
      </c>
      <c r="F45" s="335">
        <f>'MAGERSARI (3)'!R45</f>
        <v>0</v>
      </c>
      <c r="G45" s="324" t="s">
        <v>2473</v>
      </c>
    </row>
    <row r="46" spans="2:7" hidden="1">
      <c r="B46" s="670"/>
      <c r="C46" s="653"/>
      <c r="D46" s="653"/>
      <c r="E46" s="653"/>
      <c r="F46" s="653"/>
      <c r="G46" s="653"/>
    </row>
    <row r="47" spans="2:7" hidden="1">
      <c r="B47" s="482" t="s">
        <v>2086</v>
      </c>
      <c r="C47" s="480" t="s">
        <v>2280</v>
      </c>
      <c r="D47" s="333"/>
      <c r="E47" s="377"/>
      <c r="F47" s="335"/>
      <c r="G47" s="317"/>
    </row>
    <row r="48" spans="2:7" hidden="1">
      <c r="B48" s="670"/>
      <c r="C48" s="653"/>
      <c r="D48" s="653"/>
      <c r="E48" s="653"/>
      <c r="F48" s="653"/>
      <c r="G48" s="653"/>
    </row>
    <row r="49" spans="2:8" hidden="1">
      <c r="B49" s="472" t="s">
        <v>2088</v>
      </c>
      <c r="C49" s="377" t="s">
        <v>2281</v>
      </c>
      <c r="D49" s="333"/>
      <c r="E49" s="377"/>
      <c r="F49" s="377"/>
      <c r="G49" s="377"/>
    </row>
    <row r="50" spans="2:8">
      <c r="B50" s="670"/>
      <c r="C50" s="653"/>
      <c r="D50" s="653"/>
      <c r="E50" s="653"/>
      <c r="F50" s="653"/>
      <c r="G50" s="653"/>
    </row>
    <row r="51" spans="2:8" ht="25.5">
      <c r="B51" s="472" t="s">
        <v>2089</v>
      </c>
      <c r="C51" s="377" t="s">
        <v>2282</v>
      </c>
      <c r="D51" s="333" t="s">
        <v>2283</v>
      </c>
      <c r="E51" s="377" t="s">
        <v>2284</v>
      </c>
      <c r="F51" s="377">
        <f>'MAGERSARI (3)'!R51</f>
        <v>0</v>
      </c>
      <c r="G51" s="324" t="s">
        <v>2473</v>
      </c>
    </row>
    <row r="52" spans="2:8">
      <c r="B52" s="342"/>
      <c r="C52" s="343"/>
      <c r="D52" s="343"/>
      <c r="E52" s="473"/>
      <c r="F52" s="343"/>
      <c r="G52" s="343"/>
    </row>
    <row r="53" spans="2:8" ht="38.25">
      <c r="B53" s="472" t="s">
        <v>2061</v>
      </c>
      <c r="C53" s="376" t="s">
        <v>2289</v>
      </c>
      <c r="D53" s="377" t="s">
        <v>2290</v>
      </c>
      <c r="E53" s="468" t="s">
        <v>2291</v>
      </c>
      <c r="F53" s="468">
        <f>'MAGERSARI (3)'!R53</f>
        <v>0</v>
      </c>
      <c r="G53" s="324" t="s">
        <v>2483</v>
      </c>
    </row>
    <row r="54" spans="2:8">
      <c r="B54" s="670"/>
      <c r="C54" s="653"/>
      <c r="D54" s="653"/>
      <c r="E54" s="653"/>
      <c r="F54" s="653"/>
      <c r="G54" s="653"/>
    </row>
    <row r="55" spans="2:8" hidden="1">
      <c r="B55" s="472" t="s">
        <v>2296</v>
      </c>
      <c r="C55" s="377" t="s">
        <v>2297</v>
      </c>
      <c r="D55" s="333"/>
      <c r="E55" s="377"/>
      <c r="F55" s="377"/>
      <c r="G55" s="383"/>
    </row>
    <row r="56" spans="2:8" hidden="1">
      <c r="B56" s="670"/>
      <c r="C56" s="653"/>
      <c r="D56" s="653"/>
      <c r="E56" s="653"/>
      <c r="F56" s="653"/>
      <c r="G56" s="653"/>
    </row>
    <row r="57" spans="2:8" ht="38.25">
      <c r="B57" s="472" t="s">
        <v>2298</v>
      </c>
      <c r="C57" s="377" t="s">
        <v>2299</v>
      </c>
      <c r="D57" s="377" t="s">
        <v>2300</v>
      </c>
      <c r="E57" s="377" t="s">
        <v>2301</v>
      </c>
      <c r="F57" s="377">
        <f>'MAGERSARI (3)'!R57</f>
        <v>0</v>
      </c>
      <c r="G57" s="324" t="s">
        <v>2482</v>
      </c>
    </row>
    <row r="58" spans="2:8" hidden="1">
      <c r="B58" s="670"/>
      <c r="C58" s="653"/>
      <c r="D58" s="653"/>
      <c r="E58" s="653"/>
      <c r="F58" s="653"/>
      <c r="G58" s="653"/>
    </row>
    <row r="59" spans="2:8" hidden="1">
      <c r="B59" s="482" t="s">
        <v>2302</v>
      </c>
      <c r="C59" s="480" t="s">
        <v>2303</v>
      </c>
      <c r="D59" s="333"/>
      <c r="E59" s="376"/>
      <c r="F59" s="335"/>
      <c r="G59" s="317"/>
    </row>
    <row r="60" spans="2:8" hidden="1">
      <c r="B60" s="670"/>
      <c r="C60" s="653"/>
      <c r="D60" s="653"/>
      <c r="E60" s="653"/>
      <c r="F60" s="653"/>
      <c r="G60" s="653"/>
    </row>
    <row r="61" spans="2:8" ht="15" hidden="1" customHeight="1">
      <c r="B61" s="488" t="s">
        <v>2052</v>
      </c>
      <c r="C61" s="469" t="s">
        <v>2304</v>
      </c>
      <c r="D61" s="317"/>
      <c r="E61" s="468"/>
      <c r="F61" s="468"/>
      <c r="G61" s="468"/>
    </row>
    <row r="62" spans="2:8">
      <c r="B62" s="670"/>
      <c r="C62" s="653"/>
      <c r="D62" s="653"/>
      <c r="E62" s="653"/>
      <c r="F62" s="653"/>
      <c r="G62" s="653"/>
    </row>
    <row r="63" spans="2:8" ht="15" customHeight="1">
      <c r="B63" s="472" t="s">
        <v>2306</v>
      </c>
      <c r="C63" s="376" t="s">
        <v>2307</v>
      </c>
      <c r="D63" s="377" t="s">
        <v>2308</v>
      </c>
      <c r="E63" s="468" t="s">
        <v>2309</v>
      </c>
      <c r="F63" s="376">
        <f>'MAGERSARI (3)'!R63</f>
        <v>0</v>
      </c>
      <c r="G63" s="324" t="s">
        <v>2476</v>
      </c>
      <c r="H63" s="436"/>
    </row>
    <row r="64" spans="2:8">
      <c r="B64" s="670"/>
      <c r="C64" s="653"/>
      <c r="D64" s="653"/>
      <c r="E64" s="653"/>
      <c r="F64" s="653"/>
      <c r="G64" s="653"/>
    </row>
    <row r="65" spans="2:7" ht="51">
      <c r="B65" s="472" t="s">
        <v>2316</v>
      </c>
      <c r="C65" s="376" t="s">
        <v>2317</v>
      </c>
      <c r="D65" s="377" t="s">
        <v>2318</v>
      </c>
      <c r="E65" s="468" t="s">
        <v>2319</v>
      </c>
      <c r="F65" s="376">
        <f>'MAGERSARI (3)'!R65</f>
        <v>0</v>
      </c>
      <c r="G65" s="324" t="s">
        <v>2475</v>
      </c>
    </row>
    <row r="66" spans="2:7" hidden="1">
      <c r="B66" s="670"/>
      <c r="C66" s="653"/>
      <c r="D66" s="653"/>
      <c r="E66" s="653"/>
      <c r="F66" s="653"/>
      <c r="G66" s="653"/>
    </row>
    <row r="67" spans="2:7" hidden="1">
      <c r="B67" s="483" t="s">
        <v>2353</v>
      </c>
      <c r="C67" s="481" t="s">
        <v>2354</v>
      </c>
      <c r="D67" s="317"/>
      <c r="E67" s="481"/>
      <c r="F67" s="383"/>
    </row>
    <row r="68" spans="2:7" hidden="1">
      <c r="B68" s="670"/>
      <c r="C68" s="653"/>
      <c r="D68" s="653"/>
      <c r="E68" s="653"/>
      <c r="F68" s="653"/>
      <c r="G68" s="653"/>
    </row>
    <row r="69" spans="2:7" hidden="1">
      <c r="B69" s="482" t="s">
        <v>2054</v>
      </c>
      <c r="C69" s="477" t="s">
        <v>2355</v>
      </c>
      <c r="D69" s="317"/>
      <c r="E69" s="345"/>
      <c r="F69" s="468"/>
    </row>
    <row r="70" spans="2:7" hidden="1">
      <c r="B70" s="670"/>
      <c r="C70" s="653"/>
      <c r="D70" s="653"/>
      <c r="E70" s="653"/>
      <c r="F70" s="653"/>
      <c r="G70" s="653"/>
    </row>
    <row r="71" spans="2:7" hidden="1">
      <c r="B71" s="472" t="s">
        <v>2356</v>
      </c>
      <c r="C71" s="376" t="s">
        <v>2357</v>
      </c>
      <c r="D71" s="377"/>
      <c r="E71" s="376"/>
      <c r="F71" s="376"/>
    </row>
    <row r="72" spans="2:7" hidden="1">
      <c r="B72" s="670"/>
      <c r="C72" s="653"/>
      <c r="D72" s="653"/>
      <c r="E72" s="653"/>
      <c r="F72" s="653"/>
      <c r="G72" s="653"/>
    </row>
    <row r="73" spans="2:7" hidden="1">
      <c r="B73" s="482" t="s">
        <v>2358</v>
      </c>
      <c r="C73" s="480" t="s">
        <v>2359</v>
      </c>
      <c r="D73" s="377"/>
      <c r="E73" s="376"/>
      <c r="F73" s="376"/>
    </row>
    <row r="74" spans="2:7" hidden="1">
      <c r="B74" s="670"/>
      <c r="C74" s="653"/>
      <c r="D74" s="653"/>
      <c r="E74" s="653"/>
      <c r="F74" s="653"/>
      <c r="G74" s="653"/>
    </row>
    <row r="75" spans="2:7" hidden="1">
      <c r="B75" s="472" t="s">
        <v>2360</v>
      </c>
      <c r="C75" s="377" t="s">
        <v>2361</v>
      </c>
      <c r="D75" s="377"/>
      <c r="E75" s="377"/>
      <c r="F75" s="377"/>
      <c r="G75" s="377"/>
    </row>
    <row r="76" spans="2:7" hidden="1">
      <c r="B76" s="670"/>
      <c r="C76" s="653"/>
      <c r="D76" s="653"/>
      <c r="E76" s="653"/>
      <c r="F76" s="653"/>
      <c r="G76" s="653"/>
    </row>
    <row r="77" spans="2:7" hidden="1">
      <c r="B77" s="472" t="s">
        <v>2362</v>
      </c>
      <c r="C77" s="377" t="s">
        <v>2363</v>
      </c>
      <c r="D77" s="377"/>
      <c r="E77" s="377"/>
      <c r="F77" s="377"/>
      <c r="G77" s="377"/>
    </row>
    <row r="78" spans="2:7" hidden="1">
      <c r="B78" s="670"/>
      <c r="C78" s="653"/>
      <c r="D78" s="653"/>
      <c r="E78" s="653"/>
      <c r="F78" s="653"/>
      <c r="G78" s="653"/>
    </row>
    <row r="79" spans="2:7" hidden="1">
      <c r="B79" s="472" t="s">
        <v>2364</v>
      </c>
      <c r="C79" s="377" t="s">
        <v>2365</v>
      </c>
      <c r="D79" s="377"/>
      <c r="E79" s="377"/>
      <c r="F79" s="377"/>
      <c r="G79" s="377"/>
    </row>
    <row r="80" spans="2:7">
      <c r="B80" s="670"/>
      <c r="C80" s="653"/>
      <c r="D80" s="653"/>
      <c r="E80" s="653"/>
      <c r="F80" s="653"/>
      <c r="G80" s="653"/>
    </row>
    <row r="81" spans="2:7" ht="25.5">
      <c r="B81" s="482" t="s">
        <v>2366</v>
      </c>
      <c r="C81" s="331" t="s">
        <v>2367</v>
      </c>
      <c r="D81" s="377" t="s">
        <v>2368</v>
      </c>
      <c r="E81" s="376" t="s">
        <v>2369</v>
      </c>
      <c r="F81" s="377">
        <f>'MAGERSARI (3)'!R81</f>
        <v>0</v>
      </c>
      <c r="G81" s="324" t="s">
        <v>2473</v>
      </c>
    </row>
    <row r="82" spans="2:7">
      <c r="B82" s="670"/>
      <c r="C82" s="653"/>
      <c r="D82" s="653"/>
      <c r="E82" s="653"/>
      <c r="F82" s="653"/>
      <c r="G82" s="653"/>
    </row>
    <row r="83" spans="2:7" ht="63.75">
      <c r="B83" s="482" t="s">
        <v>2372</v>
      </c>
      <c r="C83" s="480" t="s">
        <v>2373</v>
      </c>
      <c r="D83" s="377" t="s">
        <v>2374</v>
      </c>
      <c r="E83" s="376" t="s">
        <v>2375</v>
      </c>
      <c r="F83" s="376">
        <f>'MAGERSARI (3)'!R85</f>
        <v>0</v>
      </c>
      <c r="G83" s="324" t="s">
        <v>2485</v>
      </c>
    </row>
    <row r="84" spans="2:7" hidden="1">
      <c r="B84" s="670"/>
      <c r="C84" s="653"/>
      <c r="D84" s="653"/>
      <c r="E84" s="653"/>
      <c r="F84" s="653"/>
      <c r="G84" s="653"/>
    </row>
    <row r="85" spans="2:7" hidden="1">
      <c r="B85" s="482" t="s">
        <v>2376</v>
      </c>
      <c r="C85" s="480" t="s">
        <v>2377</v>
      </c>
      <c r="D85" s="377"/>
      <c r="E85" s="376"/>
      <c r="F85" s="481"/>
      <c r="G85" s="392"/>
    </row>
    <row r="86" spans="2:7" hidden="1">
      <c r="B86" s="670"/>
      <c r="C86" s="653"/>
      <c r="D86" s="653"/>
      <c r="E86" s="653"/>
      <c r="F86" s="653"/>
      <c r="G86" s="653"/>
    </row>
    <row r="87" spans="2:7" hidden="1">
      <c r="B87" s="483" t="s">
        <v>2378</v>
      </c>
      <c r="C87" s="481" t="s">
        <v>2379</v>
      </c>
      <c r="D87" s="317"/>
      <c r="E87" s="481"/>
      <c r="F87" s="376"/>
      <c r="G87" s="441"/>
    </row>
    <row r="88" spans="2:7" hidden="1">
      <c r="B88" s="670"/>
      <c r="C88" s="653"/>
      <c r="D88" s="653"/>
      <c r="E88" s="653"/>
      <c r="F88" s="653"/>
      <c r="G88" s="653"/>
    </row>
    <row r="89" spans="2:7" hidden="1">
      <c r="B89" s="483" t="s">
        <v>2380</v>
      </c>
      <c r="C89" s="481" t="s">
        <v>2381</v>
      </c>
      <c r="D89" s="317"/>
      <c r="E89" s="481"/>
      <c r="F89" s="376"/>
      <c r="G89" s="441"/>
    </row>
    <row r="90" spans="2:7">
      <c r="B90" s="670"/>
      <c r="C90" s="653"/>
      <c r="D90" s="653"/>
      <c r="E90" s="653"/>
      <c r="F90" s="653"/>
      <c r="G90" s="653"/>
    </row>
    <row r="91" spans="2:7" ht="63.75">
      <c r="B91" s="472">
        <v>100</v>
      </c>
      <c r="C91" s="376" t="s">
        <v>2390</v>
      </c>
      <c r="D91" s="377" t="s">
        <v>2391</v>
      </c>
      <c r="E91" s="376" t="s">
        <v>2392</v>
      </c>
      <c r="F91" s="376">
        <f>'MAGERSARI (3)'!R93</f>
        <v>0</v>
      </c>
      <c r="G91" s="324" t="s">
        <v>2485</v>
      </c>
    </row>
    <row r="92" spans="2:7">
      <c r="B92" s="670"/>
      <c r="C92" s="653"/>
      <c r="D92" s="653"/>
      <c r="E92" s="653"/>
      <c r="F92" s="653"/>
      <c r="G92" s="653"/>
    </row>
    <row r="93" spans="2:7" ht="63.75">
      <c r="B93" s="472">
        <v>101</v>
      </c>
      <c r="C93" s="376" t="s">
        <v>2393</v>
      </c>
      <c r="D93" s="377" t="s">
        <v>2394</v>
      </c>
      <c r="E93" s="376" t="s">
        <v>2395</v>
      </c>
      <c r="F93" s="376">
        <f>'MAGERSARI (3)'!R95</f>
        <v>1</v>
      </c>
      <c r="G93" s="324" t="s">
        <v>2484</v>
      </c>
    </row>
    <row r="94" spans="2:7">
      <c r="B94" s="670"/>
      <c r="C94" s="653"/>
      <c r="D94" s="653"/>
      <c r="E94" s="653"/>
      <c r="F94" s="653"/>
      <c r="G94" s="653"/>
    </row>
    <row r="95" spans="2:7" hidden="1">
      <c r="B95" s="472">
        <v>102</v>
      </c>
      <c r="C95" s="376" t="s">
        <v>2396</v>
      </c>
      <c r="D95" s="377"/>
      <c r="E95" s="376"/>
      <c r="F95" s="376"/>
      <c r="G95" s="434"/>
    </row>
    <row r="96" spans="2:7" hidden="1">
      <c r="B96" s="670"/>
      <c r="C96" s="653"/>
      <c r="D96" s="653"/>
      <c r="E96" s="653"/>
      <c r="F96" s="653"/>
      <c r="G96" s="653"/>
    </row>
    <row r="97" spans="2:8" ht="51">
      <c r="B97" s="488">
        <v>103</v>
      </c>
      <c r="C97" s="376" t="s">
        <v>2397</v>
      </c>
      <c r="D97" s="333" t="s">
        <v>2398</v>
      </c>
      <c r="E97" s="444" t="s">
        <v>2399</v>
      </c>
      <c r="F97" s="345">
        <f>'MAGERSARI (3)'!R99</f>
        <v>0</v>
      </c>
      <c r="G97" s="324" t="s">
        <v>2475</v>
      </c>
    </row>
    <row r="98" spans="2:8">
      <c r="B98" s="670"/>
      <c r="C98" s="653"/>
      <c r="D98" s="653"/>
      <c r="E98" s="653"/>
      <c r="F98" s="653"/>
      <c r="G98" s="653"/>
    </row>
    <row r="99" spans="2:8" ht="38.25">
      <c r="B99" s="488">
        <v>107</v>
      </c>
      <c r="C99" s="468" t="s">
        <v>2406</v>
      </c>
      <c r="D99" s="333" t="s">
        <v>2407</v>
      </c>
      <c r="E99" s="468" t="s">
        <v>2408</v>
      </c>
      <c r="F99" s="468">
        <f>'MAGERSARI (3)'!R101</f>
        <v>0</v>
      </c>
      <c r="G99" s="324" t="s">
        <v>2481</v>
      </c>
    </row>
    <row r="100" spans="2:8">
      <c r="B100" s="670"/>
      <c r="C100" s="653"/>
      <c r="D100" s="653"/>
      <c r="E100" s="653"/>
      <c r="F100" s="653"/>
      <c r="G100" s="653"/>
    </row>
    <row r="101" spans="2:8" ht="51">
      <c r="B101" s="674">
        <v>122</v>
      </c>
      <c r="C101" s="678" t="s">
        <v>2459</v>
      </c>
      <c r="D101" s="333" t="s">
        <v>2462</v>
      </c>
      <c r="E101" s="377" t="s">
        <v>2463</v>
      </c>
      <c r="F101" s="335">
        <f>'MAGERSARI (3)'!R103</f>
        <v>1</v>
      </c>
      <c r="G101" s="324" t="s">
        <v>2488</v>
      </c>
    </row>
    <row r="102" spans="2:8" hidden="1">
      <c r="B102" s="686"/>
      <c r="C102" s="688"/>
      <c r="D102" s="333"/>
      <c r="E102" s="377"/>
      <c r="F102" s="335">
        <f>'MAGERSARI (3)'!R104</f>
        <v>0</v>
      </c>
      <c r="G102" s="377"/>
    </row>
    <row r="103" spans="2:8" ht="38.25">
      <c r="B103" s="675"/>
      <c r="C103" s="679"/>
      <c r="D103" s="333" t="s">
        <v>2464</v>
      </c>
      <c r="E103" s="377" t="s">
        <v>2465</v>
      </c>
      <c r="F103" s="335">
        <f>'MAGERSARI (3)'!R105</f>
        <v>1</v>
      </c>
      <c r="G103" s="324" t="s">
        <v>2477</v>
      </c>
    </row>
    <row r="104" spans="2:8" hidden="1">
      <c r="B104" s="670"/>
      <c r="C104" s="653"/>
      <c r="D104" s="653"/>
      <c r="E104" s="653"/>
      <c r="F104" s="653"/>
      <c r="G104" s="653"/>
      <c r="H104" s="653"/>
    </row>
    <row r="105" spans="2:8" ht="15.75" hidden="1" customHeight="1">
      <c r="B105" s="472">
        <v>123</v>
      </c>
      <c r="C105" s="376" t="s">
        <v>2423</v>
      </c>
      <c r="D105" s="377"/>
      <c r="E105" s="333"/>
      <c r="F105" s="335"/>
      <c r="G105" s="377"/>
      <c r="H105" s="378"/>
    </row>
    <row r="106" spans="2:8">
      <c r="B106" s="670"/>
      <c r="C106" s="653"/>
      <c r="D106" s="653"/>
      <c r="E106" s="653"/>
      <c r="F106" s="653"/>
      <c r="G106" s="653"/>
      <c r="H106" s="653"/>
    </row>
    <row r="107" spans="2:8" ht="25.5">
      <c r="B107" s="474">
        <v>124</v>
      </c>
      <c r="C107" s="370" t="s">
        <v>2424</v>
      </c>
      <c r="D107" s="377" t="s">
        <v>2425</v>
      </c>
      <c r="E107" s="468" t="s">
        <v>2444</v>
      </c>
      <c r="F107" s="468">
        <f>'MAGERSARI (3)'!R109</f>
        <v>0</v>
      </c>
      <c r="G107" s="324" t="s">
        <v>2473</v>
      </c>
    </row>
    <row r="108" spans="2:8">
      <c r="B108" s="670"/>
      <c r="C108" s="653"/>
      <c r="D108" s="653"/>
      <c r="E108" s="653"/>
      <c r="F108" s="653"/>
      <c r="G108" s="653"/>
      <c r="H108" s="653"/>
    </row>
    <row r="109" spans="2:8" ht="25.5" hidden="1">
      <c r="B109" s="474">
        <v>125</v>
      </c>
      <c r="C109" s="370" t="s">
        <v>2426</v>
      </c>
      <c r="D109" s="377"/>
      <c r="E109" s="468"/>
      <c r="F109" s="468"/>
      <c r="G109" s="468"/>
    </row>
    <row r="110" spans="2:8" hidden="1">
      <c r="B110" s="670"/>
      <c r="C110" s="653"/>
      <c r="D110" s="653"/>
      <c r="E110" s="653"/>
      <c r="F110" s="653"/>
      <c r="G110" s="653"/>
    </row>
    <row r="111" spans="2:8" ht="15" hidden="1" customHeight="1">
      <c r="B111" s="474">
        <v>126</v>
      </c>
      <c r="C111" s="370" t="s">
        <v>2427</v>
      </c>
      <c r="D111" s="333"/>
      <c r="E111" s="468"/>
      <c r="F111" s="468"/>
      <c r="G111" s="468"/>
    </row>
    <row r="112" spans="2:8" hidden="1">
      <c r="B112" s="670"/>
      <c r="C112" s="653"/>
      <c r="D112" s="653"/>
      <c r="E112" s="653"/>
      <c r="F112" s="653"/>
      <c r="G112" s="653"/>
    </row>
    <row r="113" spans="2:7" ht="25.5">
      <c r="B113" s="474">
        <v>127</v>
      </c>
      <c r="C113" s="480" t="s">
        <v>2428</v>
      </c>
      <c r="D113" s="333" t="s">
        <v>2429</v>
      </c>
      <c r="E113" s="468" t="s">
        <v>2430</v>
      </c>
      <c r="F113" s="468">
        <f>'MAGERSARI (3)'!R115</f>
        <v>0</v>
      </c>
      <c r="G113" s="324" t="s">
        <v>2473</v>
      </c>
    </row>
    <row r="114" spans="2:7">
      <c r="B114" s="670"/>
      <c r="C114" s="653"/>
      <c r="D114" s="653"/>
      <c r="E114" s="653"/>
      <c r="F114" s="653"/>
      <c r="G114" s="653"/>
    </row>
    <row r="116" spans="2:7">
      <c r="B116" s="300" t="s">
        <v>984</v>
      </c>
    </row>
    <row r="117" spans="2:7">
      <c r="B117" s="305" t="s">
        <v>990</v>
      </c>
      <c r="D117" s="308" t="s">
        <v>993</v>
      </c>
      <c r="F117" s="300"/>
    </row>
    <row r="118" spans="2:7">
      <c r="B118" s="305" t="s">
        <v>1000</v>
      </c>
      <c r="D118" s="308" t="s">
        <v>1003</v>
      </c>
      <c r="F118" s="300"/>
    </row>
    <row r="119" spans="2:7">
      <c r="B119" s="305" t="s">
        <v>1011</v>
      </c>
      <c r="D119" s="308" t="s">
        <v>2040</v>
      </c>
      <c r="F119" s="300"/>
    </row>
    <row r="120" spans="2:7">
      <c r="B120" s="305" t="s">
        <v>1023</v>
      </c>
      <c r="D120" s="308" t="s">
        <v>1014</v>
      </c>
      <c r="F120" s="300"/>
    </row>
    <row r="121" spans="2:7">
      <c r="D121" s="308" t="s">
        <v>1026</v>
      </c>
      <c r="F121" s="300"/>
    </row>
    <row r="122" spans="2:7">
      <c r="B122" s="308" t="s">
        <v>2044</v>
      </c>
      <c r="D122" s="308" t="s">
        <v>1035</v>
      </c>
      <c r="F122" s="300"/>
    </row>
    <row r="123" spans="2:7">
      <c r="B123" s="305" t="s">
        <v>1050</v>
      </c>
      <c r="C123" s="300"/>
      <c r="D123" s="308" t="s">
        <v>1043</v>
      </c>
      <c r="F123" s="300"/>
    </row>
    <row r="124" spans="2:7">
      <c r="B124" s="413"/>
      <c r="C124" s="300"/>
      <c r="D124" s="308" t="s">
        <v>1053</v>
      </c>
      <c r="F124" s="300"/>
    </row>
    <row r="125" spans="2:7">
      <c r="B125" s="305" t="s">
        <v>1062</v>
      </c>
      <c r="C125" s="300"/>
      <c r="D125" s="308" t="s">
        <v>1065</v>
      </c>
      <c r="F125" s="300"/>
    </row>
    <row r="126" spans="2:7">
      <c r="B126" s="413"/>
      <c r="C126" s="300"/>
      <c r="D126" s="308" t="s">
        <v>1073</v>
      </c>
      <c r="F126" s="300"/>
    </row>
    <row r="127" spans="2:7">
      <c r="B127" s="305" t="s">
        <v>1071</v>
      </c>
      <c r="C127" s="300"/>
      <c r="D127" s="308" t="s">
        <v>1092</v>
      </c>
      <c r="F127" s="300"/>
    </row>
    <row r="128" spans="2:7">
      <c r="B128" s="413"/>
      <c r="C128" s="300"/>
      <c r="D128" s="308" t="s">
        <v>1099</v>
      </c>
      <c r="F128" s="300"/>
    </row>
    <row r="129" spans="2:6">
      <c r="B129" s="413"/>
      <c r="C129" s="300"/>
      <c r="D129" s="308" t="s">
        <v>1106</v>
      </c>
      <c r="F129" s="300"/>
    </row>
    <row r="130" spans="2:6">
      <c r="B130" s="305" t="s">
        <v>1077</v>
      </c>
      <c r="C130" s="300"/>
      <c r="D130" s="308" t="s">
        <v>1110</v>
      </c>
      <c r="F130" s="300"/>
    </row>
    <row r="131" spans="2:6">
      <c r="B131" s="413"/>
      <c r="D131" s="308" t="s">
        <v>1113</v>
      </c>
      <c r="F131" s="300"/>
    </row>
    <row r="132" spans="2:6">
      <c r="B132" s="413"/>
      <c r="D132" s="308" t="s">
        <v>1068</v>
      </c>
      <c r="F132" s="300"/>
    </row>
    <row r="133" spans="2:6">
      <c r="B133" s="305" t="s">
        <v>1097</v>
      </c>
      <c r="D133" s="308"/>
      <c r="F133" s="300"/>
    </row>
    <row r="134" spans="2:6">
      <c r="B134" s="305" t="s">
        <v>1103</v>
      </c>
      <c r="F134" s="300"/>
    </row>
    <row r="135" spans="2:6">
      <c r="F135" s="300"/>
    </row>
    <row r="136" spans="2:6">
      <c r="F136" s="300"/>
    </row>
    <row r="137" spans="2:6">
      <c r="F137" s="300"/>
    </row>
    <row r="141" spans="2:6">
      <c r="D141" s="301" t="s">
        <v>2130</v>
      </c>
    </row>
  </sheetData>
  <mergeCells count="59">
    <mergeCell ref="F3:F5"/>
    <mergeCell ref="G3:G5"/>
    <mergeCell ref="B3:B6"/>
    <mergeCell ref="C3:C6"/>
    <mergeCell ref="D3:D5"/>
    <mergeCell ref="E3:E5"/>
    <mergeCell ref="B30:G30"/>
    <mergeCell ref="B8:G8"/>
    <mergeCell ref="B10:G10"/>
    <mergeCell ref="B11:B17"/>
    <mergeCell ref="C11:C17"/>
    <mergeCell ref="B18:G18"/>
    <mergeCell ref="B20:G20"/>
    <mergeCell ref="B22:G22"/>
    <mergeCell ref="B24:G24"/>
    <mergeCell ref="B26:G26"/>
    <mergeCell ref="B28:G28"/>
    <mergeCell ref="B54:G54"/>
    <mergeCell ref="B31:B37"/>
    <mergeCell ref="C31:C37"/>
    <mergeCell ref="B38:G38"/>
    <mergeCell ref="B39:B41"/>
    <mergeCell ref="C39:C41"/>
    <mergeCell ref="B42:G42"/>
    <mergeCell ref="B44:G44"/>
    <mergeCell ref="B46:G46"/>
    <mergeCell ref="B48:G48"/>
    <mergeCell ref="B50:G50"/>
    <mergeCell ref="B78:G78"/>
    <mergeCell ref="B56:G56"/>
    <mergeCell ref="B58:G58"/>
    <mergeCell ref="B60:G60"/>
    <mergeCell ref="B62:G62"/>
    <mergeCell ref="B64:G64"/>
    <mergeCell ref="B66:G66"/>
    <mergeCell ref="B68:G68"/>
    <mergeCell ref="B70:G70"/>
    <mergeCell ref="B72:G72"/>
    <mergeCell ref="B74:G74"/>
    <mergeCell ref="B76:G76"/>
    <mergeCell ref="B100:G100"/>
    <mergeCell ref="B80:G80"/>
    <mergeCell ref="B82:G82"/>
    <mergeCell ref="B84:G84"/>
    <mergeCell ref="B86:G86"/>
    <mergeCell ref="B88:G88"/>
    <mergeCell ref="B90:G90"/>
    <mergeCell ref="B92:G92"/>
    <mergeCell ref="B94:G94"/>
    <mergeCell ref="B96:G96"/>
    <mergeCell ref="B98:G98"/>
    <mergeCell ref="B110:G110"/>
    <mergeCell ref="B112:G112"/>
    <mergeCell ref="B114:G114"/>
    <mergeCell ref="B101:B103"/>
    <mergeCell ref="C101:C103"/>
    <mergeCell ref="B104:H104"/>
    <mergeCell ref="B106:H106"/>
    <mergeCell ref="B108:H108"/>
  </mergeCells>
  <printOptions horizontalCentered="1" verticalCentered="1"/>
  <pageMargins left="0.19685039370078741" right="3.937007874015748E-2" top="0.19685039370078741" bottom="3.937007874015748E-2" header="0.31496062992125984" footer="0.31496062992125984"/>
  <pageSetup paperSize="8" scale="53" orientation="landscape" horizontalDpi="4294967292" r:id="rId1"/>
  <rowBreaks count="1" manualBreakCount="1">
    <brk id="113" min="1" max="32" man="1"/>
  </rowBreak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tabColor rgb="FFFFFF00"/>
  </sheetPr>
  <dimension ref="B1:AI331"/>
  <sheetViews>
    <sheetView view="pageBreakPreview" zoomScale="70" zoomScaleNormal="80" zoomScaleSheetLayoutView="70" workbookViewId="0">
      <pane ySplit="6" topLeftCell="A7" activePane="bottomLeft" state="frozen"/>
      <selection activeCell="D29" sqref="D29"/>
      <selection pane="bottomLeft" activeCell="D29" sqref="D29"/>
    </sheetView>
  </sheetViews>
  <sheetFormatPr defaultRowHeight="12.75"/>
  <cols>
    <col min="1" max="1" width="9.140625" style="301"/>
    <col min="2" max="2" width="6.5703125" style="301" customWidth="1"/>
    <col min="3" max="3" width="10.42578125" style="301" customWidth="1"/>
    <col min="4" max="4" width="27.140625" style="301" customWidth="1"/>
    <col min="5" max="5" width="22.85546875" style="301" hidden="1" customWidth="1"/>
    <col min="6" max="6" width="6.140625" style="301" customWidth="1"/>
    <col min="7" max="7" width="12" style="301" customWidth="1"/>
    <col min="8" max="8" width="24.7109375" style="303" customWidth="1"/>
    <col min="9" max="9" width="29.28515625" style="312" hidden="1" customWidth="1"/>
    <col min="10" max="10" width="6.42578125" style="301" customWidth="1"/>
    <col min="11" max="11" width="8.140625" style="301" customWidth="1"/>
    <col min="12" max="12" width="9.7109375" style="301" customWidth="1"/>
    <col min="13" max="13" width="6.5703125" style="301" customWidth="1"/>
    <col min="14" max="14" width="6.7109375" style="301" customWidth="1"/>
    <col min="15" max="15" width="9.7109375" style="301" customWidth="1"/>
    <col min="16" max="16" width="6.140625" style="301" customWidth="1"/>
    <col min="17" max="17" width="7.85546875" style="301" customWidth="1"/>
    <col min="18" max="18" width="6.42578125" style="301" customWidth="1"/>
    <col min="19" max="19" width="6.85546875" style="301" customWidth="1"/>
    <col min="20" max="20" width="3.85546875" style="301" customWidth="1"/>
    <col min="21" max="21" width="3.5703125" style="301" customWidth="1"/>
    <col min="22" max="22" width="6.5703125" style="301" customWidth="1"/>
    <col min="23" max="23" width="3.85546875" style="301" customWidth="1"/>
    <col min="24" max="24" width="4.28515625" style="301" customWidth="1"/>
    <col min="25" max="25" width="7.140625" style="301" customWidth="1"/>
    <col min="26" max="28" width="9.140625" style="301" hidden="1" customWidth="1"/>
    <col min="29" max="29" width="6.42578125" style="301" customWidth="1"/>
    <col min="30" max="30" width="8.85546875" style="301" customWidth="1"/>
    <col min="31" max="31" width="6.7109375" style="301" customWidth="1"/>
    <col min="32" max="32" width="12.5703125" style="301" hidden="1" customWidth="1"/>
    <col min="33" max="33" width="8.42578125" style="301" customWidth="1"/>
    <col min="34" max="34" width="9.7109375" style="301" customWidth="1"/>
    <col min="35" max="16384" width="9.140625" style="301"/>
  </cols>
  <sheetData>
    <row r="1" spans="2:34">
      <c r="D1" s="301">
        <f>B1*C1</f>
        <v>0</v>
      </c>
    </row>
    <row r="2" spans="2:34" ht="13.5" thickBot="1"/>
    <row r="3" spans="2:34">
      <c r="B3" s="665" t="s">
        <v>1693</v>
      </c>
      <c r="C3" s="667" t="s">
        <v>106</v>
      </c>
      <c r="D3" s="663" t="s">
        <v>1689</v>
      </c>
      <c r="E3" s="668" t="s">
        <v>2131</v>
      </c>
      <c r="F3" s="663" t="s">
        <v>2457</v>
      </c>
      <c r="G3" s="663" t="s">
        <v>1725</v>
      </c>
      <c r="H3" s="663" t="s">
        <v>1668</v>
      </c>
      <c r="I3" s="663" t="s">
        <v>2129</v>
      </c>
      <c r="J3" s="669" t="s">
        <v>1669</v>
      </c>
      <c r="K3" s="663" t="s">
        <v>87</v>
      </c>
      <c r="L3" s="663" t="s">
        <v>1671</v>
      </c>
      <c r="M3" s="663"/>
      <c r="N3" s="663"/>
      <c r="O3" s="663"/>
      <c r="P3" s="763" t="s">
        <v>1677</v>
      </c>
      <c r="Q3" s="764"/>
      <c r="R3" s="764"/>
      <c r="S3" s="764"/>
      <c r="T3" s="764"/>
      <c r="U3" s="764"/>
      <c r="V3" s="764"/>
      <c r="W3" s="764"/>
      <c r="X3" s="764"/>
      <c r="Y3" s="764"/>
      <c r="Z3" s="764"/>
      <c r="AA3" s="764"/>
      <c r="AB3" s="764"/>
      <c r="AC3" s="764"/>
      <c r="AD3" s="764"/>
      <c r="AE3" s="764"/>
      <c r="AF3" s="764"/>
      <c r="AG3" s="764"/>
      <c r="AH3" s="765"/>
    </row>
    <row r="4" spans="2:34">
      <c r="B4" s="666"/>
      <c r="C4" s="659"/>
      <c r="D4" s="658"/>
      <c r="E4" s="660"/>
      <c r="F4" s="658"/>
      <c r="G4" s="658"/>
      <c r="H4" s="658"/>
      <c r="I4" s="658"/>
      <c r="J4" s="662"/>
      <c r="K4" s="658"/>
      <c r="L4" s="658" t="s">
        <v>1672</v>
      </c>
      <c r="M4" s="658" t="s">
        <v>1673</v>
      </c>
      <c r="N4" s="658"/>
      <c r="O4" s="658" t="s">
        <v>1676</v>
      </c>
      <c r="P4" s="658" t="s">
        <v>1678</v>
      </c>
      <c r="Q4" s="658"/>
      <c r="R4" s="658"/>
      <c r="S4" s="658"/>
      <c r="T4" s="658" t="s">
        <v>1684</v>
      </c>
      <c r="U4" s="658"/>
      <c r="V4" s="658"/>
      <c r="W4" s="658" t="s">
        <v>1685</v>
      </c>
      <c r="X4" s="658"/>
      <c r="Y4" s="658"/>
      <c r="Z4" s="658" t="s">
        <v>1686</v>
      </c>
      <c r="AA4" s="658"/>
      <c r="AB4" s="658"/>
      <c r="AC4" s="658" t="s">
        <v>1687</v>
      </c>
      <c r="AD4" s="658"/>
      <c r="AE4" s="658"/>
      <c r="AF4" s="466" t="s">
        <v>2084</v>
      </c>
      <c r="AG4" s="656" t="s">
        <v>2045</v>
      </c>
      <c r="AH4" s="762"/>
    </row>
    <row r="5" spans="2:34">
      <c r="B5" s="666"/>
      <c r="C5" s="659"/>
      <c r="D5" s="658"/>
      <c r="E5" s="661"/>
      <c r="F5" s="658"/>
      <c r="G5" s="658"/>
      <c r="H5" s="658"/>
      <c r="I5" s="658"/>
      <c r="J5" s="662"/>
      <c r="K5" s="658"/>
      <c r="L5" s="658"/>
      <c r="M5" s="465" t="s">
        <v>1674</v>
      </c>
      <c r="N5" s="465" t="s">
        <v>1675</v>
      </c>
      <c r="O5" s="658"/>
      <c r="P5" s="465" t="s">
        <v>1679</v>
      </c>
      <c r="Q5" s="465" t="s">
        <v>1680</v>
      </c>
      <c r="R5" s="465" t="s">
        <v>1681</v>
      </c>
      <c r="S5" s="465" t="s">
        <v>1682</v>
      </c>
      <c r="T5" s="657" t="s">
        <v>1680</v>
      </c>
      <c r="U5" s="657"/>
      <c r="V5" s="465" t="s">
        <v>1682</v>
      </c>
      <c r="W5" s="658" t="s">
        <v>1680</v>
      </c>
      <c r="X5" s="658"/>
      <c r="Y5" s="465" t="s">
        <v>1682</v>
      </c>
      <c r="Z5" s="465" t="s">
        <v>1679</v>
      </c>
      <c r="AA5" s="465" t="s">
        <v>1680</v>
      </c>
      <c r="AB5" s="465" t="s">
        <v>1682</v>
      </c>
      <c r="AC5" s="465" t="s">
        <v>1679</v>
      </c>
      <c r="AD5" s="465" t="s">
        <v>1680</v>
      </c>
      <c r="AE5" s="465" t="s">
        <v>1682</v>
      </c>
      <c r="AF5" s="466"/>
      <c r="AG5" s="657" t="s">
        <v>1700</v>
      </c>
      <c r="AH5" s="664" t="s">
        <v>1706</v>
      </c>
    </row>
    <row r="6" spans="2:34" hidden="1">
      <c r="B6" s="666"/>
      <c r="C6" s="659"/>
      <c r="D6" s="658"/>
      <c r="E6" s="465"/>
      <c r="F6" s="465"/>
      <c r="G6" s="465">
        <v>1</v>
      </c>
      <c r="H6" s="465">
        <v>2</v>
      </c>
      <c r="I6" s="465"/>
      <c r="J6" s="464">
        <v>3</v>
      </c>
      <c r="K6" s="465">
        <v>4</v>
      </c>
      <c r="L6" s="465">
        <v>5</v>
      </c>
      <c r="M6" s="465">
        <v>6.1</v>
      </c>
      <c r="N6" s="465">
        <v>6.2</v>
      </c>
      <c r="O6" s="465">
        <v>7</v>
      </c>
      <c r="P6" s="465">
        <v>8</v>
      </c>
      <c r="Q6" s="465">
        <v>9</v>
      </c>
      <c r="R6" s="465">
        <v>10</v>
      </c>
      <c r="S6" s="465">
        <v>11</v>
      </c>
      <c r="T6" s="465">
        <v>12</v>
      </c>
      <c r="U6" s="465">
        <v>13</v>
      </c>
      <c r="V6" s="465">
        <v>14</v>
      </c>
      <c r="W6" s="465">
        <v>15</v>
      </c>
      <c r="X6" s="465">
        <v>16</v>
      </c>
      <c r="Y6" s="465">
        <v>17</v>
      </c>
      <c r="Z6" s="465">
        <v>18</v>
      </c>
      <c r="AA6" s="465">
        <v>19</v>
      </c>
      <c r="AB6" s="465">
        <v>20</v>
      </c>
      <c r="AC6" s="465">
        <v>21</v>
      </c>
      <c r="AD6" s="465">
        <v>22</v>
      </c>
      <c r="AE6" s="465">
        <v>23</v>
      </c>
      <c r="AF6" s="466"/>
      <c r="AG6" s="657"/>
      <c r="AH6" s="664"/>
    </row>
    <row r="7" spans="2:34" hidden="1">
      <c r="B7" s="758" t="s">
        <v>2132</v>
      </c>
      <c r="C7" s="749">
        <v>2.6549999999999998</v>
      </c>
      <c r="D7" s="760" t="s">
        <v>2134</v>
      </c>
      <c r="E7" s="316"/>
      <c r="F7" s="316">
        <v>1</v>
      </c>
      <c r="G7" s="317" t="s">
        <v>2133</v>
      </c>
      <c r="H7" s="318" t="s">
        <v>2135</v>
      </c>
      <c r="I7" s="501" t="s">
        <v>2073</v>
      </c>
      <c r="J7" s="320">
        <v>0.14299999999999999</v>
      </c>
      <c r="K7" s="376" t="s">
        <v>1700</v>
      </c>
      <c r="L7" s="321">
        <v>4.7</v>
      </c>
      <c r="M7" s="321">
        <v>12.5</v>
      </c>
      <c r="N7" s="321">
        <v>17.600000000000001</v>
      </c>
      <c r="O7" s="376">
        <v>1</v>
      </c>
      <c r="P7" s="376" t="s">
        <v>1705</v>
      </c>
      <c r="Q7" s="376" t="s">
        <v>1701</v>
      </c>
      <c r="R7" s="376" t="s">
        <v>1709</v>
      </c>
      <c r="S7" s="468">
        <v>1</v>
      </c>
      <c r="T7" s="468" t="s">
        <v>1701</v>
      </c>
      <c r="U7" s="468" t="s">
        <v>1767</v>
      </c>
      <c r="V7" s="468">
        <v>2</v>
      </c>
      <c r="W7" s="468" t="s">
        <v>1701</v>
      </c>
      <c r="X7" s="468" t="s">
        <v>1707</v>
      </c>
      <c r="Y7" s="468">
        <v>1</v>
      </c>
      <c r="Z7" s="322"/>
      <c r="AA7" s="322"/>
      <c r="AB7" s="322"/>
      <c r="AC7" s="468" t="s">
        <v>1699</v>
      </c>
      <c r="AD7" s="468" t="s">
        <v>1703</v>
      </c>
      <c r="AE7" s="468">
        <v>0</v>
      </c>
      <c r="AF7" s="376"/>
      <c r="AG7" s="377">
        <v>7.4623799999999996</v>
      </c>
      <c r="AH7" s="336">
        <v>112.43206000000001</v>
      </c>
    </row>
    <row r="8" spans="2:34" hidden="1">
      <c r="B8" s="758"/>
      <c r="C8" s="749"/>
      <c r="D8" s="760"/>
      <c r="E8" s="498"/>
      <c r="F8" s="326"/>
      <c r="G8" s="376"/>
      <c r="H8" s="326"/>
      <c r="I8" s="502"/>
      <c r="J8" s="377"/>
      <c r="K8" s="377"/>
      <c r="L8" s="366"/>
      <c r="M8" s="366"/>
      <c r="N8" s="366"/>
      <c r="O8" s="377"/>
      <c r="P8" s="377"/>
      <c r="Q8" s="377"/>
      <c r="R8" s="377"/>
      <c r="S8" s="377"/>
      <c r="T8" s="377"/>
      <c r="U8" s="377"/>
      <c r="V8" s="377"/>
      <c r="W8" s="377"/>
      <c r="X8" s="377"/>
      <c r="Y8" s="377"/>
      <c r="Z8" s="377"/>
      <c r="AA8" s="377"/>
      <c r="AB8" s="377"/>
      <c r="AC8" s="377"/>
      <c r="AD8" s="377"/>
      <c r="AE8" s="377"/>
      <c r="AF8" s="377"/>
      <c r="AG8" s="377"/>
      <c r="AH8" s="378"/>
    </row>
    <row r="9" spans="2:34" hidden="1">
      <c r="B9" s="758"/>
      <c r="C9" s="749"/>
      <c r="D9" s="760"/>
      <c r="E9" s="498"/>
      <c r="F9" s="330">
        <v>2</v>
      </c>
      <c r="G9" s="331" t="s">
        <v>2136</v>
      </c>
      <c r="H9" s="318" t="s">
        <v>2137</v>
      </c>
      <c r="I9" s="318" t="s">
        <v>2097</v>
      </c>
      <c r="J9" s="320">
        <v>1.6970000000000001</v>
      </c>
      <c r="K9" s="376" t="s">
        <v>1700</v>
      </c>
      <c r="L9" s="321">
        <v>4.3</v>
      </c>
      <c r="M9" s="321">
        <v>14.8</v>
      </c>
      <c r="N9" s="321">
        <v>17.8</v>
      </c>
      <c r="O9" s="376">
        <v>1</v>
      </c>
      <c r="P9" s="376" t="s">
        <v>1705</v>
      </c>
      <c r="Q9" s="376" t="s">
        <v>1701</v>
      </c>
      <c r="R9" s="376" t="s">
        <v>1709</v>
      </c>
      <c r="S9" s="376">
        <v>0</v>
      </c>
      <c r="T9" s="468" t="s">
        <v>1701</v>
      </c>
      <c r="U9" s="468" t="s">
        <v>1767</v>
      </c>
      <c r="V9" s="468">
        <v>0</v>
      </c>
      <c r="W9" s="468" t="s">
        <v>1703</v>
      </c>
      <c r="X9" s="468" t="s">
        <v>1698</v>
      </c>
      <c r="Y9" s="468">
        <v>1</v>
      </c>
      <c r="Z9" s="322"/>
      <c r="AA9" s="322"/>
      <c r="AB9" s="322"/>
      <c r="AC9" s="468" t="s">
        <v>1699</v>
      </c>
      <c r="AD9" s="468" t="s">
        <v>1703</v>
      </c>
      <c r="AE9" s="468">
        <v>0</v>
      </c>
      <c r="AF9" s="376"/>
      <c r="AG9" s="377">
        <v>7.4780100000000003</v>
      </c>
      <c r="AH9" s="336">
        <v>112.43209</v>
      </c>
    </row>
    <row r="10" spans="2:34" hidden="1">
      <c r="B10" s="670"/>
      <c r="C10" s="653"/>
      <c r="D10" s="653"/>
      <c r="E10" s="653"/>
      <c r="F10" s="653"/>
      <c r="G10" s="653"/>
      <c r="H10" s="653"/>
      <c r="I10" s="653"/>
      <c r="J10" s="653"/>
      <c r="K10" s="653"/>
      <c r="L10" s="653"/>
      <c r="M10" s="653"/>
      <c r="N10" s="653"/>
      <c r="O10" s="653"/>
      <c r="P10" s="653"/>
      <c r="Q10" s="653"/>
      <c r="R10" s="653"/>
      <c r="S10" s="653"/>
      <c r="T10" s="653"/>
      <c r="U10" s="653"/>
      <c r="V10" s="653"/>
      <c r="W10" s="653"/>
      <c r="X10" s="653"/>
      <c r="Y10" s="653"/>
      <c r="Z10" s="653"/>
      <c r="AA10" s="653"/>
      <c r="AB10" s="653"/>
      <c r="AC10" s="653"/>
      <c r="AD10" s="653"/>
      <c r="AE10" s="653"/>
      <c r="AF10" s="653"/>
      <c r="AG10" s="653"/>
      <c r="AH10" s="653"/>
    </row>
    <row r="11" spans="2:34" hidden="1">
      <c r="B11" s="472" t="s">
        <v>2079</v>
      </c>
      <c r="C11" s="467">
        <v>0.3</v>
      </c>
      <c r="D11" s="376" t="s">
        <v>2138</v>
      </c>
      <c r="E11" s="376"/>
      <c r="F11" s="376"/>
      <c r="G11" s="333"/>
      <c r="H11" s="377"/>
      <c r="I11" s="377"/>
      <c r="J11" s="320"/>
      <c r="K11" s="376"/>
      <c r="L11" s="321"/>
      <c r="M11" s="321"/>
      <c r="N11" s="321"/>
      <c r="O11" s="376"/>
      <c r="P11" s="335"/>
      <c r="Q11" s="335"/>
      <c r="R11" s="335"/>
      <c r="S11" s="376"/>
      <c r="T11" s="376"/>
      <c r="U11" s="376"/>
      <c r="V11" s="376"/>
      <c r="W11" s="376"/>
      <c r="X11" s="376"/>
      <c r="Y11" s="376"/>
      <c r="Z11" s="322"/>
      <c r="AA11" s="322"/>
      <c r="AB11" s="322"/>
      <c r="AC11" s="377"/>
      <c r="AD11" s="377"/>
      <c r="AE11" s="377"/>
      <c r="AF11" s="377"/>
      <c r="AG11" s="377"/>
      <c r="AH11" s="336"/>
    </row>
    <row r="12" spans="2:34" hidden="1">
      <c r="B12" s="670"/>
      <c r="C12" s="653"/>
      <c r="D12" s="653"/>
      <c r="E12" s="653"/>
      <c r="F12" s="653"/>
      <c r="G12" s="653"/>
      <c r="H12" s="653"/>
      <c r="I12" s="653"/>
      <c r="J12" s="653"/>
      <c r="K12" s="653"/>
      <c r="L12" s="653"/>
      <c r="M12" s="653"/>
      <c r="N12" s="653"/>
      <c r="O12" s="653"/>
      <c r="P12" s="653"/>
      <c r="Q12" s="653"/>
      <c r="R12" s="653"/>
      <c r="S12" s="653"/>
      <c r="T12" s="653"/>
      <c r="U12" s="653"/>
      <c r="V12" s="653"/>
      <c r="W12" s="653"/>
      <c r="X12" s="653"/>
      <c r="Y12" s="653"/>
      <c r="Z12" s="653"/>
      <c r="AA12" s="653"/>
      <c r="AB12" s="653"/>
      <c r="AC12" s="653"/>
      <c r="AD12" s="653"/>
      <c r="AE12" s="653"/>
      <c r="AF12" s="653"/>
      <c r="AG12" s="653"/>
      <c r="AH12" s="653"/>
    </row>
    <row r="13" spans="2:34" hidden="1">
      <c r="B13" s="472" t="s">
        <v>2056</v>
      </c>
      <c r="C13" s="467">
        <v>0.92400000000000004</v>
      </c>
      <c r="D13" s="376" t="s">
        <v>2139</v>
      </c>
      <c r="E13" s="376"/>
      <c r="F13" s="376"/>
      <c r="G13" s="333"/>
      <c r="H13" s="318"/>
      <c r="I13" s="318"/>
      <c r="J13" s="320"/>
      <c r="K13" s="376"/>
      <c r="L13" s="321"/>
      <c r="M13" s="321"/>
      <c r="N13" s="321"/>
      <c r="O13" s="376"/>
      <c r="P13" s="468"/>
      <c r="Q13" s="468"/>
      <c r="R13" s="468"/>
      <c r="S13" s="376"/>
      <c r="T13" s="376"/>
      <c r="U13" s="376"/>
      <c r="V13" s="376"/>
      <c r="W13" s="376"/>
      <c r="X13" s="376"/>
      <c r="Y13" s="376"/>
      <c r="Z13" s="322"/>
      <c r="AA13" s="322"/>
      <c r="AB13" s="322"/>
      <c r="AC13" s="376"/>
      <c r="AD13" s="376"/>
      <c r="AE13" s="376"/>
      <c r="AF13" s="376"/>
      <c r="AG13" s="377"/>
      <c r="AH13" s="336"/>
    </row>
    <row r="14" spans="2:34" hidden="1">
      <c r="B14" s="671"/>
      <c r="C14" s="672"/>
      <c r="D14" s="672"/>
      <c r="E14" s="672"/>
      <c r="F14" s="672"/>
      <c r="G14" s="672"/>
      <c r="H14" s="672"/>
      <c r="I14" s="672"/>
      <c r="J14" s="672"/>
      <c r="K14" s="672"/>
      <c r="L14" s="672"/>
      <c r="M14" s="672"/>
      <c r="N14" s="672"/>
      <c r="O14" s="672"/>
      <c r="P14" s="672"/>
      <c r="Q14" s="672"/>
      <c r="R14" s="672"/>
      <c r="S14" s="672"/>
      <c r="T14" s="672"/>
      <c r="U14" s="672"/>
      <c r="V14" s="672"/>
      <c r="W14" s="672"/>
      <c r="X14" s="672"/>
      <c r="Y14" s="672"/>
      <c r="Z14" s="672"/>
      <c r="AA14" s="672"/>
      <c r="AB14" s="672"/>
      <c r="AC14" s="672"/>
      <c r="AD14" s="672"/>
      <c r="AE14" s="672"/>
      <c r="AF14" s="672"/>
      <c r="AG14" s="672"/>
      <c r="AH14" s="673"/>
    </row>
    <row r="15" spans="2:34" hidden="1">
      <c r="B15" s="472" t="s">
        <v>2068</v>
      </c>
      <c r="C15" s="467">
        <v>2.1579999999999999</v>
      </c>
      <c r="D15" s="376" t="s">
        <v>2140</v>
      </c>
      <c r="E15" s="376"/>
      <c r="F15" s="376"/>
      <c r="G15" s="333"/>
      <c r="H15" s="377"/>
      <c r="I15" s="377"/>
      <c r="J15" s="320"/>
      <c r="K15" s="376"/>
      <c r="L15" s="321"/>
      <c r="M15" s="321"/>
      <c r="N15" s="321"/>
      <c r="O15" s="376"/>
      <c r="P15" s="335"/>
      <c r="Q15" s="335"/>
      <c r="R15" s="335"/>
      <c r="S15" s="376"/>
      <c r="T15" s="383"/>
      <c r="U15" s="383"/>
      <c r="V15" s="383"/>
      <c r="W15" s="383"/>
      <c r="X15" s="383"/>
      <c r="Y15" s="383"/>
      <c r="Z15" s="322"/>
      <c r="AA15" s="322"/>
      <c r="AB15" s="322"/>
      <c r="AC15" s="317"/>
      <c r="AD15" s="317"/>
      <c r="AE15" s="317"/>
      <c r="AF15" s="333"/>
      <c r="AG15" s="359"/>
      <c r="AH15" s="336"/>
    </row>
    <row r="16" spans="2:34" hidden="1">
      <c r="B16" s="671"/>
      <c r="C16" s="672"/>
      <c r="D16" s="672"/>
      <c r="E16" s="672"/>
      <c r="F16" s="672"/>
      <c r="G16" s="672"/>
      <c r="H16" s="672"/>
      <c r="I16" s="672"/>
      <c r="J16" s="672"/>
      <c r="K16" s="672"/>
      <c r="L16" s="672"/>
      <c r="M16" s="672"/>
      <c r="N16" s="672"/>
      <c r="O16" s="672"/>
      <c r="P16" s="672"/>
      <c r="Q16" s="672"/>
      <c r="R16" s="672"/>
      <c r="S16" s="672"/>
      <c r="T16" s="672"/>
      <c r="U16" s="672"/>
      <c r="V16" s="672"/>
      <c r="W16" s="672"/>
      <c r="X16" s="672"/>
      <c r="Y16" s="672"/>
      <c r="Z16" s="672"/>
      <c r="AA16" s="672"/>
      <c r="AB16" s="672"/>
      <c r="AC16" s="672"/>
      <c r="AD16" s="672"/>
      <c r="AE16" s="672"/>
      <c r="AF16" s="672"/>
      <c r="AG16" s="672"/>
      <c r="AH16" s="673"/>
    </row>
    <row r="17" spans="2:34" hidden="1">
      <c r="B17" s="698" t="s">
        <v>2141</v>
      </c>
      <c r="C17" s="676">
        <v>1.6</v>
      </c>
      <c r="D17" s="678" t="s">
        <v>2143</v>
      </c>
      <c r="E17" s="480"/>
      <c r="F17" s="376">
        <v>1</v>
      </c>
      <c r="G17" s="377" t="s">
        <v>2142</v>
      </c>
      <c r="H17" s="376" t="s">
        <v>2144</v>
      </c>
      <c r="I17" s="376" t="s">
        <v>2098</v>
      </c>
      <c r="J17" s="320">
        <v>0.59599999999999997</v>
      </c>
      <c r="K17" s="376" t="s">
        <v>1700</v>
      </c>
      <c r="L17" s="321">
        <v>3.55</v>
      </c>
      <c r="M17" s="321">
        <v>18.8</v>
      </c>
      <c r="N17" s="376">
        <v>21.4</v>
      </c>
      <c r="O17" s="376">
        <v>1</v>
      </c>
      <c r="P17" s="376" t="s">
        <v>1705</v>
      </c>
      <c r="Q17" s="376" t="s">
        <v>1701</v>
      </c>
      <c r="R17" s="376" t="s">
        <v>1709</v>
      </c>
      <c r="S17" s="376">
        <v>0</v>
      </c>
      <c r="T17" s="376" t="s">
        <v>1701</v>
      </c>
      <c r="U17" s="376" t="s">
        <v>1767</v>
      </c>
      <c r="V17" s="376">
        <v>0</v>
      </c>
      <c r="W17" s="376" t="s">
        <v>1701</v>
      </c>
      <c r="X17" s="376" t="s">
        <v>1707</v>
      </c>
      <c r="Y17" s="376">
        <v>0</v>
      </c>
      <c r="Z17" s="322"/>
      <c r="AA17" s="322"/>
      <c r="AB17" s="322"/>
      <c r="AC17" s="376" t="s">
        <v>1699</v>
      </c>
      <c r="AD17" s="376" t="s">
        <v>1701</v>
      </c>
      <c r="AE17" s="376">
        <v>0</v>
      </c>
      <c r="AF17" s="503"/>
      <c r="AG17" s="422">
        <v>7.4665400000000002</v>
      </c>
      <c r="AH17" s="423">
        <v>112.4395</v>
      </c>
    </row>
    <row r="18" spans="2:34" hidden="1">
      <c r="B18" s="694"/>
      <c r="C18" s="687"/>
      <c r="D18" s="688"/>
      <c r="E18" s="498"/>
      <c r="F18" s="376"/>
      <c r="G18" s="376"/>
      <c r="H18" s="376"/>
      <c r="I18" s="376"/>
      <c r="J18" s="424"/>
      <c r="K18" s="376"/>
      <c r="L18" s="376"/>
      <c r="M18" s="376"/>
      <c r="N18" s="376"/>
      <c r="O18" s="376"/>
      <c r="P18" s="376"/>
      <c r="Q18" s="376"/>
      <c r="R18" s="376"/>
      <c r="S18" s="376"/>
      <c r="T18" s="376"/>
      <c r="U18" s="376"/>
      <c r="V18" s="376"/>
      <c r="W18" s="376"/>
      <c r="X18" s="376"/>
      <c r="Y18" s="376"/>
      <c r="Z18" s="376"/>
      <c r="AA18" s="376"/>
      <c r="AB18" s="376"/>
      <c r="AC18" s="376"/>
      <c r="AD18" s="376"/>
      <c r="AE18" s="376"/>
      <c r="AF18" s="503"/>
      <c r="AG18" s="340"/>
      <c r="AH18" s="341"/>
    </row>
    <row r="19" spans="2:34" hidden="1">
      <c r="B19" s="694"/>
      <c r="C19" s="687"/>
      <c r="D19" s="688"/>
      <c r="E19" s="498"/>
      <c r="F19" s="376">
        <v>2</v>
      </c>
      <c r="G19" s="377" t="s">
        <v>2145</v>
      </c>
      <c r="H19" s="376" t="s">
        <v>2146</v>
      </c>
      <c r="I19" s="376" t="s">
        <v>2063</v>
      </c>
      <c r="J19" s="320">
        <v>0.98699999999999999</v>
      </c>
      <c r="K19" s="376" t="s">
        <v>1700</v>
      </c>
      <c r="L19" s="321">
        <v>4.2</v>
      </c>
      <c r="M19" s="321">
        <v>15.5</v>
      </c>
      <c r="N19" s="376">
        <v>17.05</v>
      </c>
      <c r="O19" s="376">
        <v>1</v>
      </c>
      <c r="P19" s="376" t="s">
        <v>1705</v>
      </c>
      <c r="Q19" s="376" t="s">
        <v>1701</v>
      </c>
      <c r="R19" s="376" t="s">
        <v>1709</v>
      </c>
      <c r="S19" s="376">
        <v>0</v>
      </c>
      <c r="T19" s="376" t="s">
        <v>1701</v>
      </c>
      <c r="U19" s="376" t="s">
        <v>1767</v>
      </c>
      <c r="V19" s="376">
        <v>0</v>
      </c>
      <c r="W19" s="376" t="s">
        <v>1701</v>
      </c>
      <c r="X19" s="376" t="s">
        <v>1707</v>
      </c>
      <c r="Y19" s="376">
        <v>0</v>
      </c>
      <c r="Z19" s="322"/>
      <c r="AA19" s="322"/>
      <c r="AB19" s="322"/>
      <c r="AC19" s="376" t="s">
        <v>1699</v>
      </c>
      <c r="AD19" s="376" t="s">
        <v>1703</v>
      </c>
      <c r="AE19" s="376">
        <v>0</v>
      </c>
      <c r="AF19" s="503"/>
      <c r="AG19" s="422">
        <v>7.4630000000000001</v>
      </c>
      <c r="AH19" s="423">
        <v>112.43947</v>
      </c>
    </row>
    <row r="20" spans="2:34" hidden="1">
      <c r="B20" s="694"/>
      <c r="C20" s="687"/>
      <c r="D20" s="688"/>
      <c r="E20" s="498"/>
      <c r="F20" s="376"/>
      <c r="G20" s="376"/>
      <c r="H20" s="376"/>
      <c r="I20" s="376"/>
      <c r="J20" s="424"/>
      <c r="K20" s="376"/>
      <c r="L20" s="376"/>
      <c r="M20" s="376"/>
      <c r="N20" s="376"/>
      <c r="O20" s="376"/>
      <c r="P20" s="376"/>
      <c r="Q20" s="376"/>
      <c r="R20" s="376"/>
      <c r="S20" s="376"/>
      <c r="T20" s="376"/>
      <c r="U20" s="376"/>
      <c r="V20" s="376"/>
      <c r="W20" s="376"/>
      <c r="X20" s="376"/>
      <c r="Y20" s="376"/>
      <c r="Z20" s="376"/>
      <c r="AA20" s="376"/>
      <c r="AB20" s="376"/>
      <c r="AC20" s="376"/>
      <c r="AD20" s="376"/>
      <c r="AE20" s="376"/>
      <c r="AF20" s="503"/>
      <c r="AG20" s="340"/>
      <c r="AH20" s="341"/>
    </row>
    <row r="21" spans="2:34" hidden="1">
      <c r="B21" s="694"/>
      <c r="C21" s="687"/>
      <c r="D21" s="688"/>
      <c r="E21" s="498"/>
      <c r="F21" s="376">
        <v>3</v>
      </c>
      <c r="G21" s="377" t="s">
        <v>2147</v>
      </c>
      <c r="H21" s="376" t="s">
        <v>2148</v>
      </c>
      <c r="I21" s="376" t="s">
        <v>2063</v>
      </c>
      <c r="J21" s="320">
        <v>1.1870000000000001</v>
      </c>
      <c r="K21" s="376" t="s">
        <v>1700</v>
      </c>
      <c r="L21" s="376">
        <v>2.2200000000000002</v>
      </c>
      <c r="M21" s="321">
        <v>14.35</v>
      </c>
      <c r="N21" s="376">
        <v>17.350000000000001</v>
      </c>
      <c r="O21" s="376">
        <v>1</v>
      </c>
      <c r="P21" s="376" t="s">
        <v>1705</v>
      </c>
      <c r="Q21" s="376" t="s">
        <v>1701</v>
      </c>
      <c r="R21" s="376" t="s">
        <v>1709</v>
      </c>
      <c r="S21" s="376">
        <v>0</v>
      </c>
      <c r="T21" s="376" t="s">
        <v>1701</v>
      </c>
      <c r="U21" s="376" t="s">
        <v>1767</v>
      </c>
      <c r="V21" s="376">
        <v>0</v>
      </c>
      <c r="W21" s="376" t="s">
        <v>1701</v>
      </c>
      <c r="X21" s="376" t="s">
        <v>1707</v>
      </c>
      <c r="Y21" s="376">
        <v>0</v>
      </c>
      <c r="Z21" s="322"/>
      <c r="AA21" s="322"/>
      <c r="AB21" s="322"/>
      <c r="AC21" s="376" t="s">
        <v>1699</v>
      </c>
      <c r="AD21" s="376" t="s">
        <v>1703</v>
      </c>
      <c r="AE21" s="376">
        <v>0</v>
      </c>
      <c r="AF21" s="503"/>
      <c r="AG21" s="422">
        <v>7.4612400000000001</v>
      </c>
      <c r="AH21" s="423">
        <v>112.43947</v>
      </c>
    </row>
    <row r="22" spans="2:34" hidden="1">
      <c r="B22" s="694"/>
      <c r="C22" s="687"/>
      <c r="D22" s="688"/>
      <c r="E22" s="498"/>
      <c r="F22" s="376"/>
      <c r="G22" s="376"/>
      <c r="H22" s="376"/>
      <c r="I22" s="376"/>
      <c r="J22" s="424"/>
      <c r="K22" s="376"/>
      <c r="L22" s="376"/>
      <c r="M22" s="376"/>
      <c r="N22" s="376"/>
      <c r="O22" s="376"/>
      <c r="P22" s="376"/>
      <c r="Q22" s="376"/>
      <c r="R22" s="376"/>
      <c r="S22" s="376"/>
      <c r="T22" s="376"/>
      <c r="U22" s="376"/>
      <c r="V22" s="376"/>
      <c r="W22" s="376"/>
      <c r="X22" s="376"/>
      <c r="Y22" s="376"/>
      <c r="Z22" s="376"/>
      <c r="AA22" s="376"/>
      <c r="AB22" s="376"/>
      <c r="AC22" s="376"/>
      <c r="AD22" s="376"/>
      <c r="AE22" s="376"/>
      <c r="AF22" s="503"/>
      <c r="AG22" s="340"/>
      <c r="AH22" s="341"/>
    </row>
    <row r="23" spans="2:34" hidden="1">
      <c r="B23" s="699"/>
      <c r="C23" s="677"/>
      <c r="D23" s="679"/>
      <c r="E23" s="481"/>
      <c r="F23" s="376">
        <v>4</v>
      </c>
      <c r="G23" s="377" t="s">
        <v>2145</v>
      </c>
      <c r="H23" s="376" t="s">
        <v>2149</v>
      </c>
      <c r="I23" s="376" t="s">
        <v>2063</v>
      </c>
      <c r="J23" s="320">
        <v>1.276</v>
      </c>
      <c r="K23" s="376" t="s">
        <v>1700</v>
      </c>
      <c r="L23" s="376">
        <v>4.6500000000000004</v>
      </c>
      <c r="M23" s="321">
        <v>15.8</v>
      </c>
      <c r="N23" s="376">
        <v>17.2</v>
      </c>
      <c r="O23" s="376">
        <v>1</v>
      </c>
      <c r="P23" s="376" t="s">
        <v>1697</v>
      </c>
      <c r="Q23" s="376" t="s">
        <v>1701</v>
      </c>
      <c r="R23" s="376" t="s">
        <v>1709</v>
      </c>
      <c r="S23" s="376">
        <v>0</v>
      </c>
      <c r="T23" s="376" t="s">
        <v>1701</v>
      </c>
      <c r="U23" s="376" t="s">
        <v>1767</v>
      </c>
      <c r="V23" s="376">
        <v>0</v>
      </c>
      <c r="W23" s="376" t="s">
        <v>1701</v>
      </c>
      <c r="X23" s="376" t="s">
        <v>1707</v>
      </c>
      <c r="Y23" s="376">
        <v>0</v>
      </c>
      <c r="Z23" s="322"/>
      <c r="AA23" s="322"/>
      <c r="AB23" s="322"/>
      <c r="AC23" s="376" t="s">
        <v>1699</v>
      </c>
      <c r="AD23" s="376" t="s">
        <v>1703</v>
      </c>
      <c r="AE23" s="376">
        <v>0</v>
      </c>
      <c r="AF23" s="503"/>
      <c r="AG23" s="422">
        <v>7.4603999999999999</v>
      </c>
      <c r="AH23" s="423">
        <v>112.43955</v>
      </c>
    </row>
    <row r="24" spans="2:34" hidden="1">
      <c r="B24" s="671"/>
      <c r="C24" s="672"/>
      <c r="D24" s="672"/>
      <c r="E24" s="672"/>
      <c r="F24" s="672"/>
      <c r="G24" s="672"/>
      <c r="H24" s="672"/>
      <c r="I24" s="672"/>
      <c r="J24" s="672"/>
      <c r="K24" s="672"/>
      <c r="L24" s="672"/>
      <c r="M24" s="672"/>
      <c r="N24" s="672"/>
      <c r="O24" s="672"/>
      <c r="P24" s="672"/>
      <c r="Q24" s="672"/>
      <c r="R24" s="672"/>
      <c r="S24" s="672"/>
      <c r="T24" s="672"/>
      <c r="U24" s="672"/>
      <c r="V24" s="672"/>
      <c r="W24" s="672"/>
      <c r="X24" s="672"/>
      <c r="Y24" s="672"/>
      <c r="Z24" s="672"/>
      <c r="AA24" s="672"/>
      <c r="AB24" s="672"/>
      <c r="AC24" s="672"/>
      <c r="AD24" s="672"/>
      <c r="AE24" s="672"/>
      <c r="AF24" s="672"/>
      <c r="AG24" s="672"/>
      <c r="AH24" s="673"/>
    </row>
    <row r="25" spans="2:34">
      <c r="B25" s="674" t="s">
        <v>2150</v>
      </c>
      <c r="C25" s="676">
        <v>1.155</v>
      </c>
      <c r="D25" s="678" t="s">
        <v>2151</v>
      </c>
      <c r="E25" s="316"/>
      <c r="F25" s="337">
        <v>1</v>
      </c>
      <c r="G25" s="377" t="s">
        <v>2152</v>
      </c>
      <c r="H25" s="376" t="s">
        <v>2153</v>
      </c>
      <c r="I25" s="376" t="s">
        <v>2069</v>
      </c>
      <c r="J25" s="320">
        <v>0.82799999999999996</v>
      </c>
      <c r="K25" s="376" t="s">
        <v>1700</v>
      </c>
      <c r="L25" s="321">
        <v>10.8</v>
      </c>
      <c r="M25" s="321">
        <v>14.42</v>
      </c>
      <c r="N25" s="321">
        <v>17.63</v>
      </c>
      <c r="O25" s="376">
        <v>1</v>
      </c>
      <c r="P25" s="376" t="s">
        <v>1697</v>
      </c>
      <c r="Q25" s="376" t="s">
        <v>1701</v>
      </c>
      <c r="R25" s="376" t="s">
        <v>1709</v>
      </c>
      <c r="S25" s="376">
        <v>2</v>
      </c>
      <c r="T25" s="376" t="s">
        <v>1701</v>
      </c>
      <c r="U25" s="376" t="s">
        <v>1767</v>
      </c>
      <c r="V25" s="376">
        <v>2</v>
      </c>
      <c r="W25" s="376" t="s">
        <v>1701</v>
      </c>
      <c r="X25" s="376" t="s">
        <v>1707</v>
      </c>
      <c r="Y25" s="376">
        <v>1</v>
      </c>
      <c r="Z25" s="322"/>
      <c r="AA25" s="322"/>
      <c r="AB25" s="322"/>
      <c r="AC25" s="376" t="s">
        <v>1699</v>
      </c>
      <c r="AD25" s="376" t="s">
        <v>1703</v>
      </c>
      <c r="AE25" s="376">
        <v>0</v>
      </c>
      <c r="AF25" s="376"/>
      <c r="AG25" s="377">
        <v>7.4748799999999997</v>
      </c>
      <c r="AH25" s="336">
        <v>112.43962000000001</v>
      </c>
    </row>
    <row r="26" spans="2:34" hidden="1">
      <c r="B26" s="686"/>
      <c r="C26" s="687"/>
      <c r="D26" s="688"/>
      <c r="E26" s="498"/>
      <c r="F26" s="468"/>
      <c r="G26" s="376"/>
      <c r="H26" s="376"/>
      <c r="I26" s="376"/>
      <c r="J26" s="376"/>
      <c r="K26" s="376"/>
      <c r="L26" s="376"/>
      <c r="M26" s="376"/>
      <c r="N26" s="376"/>
      <c r="O26" s="376"/>
      <c r="P26" s="376"/>
      <c r="Q26" s="376"/>
      <c r="R26" s="376"/>
      <c r="S26" s="376"/>
      <c r="T26" s="376"/>
      <c r="U26" s="376"/>
      <c r="V26" s="376"/>
      <c r="W26" s="376"/>
      <c r="X26" s="376"/>
      <c r="Y26" s="376"/>
      <c r="Z26" s="376"/>
      <c r="AA26" s="376"/>
      <c r="AB26" s="376"/>
      <c r="AC26" s="376"/>
      <c r="AD26" s="376"/>
      <c r="AE26" s="376"/>
      <c r="AF26" s="376"/>
      <c r="AG26" s="376"/>
      <c r="AH26" s="336"/>
    </row>
    <row r="27" spans="2:34">
      <c r="B27" s="675"/>
      <c r="C27" s="677"/>
      <c r="D27" s="679"/>
      <c r="E27" s="493"/>
      <c r="F27" s="337">
        <v>2</v>
      </c>
      <c r="G27" s="377" t="s">
        <v>2154</v>
      </c>
      <c r="H27" s="376" t="s">
        <v>2155</v>
      </c>
      <c r="I27" s="376" t="s">
        <v>2070</v>
      </c>
      <c r="J27" s="320">
        <v>1.143</v>
      </c>
      <c r="K27" s="376" t="s">
        <v>1700</v>
      </c>
      <c r="L27" s="321">
        <v>6.05</v>
      </c>
      <c r="M27" s="321">
        <v>28.4</v>
      </c>
      <c r="N27" s="321">
        <v>31.1</v>
      </c>
      <c r="O27" s="376">
        <v>1</v>
      </c>
      <c r="P27" s="376" t="s">
        <v>1705</v>
      </c>
      <c r="Q27" s="376" t="s">
        <v>1701</v>
      </c>
      <c r="R27" s="376" t="s">
        <v>1709</v>
      </c>
      <c r="S27" s="376">
        <v>1</v>
      </c>
      <c r="T27" s="376" t="s">
        <v>1701</v>
      </c>
      <c r="U27" s="376" t="s">
        <v>1767</v>
      </c>
      <c r="V27" s="376">
        <v>2</v>
      </c>
      <c r="W27" s="376" t="s">
        <v>1701</v>
      </c>
      <c r="X27" s="376" t="s">
        <v>1707</v>
      </c>
      <c r="Y27" s="376">
        <v>1</v>
      </c>
      <c r="Z27" s="322"/>
      <c r="AA27" s="322"/>
      <c r="AB27" s="322"/>
      <c r="AC27" s="376" t="s">
        <v>1699</v>
      </c>
      <c r="AD27" s="376" t="s">
        <v>1703</v>
      </c>
      <c r="AE27" s="376">
        <v>0</v>
      </c>
      <c r="AF27" s="376"/>
      <c r="AG27" s="377">
        <v>7.4720700000000004</v>
      </c>
      <c r="AH27" s="336">
        <v>112.43946</v>
      </c>
    </row>
    <row r="28" spans="2:34" hidden="1">
      <c r="B28" s="671"/>
      <c r="C28" s="672"/>
      <c r="D28" s="672"/>
      <c r="E28" s="672"/>
      <c r="F28" s="672"/>
      <c r="G28" s="672"/>
      <c r="H28" s="672"/>
      <c r="I28" s="672"/>
      <c r="J28" s="672"/>
      <c r="K28" s="672"/>
      <c r="L28" s="672"/>
      <c r="M28" s="672"/>
      <c r="N28" s="672"/>
      <c r="O28" s="672"/>
      <c r="P28" s="672"/>
      <c r="Q28" s="672"/>
      <c r="R28" s="672"/>
      <c r="S28" s="672"/>
      <c r="T28" s="672"/>
      <c r="U28" s="672"/>
      <c r="V28" s="672"/>
      <c r="W28" s="672"/>
      <c r="X28" s="672"/>
      <c r="Y28" s="672"/>
      <c r="Z28" s="672"/>
      <c r="AA28" s="672"/>
      <c r="AB28" s="672"/>
      <c r="AC28" s="672"/>
      <c r="AD28" s="672"/>
      <c r="AE28" s="672"/>
      <c r="AF28" s="672"/>
      <c r="AG28" s="672"/>
      <c r="AH28" s="673"/>
    </row>
    <row r="29" spans="2:34" hidden="1">
      <c r="B29" s="472" t="s">
        <v>2156</v>
      </c>
      <c r="C29" s="467">
        <v>0.88600000000000001</v>
      </c>
      <c r="D29" s="376" t="s">
        <v>2157</v>
      </c>
      <c r="E29" s="498"/>
      <c r="F29" s="337">
        <v>1</v>
      </c>
      <c r="G29" s="377" t="s">
        <v>2158</v>
      </c>
      <c r="H29" s="376" t="s">
        <v>2159</v>
      </c>
      <c r="I29" s="376" t="s">
        <v>2099</v>
      </c>
      <c r="J29" s="320">
        <v>0.41299999999999998</v>
      </c>
      <c r="K29" s="376" t="s">
        <v>1700</v>
      </c>
      <c r="L29" s="321">
        <v>11.8</v>
      </c>
      <c r="M29" s="321">
        <v>11.4</v>
      </c>
      <c r="N29" s="321">
        <v>14</v>
      </c>
      <c r="O29" s="376">
        <v>1</v>
      </c>
      <c r="P29" s="376" t="s">
        <v>1697</v>
      </c>
      <c r="Q29" s="376" t="s">
        <v>1701</v>
      </c>
      <c r="R29" s="376" t="s">
        <v>1709</v>
      </c>
      <c r="S29" s="376">
        <v>0</v>
      </c>
      <c r="T29" s="377" t="s">
        <v>1701</v>
      </c>
      <c r="U29" s="377" t="s">
        <v>1767</v>
      </c>
      <c r="V29" s="377">
        <v>1</v>
      </c>
      <c r="W29" s="377" t="s">
        <v>1701</v>
      </c>
      <c r="X29" s="377" t="s">
        <v>1707</v>
      </c>
      <c r="Y29" s="377">
        <v>0</v>
      </c>
      <c r="Z29" s="322"/>
      <c r="AA29" s="322"/>
      <c r="AB29" s="322"/>
      <c r="AC29" s="377" t="s">
        <v>1699</v>
      </c>
      <c r="AD29" s="377" t="s">
        <v>1703</v>
      </c>
      <c r="AE29" s="377">
        <v>2</v>
      </c>
      <c r="AF29" s="376"/>
      <c r="AG29" s="377">
        <v>7.4813900000000002</v>
      </c>
      <c r="AH29" s="336">
        <v>112.43555000000001</v>
      </c>
    </row>
    <row r="30" spans="2:34" hidden="1">
      <c r="B30" s="670"/>
      <c r="C30" s="653"/>
      <c r="D30" s="653"/>
      <c r="E30" s="653"/>
      <c r="F30" s="653"/>
      <c r="G30" s="653"/>
      <c r="H30" s="653"/>
      <c r="I30" s="653"/>
      <c r="J30" s="653"/>
      <c r="K30" s="653"/>
      <c r="L30" s="653"/>
      <c r="M30" s="653"/>
      <c r="N30" s="653"/>
      <c r="O30" s="653"/>
      <c r="P30" s="653"/>
      <c r="Q30" s="653"/>
      <c r="R30" s="653"/>
      <c r="S30" s="653"/>
      <c r="T30" s="653"/>
      <c r="U30" s="653"/>
      <c r="V30" s="653"/>
      <c r="W30" s="653"/>
      <c r="X30" s="653"/>
      <c r="Y30" s="653"/>
      <c r="Z30" s="653"/>
      <c r="AA30" s="653"/>
      <c r="AB30" s="653"/>
      <c r="AC30" s="653"/>
      <c r="AD30" s="653"/>
      <c r="AE30" s="653"/>
      <c r="AF30" s="653"/>
      <c r="AG30" s="653"/>
      <c r="AH30" s="653"/>
    </row>
    <row r="31" spans="2:34" hidden="1">
      <c r="B31" s="479" t="s">
        <v>2091</v>
      </c>
      <c r="C31" s="475">
        <v>2.1509999999999998</v>
      </c>
      <c r="D31" s="480" t="s">
        <v>2160</v>
      </c>
      <c r="E31" s="480"/>
      <c r="F31" s="376">
        <v>1</v>
      </c>
      <c r="G31" s="330" t="s">
        <v>2161</v>
      </c>
      <c r="H31" s="318" t="s">
        <v>2162</v>
      </c>
      <c r="I31" s="318" t="s">
        <v>2100</v>
      </c>
      <c r="J31" s="320">
        <v>0.13600000000000001</v>
      </c>
      <c r="K31" s="376" t="s">
        <v>1700</v>
      </c>
      <c r="L31" s="321">
        <v>9.9</v>
      </c>
      <c r="M31" s="321">
        <v>5.9</v>
      </c>
      <c r="N31" s="321">
        <v>6.46</v>
      </c>
      <c r="O31" s="376">
        <v>1</v>
      </c>
      <c r="P31" s="376" t="s">
        <v>1697</v>
      </c>
      <c r="Q31" s="376" t="s">
        <v>1701</v>
      </c>
      <c r="R31" s="376" t="s">
        <v>1709</v>
      </c>
      <c r="S31" s="376">
        <v>1</v>
      </c>
      <c r="T31" s="376" t="s">
        <v>1701</v>
      </c>
      <c r="U31" s="376" t="s">
        <v>1767</v>
      </c>
      <c r="V31" s="376">
        <v>1</v>
      </c>
      <c r="W31" s="376" t="s">
        <v>1701</v>
      </c>
      <c r="X31" s="376" t="s">
        <v>1707</v>
      </c>
      <c r="Y31" s="376">
        <v>1</v>
      </c>
      <c r="Z31" s="322"/>
      <c r="AA31" s="322"/>
      <c r="AB31" s="322"/>
      <c r="AC31" s="376" t="s">
        <v>1699</v>
      </c>
      <c r="AD31" s="376" t="s">
        <v>1703</v>
      </c>
      <c r="AE31" s="376">
        <v>2</v>
      </c>
      <c r="AF31" s="503"/>
      <c r="AG31" s="340">
        <v>7.4799300000000004</v>
      </c>
      <c r="AH31" s="341">
        <v>112.42861000000001</v>
      </c>
    </row>
    <row r="32" spans="2:34" hidden="1">
      <c r="B32" s="670"/>
      <c r="C32" s="653"/>
      <c r="D32" s="653"/>
      <c r="E32" s="653"/>
      <c r="F32" s="653"/>
      <c r="G32" s="653"/>
      <c r="H32" s="653"/>
      <c r="I32" s="653"/>
      <c r="J32" s="653"/>
      <c r="K32" s="653"/>
      <c r="L32" s="653"/>
      <c r="M32" s="653"/>
      <c r="N32" s="653"/>
      <c r="O32" s="653"/>
      <c r="P32" s="653"/>
      <c r="Q32" s="653"/>
      <c r="R32" s="653"/>
      <c r="S32" s="653"/>
      <c r="T32" s="653"/>
      <c r="U32" s="653"/>
      <c r="V32" s="653"/>
      <c r="W32" s="653"/>
      <c r="X32" s="653"/>
      <c r="Y32" s="653"/>
      <c r="Z32" s="653"/>
      <c r="AA32" s="653"/>
      <c r="AB32" s="653"/>
      <c r="AC32" s="653"/>
      <c r="AD32" s="653"/>
      <c r="AE32" s="653"/>
      <c r="AF32" s="653"/>
      <c r="AG32" s="653"/>
      <c r="AH32" s="653"/>
    </row>
    <row r="33" spans="2:34" hidden="1">
      <c r="B33" s="482" t="s">
        <v>2128</v>
      </c>
      <c r="C33" s="475">
        <v>0.36</v>
      </c>
      <c r="D33" s="480" t="s">
        <v>2163</v>
      </c>
      <c r="E33" s="480"/>
      <c r="F33" s="376"/>
      <c r="G33" s="377"/>
      <c r="H33" s="376"/>
      <c r="I33" s="376"/>
      <c r="J33" s="320"/>
      <c r="K33" s="376"/>
      <c r="L33" s="321"/>
      <c r="M33" s="321"/>
      <c r="N33" s="321"/>
      <c r="O33" s="376"/>
      <c r="P33" s="376"/>
      <c r="Q33" s="376"/>
      <c r="R33" s="376"/>
      <c r="S33" s="376"/>
      <c r="T33" s="376"/>
      <c r="U33" s="376"/>
      <c r="V33" s="376"/>
      <c r="W33" s="376"/>
      <c r="X33" s="376"/>
      <c r="Y33" s="376"/>
      <c r="Z33" s="322"/>
      <c r="AA33" s="322"/>
      <c r="AB33" s="322"/>
      <c r="AC33" s="317"/>
      <c r="AD33" s="317"/>
      <c r="AE33" s="317"/>
      <c r="AF33" s="317"/>
      <c r="AG33" s="377"/>
      <c r="AH33" s="336"/>
    </row>
    <row r="34" spans="2:34" hidden="1">
      <c r="B34" s="670"/>
      <c r="C34" s="653"/>
      <c r="D34" s="653"/>
      <c r="E34" s="653"/>
      <c r="F34" s="653"/>
      <c r="G34" s="653"/>
      <c r="H34" s="653"/>
      <c r="I34" s="653"/>
      <c r="J34" s="653"/>
      <c r="K34" s="653"/>
      <c r="L34" s="653"/>
      <c r="M34" s="653"/>
      <c r="N34" s="653"/>
      <c r="O34" s="653"/>
      <c r="P34" s="653"/>
      <c r="Q34" s="653"/>
      <c r="R34" s="653"/>
      <c r="S34" s="653"/>
      <c r="T34" s="653"/>
      <c r="U34" s="653"/>
      <c r="V34" s="653"/>
      <c r="W34" s="653"/>
      <c r="X34" s="653"/>
      <c r="Y34" s="653"/>
      <c r="Z34" s="653"/>
      <c r="AA34" s="653"/>
      <c r="AB34" s="653"/>
      <c r="AC34" s="653"/>
      <c r="AD34" s="653"/>
      <c r="AE34" s="653"/>
      <c r="AF34" s="653"/>
      <c r="AG34" s="653"/>
      <c r="AH34" s="653"/>
    </row>
    <row r="35" spans="2:34" hidden="1">
      <c r="B35" s="472" t="s">
        <v>2059</v>
      </c>
      <c r="C35" s="467">
        <v>0.46</v>
      </c>
      <c r="D35" s="376" t="s">
        <v>2164</v>
      </c>
      <c r="E35" s="376"/>
      <c r="F35" s="376"/>
      <c r="G35" s="333"/>
      <c r="H35" s="318"/>
      <c r="I35" s="318"/>
      <c r="J35" s="320"/>
      <c r="K35" s="376"/>
      <c r="L35" s="321"/>
      <c r="M35" s="321"/>
      <c r="N35" s="321"/>
      <c r="O35" s="376"/>
      <c r="P35" s="468"/>
      <c r="Q35" s="468"/>
      <c r="R35" s="468"/>
      <c r="S35" s="377"/>
      <c r="T35" s="468"/>
      <c r="U35" s="468"/>
      <c r="V35" s="468"/>
      <c r="W35" s="468"/>
      <c r="X35" s="468"/>
      <c r="Y35" s="468"/>
      <c r="Z35" s="322"/>
      <c r="AA35" s="322"/>
      <c r="AB35" s="322"/>
      <c r="AC35" s="468"/>
      <c r="AD35" s="468"/>
      <c r="AE35" s="468"/>
      <c r="AF35" s="376"/>
      <c r="AG35" s="377"/>
      <c r="AH35" s="336"/>
    </row>
    <row r="36" spans="2:34" hidden="1">
      <c r="B36" s="499"/>
      <c r="C36" s="473"/>
      <c r="D36" s="473"/>
      <c r="E36" s="473"/>
      <c r="F36" s="473"/>
      <c r="G36" s="473"/>
      <c r="H36" s="473"/>
      <c r="I36" s="473"/>
      <c r="J36" s="473"/>
      <c r="K36" s="473"/>
      <c r="L36" s="473"/>
      <c r="M36" s="473"/>
      <c r="N36" s="473"/>
      <c r="O36" s="473"/>
      <c r="P36" s="473"/>
      <c r="Q36" s="473"/>
      <c r="R36" s="473"/>
      <c r="S36" s="473"/>
      <c r="T36" s="473"/>
      <c r="U36" s="473"/>
      <c r="V36" s="473"/>
      <c r="W36" s="473"/>
      <c r="X36" s="473"/>
      <c r="Y36" s="473"/>
      <c r="Z36" s="473"/>
      <c r="AA36" s="473"/>
      <c r="AB36" s="473"/>
      <c r="AC36" s="473"/>
      <c r="AD36" s="473"/>
      <c r="AE36" s="473"/>
      <c r="AF36" s="473"/>
      <c r="AG36" s="473"/>
      <c r="AH36" s="500"/>
    </row>
    <row r="37" spans="2:34" hidden="1">
      <c r="B37" s="482" t="s">
        <v>2090</v>
      </c>
      <c r="C37" s="475">
        <v>0.35599999999999998</v>
      </c>
      <c r="D37" s="480" t="s">
        <v>2165</v>
      </c>
      <c r="E37" s="480"/>
      <c r="F37" s="370"/>
      <c r="G37" s="367"/>
      <c r="H37" s="318"/>
      <c r="I37" s="318"/>
      <c r="J37" s="425"/>
      <c r="K37" s="480"/>
      <c r="L37" s="408"/>
      <c r="M37" s="408"/>
      <c r="N37" s="408"/>
      <c r="O37" s="370"/>
      <c r="P37" s="468"/>
      <c r="Q37" s="468"/>
      <c r="R37" s="468"/>
      <c r="S37" s="377"/>
      <c r="T37" s="468"/>
      <c r="U37" s="468"/>
      <c r="V37" s="468"/>
      <c r="W37" s="468"/>
      <c r="X37" s="468"/>
      <c r="Y37" s="468"/>
      <c r="Z37" s="322"/>
      <c r="AA37" s="322"/>
      <c r="AB37" s="322"/>
      <c r="AC37" s="468"/>
      <c r="AD37" s="468"/>
      <c r="AE37" s="468"/>
      <c r="AF37" s="477"/>
      <c r="AG37" s="427"/>
      <c r="AH37" s="428"/>
    </row>
    <row r="38" spans="2:34" hidden="1">
      <c r="B38" s="671"/>
      <c r="C38" s="672"/>
      <c r="D38" s="672"/>
      <c r="E38" s="672"/>
      <c r="F38" s="672"/>
      <c r="G38" s="672"/>
      <c r="H38" s="672"/>
      <c r="I38" s="672"/>
      <c r="J38" s="672"/>
      <c r="K38" s="672"/>
      <c r="L38" s="672"/>
      <c r="M38" s="672"/>
      <c r="N38" s="672"/>
      <c r="O38" s="672"/>
      <c r="P38" s="672"/>
      <c r="Q38" s="672"/>
      <c r="R38" s="672"/>
      <c r="S38" s="672"/>
      <c r="T38" s="672"/>
      <c r="U38" s="672"/>
      <c r="V38" s="672"/>
      <c r="W38" s="672"/>
      <c r="X38" s="672"/>
      <c r="Y38" s="672"/>
      <c r="Z38" s="672"/>
      <c r="AA38" s="672"/>
      <c r="AB38" s="672"/>
      <c r="AC38" s="672"/>
      <c r="AD38" s="672"/>
      <c r="AE38" s="672"/>
      <c r="AF38" s="672"/>
      <c r="AG38" s="672"/>
      <c r="AH38" s="673"/>
    </row>
    <row r="39" spans="2:34" hidden="1">
      <c r="B39" s="482" t="s">
        <v>2166</v>
      </c>
      <c r="C39" s="475">
        <v>1.71</v>
      </c>
      <c r="D39" s="480" t="s">
        <v>2167</v>
      </c>
      <c r="E39" s="480"/>
      <c r="F39" s="370"/>
      <c r="G39" s="367"/>
      <c r="H39" s="318"/>
      <c r="I39" s="318"/>
      <c r="J39" s="425"/>
      <c r="K39" s="480"/>
      <c r="L39" s="408"/>
      <c r="M39" s="408"/>
      <c r="N39" s="408"/>
      <c r="O39" s="370"/>
      <c r="P39" s="468"/>
      <c r="Q39" s="468"/>
      <c r="R39" s="468"/>
      <c r="S39" s="377"/>
      <c r="T39" s="468"/>
      <c r="U39" s="468"/>
      <c r="V39" s="468"/>
      <c r="W39" s="468"/>
      <c r="X39" s="468"/>
      <c r="Y39" s="468"/>
      <c r="Z39" s="322"/>
      <c r="AA39" s="322"/>
      <c r="AB39" s="322"/>
      <c r="AC39" s="468"/>
      <c r="AD39" s="468"/>
      <c r="AE39" s="468"/>
      <c r="AF39" s="477"/>
      <c r="AG39" s="427"/>
      <c r="AH39" s="428"/>
    </row>
    <row r="40" spans="2:34" hidden="1">
      <c r="B40" s="671"/>
      <c r="C40" s="672"/>
      <c r="D40" s="672"/>
      <c r="E40" s="672"/>
      <c r="F40" s="672"/>
      <c r="G40" s="672"/>
      <c r="H40" s="672"/>
      <c r="I40" s="672"/>
      <c r="J40" s="672"/>
      <c r="K40" s="672"/>
      <c r="L40" s="672"/>
      <c r="M40" s="672"/>
      <c r="N40" s="672"/>
      <c r="O40" s="672"/>
      <c r="P40" s="672"/>
      <c r="Q40" s="672"/>
      <c r="R40" s="672"/>
      <c r="S40" s="672"/>
      <c r="T40" s="672"/>
      <c r="U40" s="672"/>
      <c r="V40" s="672"/>
      <c r="W40" s="672"/>
      <c r="X40" s="672"/>
      <c r="Y40" s="672"/>
      <c r="Z40" s="672"/>
      <c r="AA40" s="672"/>
      <c r="AB40" s="672"/>
      <c r="AC40" s="672"/>
      <c r="AD40" s="672"/>
      <c r="AE40" s="672"/>
      <c r="AF40" s="672"/>
      <c r="AG40" s="672"/>
      <c r="AH40" s="673"/>
    </row>
    <row r="41" spans="2:34" hidden="1">
      <c r="B41" s="472" t="s">
        <v>2168</v>
      </c>
      <c r="C41" s="467">
        <v>0.37</v>
      </c>
      <c r="D41" s="376" t="s">
        <v>2169</v>
      </c>
      <c r="E41" s="376"/>
      <c r="F41" s="376"/>
      <c r="G41" s="377"/>
      <c r="H41" s="376"/>
      <c r="I41" s="376"/>
      <c r="J41" s="320"/>
      <c r="K41" s="376"/>
      <c r="L41" s="321"/>
      <c r="M41" s="321"/>
      <c r="N41" s="321"/>
      <c r="O41" s="376"/>
      <c r="P41" s="376"/>
      <c r="Q41" s="376"/>
      <c r="R41" s="376"/>
      <c r="S41" s="376"/>
      <c r="T41" s="376"/>
      <c r="U41" s="376"/>
      <c r="V41" s="376"/>
      <c r="W41" s="376"/>
      <c r="X41" s="376"/>
      <c r="Y41" s="376"/>
      <c r="Z41" s="322"/>
      <c r="AA41" s="322"/>
      <c r="AB41" s="322"/>
      <c r="AC41" s="376"/>
      <c r="AD41" s="376"/>
      <c r="AE41" s="376"/>
      <c r="AF41" s="376"/>
      <c r="AG41" s="421"/>
      <c r="AH41" s="336"/>
    </row>
    <row r="42" spans="2:34" hidden="1">
      <c r="B42" s="671"/>
      <c r="C42" s="672"/>
      <c r="D42" s="672"/>
      <c r="E42" s="672"/>
      <c r="F42" s="672"/>
      <c r="G42" s="672"/>
      <c r="H42" s="672"/>
      <c r="I42" s="672"/>
      <c r="J42" s="672"/>
      <c r="K42" s="672"/>
      <c r="L42" s="672"/>
      <c r="M42" s="672"/>
      <c r="N42" s="672"/>
      <c r="O42" s="672"/>
      <c r="P42" s="672"/>
      <c r="Q42" s="672"/>
      <c r="R42" s="672"/>
      <c r="S42" s="672"/>
      <c r="T42" s="672"/>
      <c r="U42" s="672"/>
      <c r="V42" s="672"/>
      <c r="W42" s="672"/>
      <c r="X42" s="672"/>
      <c r="Y42" s="672"/>
      <c r="Z42" s="672"/>
      <c r="AA42" s="672"/>
      <c r="AB42" s="672"/>
      <c r="AC42" s="672"/>
      <c r="AD42" s="672"/>
      <c r="AE42" s="672"/>
      <c r="AF42" s="672"/>
      <c r="AG42" s="672"/>
      <c r="AH42" s="673"/>
    </row>
    <row r="43" spans="2:34" hidden="1">
      <c r="B43" s="472" t="s">
        <v>2048</v>
      </c>
      <c r="C43" s="467">
        <v>0.51700000000000002</v>
      </c>
      <c r="D43" s="376" t="s">
        <v>2170</v>
      </c>
      <c r="E43" s="316"/>
      <c r="F43" s="316"/>
      <c r="G43" s="317"/>
      <c r="H43" s="480"/>
      <c r="I43" s="480"/>
      <c r="J43" s="430"/>
      <c r="K43" s="480"/>
      <c r="L43" s="431"/>
      <c r="M43" s="431"/>
      <c r="N43" s="431"/>
      <c r="O43" s="480"/>
      <c r="P43" s="480"/>
      <c r="Q43" s="480"/>
      <c r="R43" s="480"/>
      <c r="S43" s="468"/>
      <c r="T43" s="468"/>
      <c r="U43" s="468"/>
      <c r="V43" s="468"/>
      <c r="W43" s="468"/>
      <c r="X43" s="468"/>
      <c r="Y43" s="468"/>
      <c r="Z43" s="322"/>
      <c r="AA43" s="322"/>
      <c r="AB43" s="322"/>
      <c r="AC43" s="468"/>
      <c r="AD43" s="468"/>
      <c r="AE43" s="468"/>
      <c r="AF43" s="480"/>
      <c r="AG43" s="331"/>
      <c r="AH43" s="368"/>
    </row>
    <row r="44" spans="2:34" hidden="1">
      <c r="B44" s="671"/>
      <c r="C44" s="672"/>
      <c r="D44" s="672"/>
      <c r="E44" s="672"/>
      <c r="F44" s="672"/>
      <c r="G44" s="672"/>
      <c r="H44" s="672"/>
      <c r="I44" s="672"/>
      <c r="J44" s="672"/>
      <c r="K44" s="672"/>
      <c r="L44" s="672"/>
      <c r="M44" s="672"/>
      <c r="N44" s="672"/>
      <c r="O44" s="672"/>
      <c r="P44" s="672"/>
      <c r="Q44" s="672"/>
      <c r="R44" s="672"/>
      <c r="S44" s="672"/>
      <c r="T44" s="672"/>
      <c r="U44" s="672"/>
      <c r="V44" s="672"/>
      <c r="W44" s="672"/>
      <c r="X44" s="672"/>
      <c r="Y44" s="672"/>
      <c r="Z44" s="672"/>
      <c r="AA44" s="672"/>
      <c r="AB44" s="672"/>
      <c r="AC44" s="672"/>
      <c r="AD44" s="672"/>
      <c r="AE44" s="672"/>
      <c r="AF44" s="672"/>
      <c r="AG44" s="672"/>
      <c r="AH44" s="673"/>
    </row>
    <row r="45" spans="2:34" hidden="1">
      <c r="B45" s="479" t="s">
        <v>2080</v>
      </c>
      <c r="C45" s="475">
        <v>0.27800000000000002</v>
      </c>
      <c r="D45" s="480" t="s">
        <v>2171</v>
      </c>
      <c r="E45" s="480"/>
      <c r="F45" s="376">
        <v>1</v>
      </c>
      <c r="G45" s="330" t="s">
        <v>2172</v>
      </c>
      <c r="H45" s="318" t="s">
        <v>2173</v>
      </c>
      <c r="I45" s="318" t="s">
        <v>2100</v>
      </c>
      <c r="J45" s="320">
        <v>2.1999999999999999E-2</v>
      </c>
      <c r="K45" s="376" t="s">
        <v>1700</v>
      </c>
      <c r="L45" s="321">
        <v>4.8</v>
      </c>
      <c r="M45" s="321">
        <v>5.6</v>
      </c>
      <c r="N45" s="321">
        <v>5.97</v>
      </c>
      <c r="O45" s="376">
        <v>1</v>
      </c>
      <c r="P45" s="376" t="s">
        <v>1705</v>
      </c>
      <c r="Q45" s="376" t="s">
        <v>1701</v>
      </c>
      <c r="R45" s="376" t="s">
        <v>1709</v>
      </c>
      <c r="S45" s="376">
        <v>1</v>
      </c>
      <c r="T45" s="376" t="s">
        <v>1701</v>
      </c>
      <c r="U45" s="376" t="s">
        <v>1767</v>
      </c>
      <c r="V45" s="376">
        <v>1</v>
      </c>
      <c r="W45" s="376" t="s">
        <v>1701</v>
      </c>
      <c r="X45" s="376" t="s">
        <v>1707</v>
      </c>
      <c r="Y45" s="376">
        <v>1</v>
      </c>
      <c r="Z45" s="322"/>
      <c r="AA45" s="322"/>
      <c r="AB45" s="322"/>
      <c r="AC45" s="376" t="s">
        <v>1699</v>
      </c>
      <c r="AD45" s="376" t="s">
        <v>1703</v>
      </c>
      <c r="AE45" s="376">
        <v>0</v>
      </c>
      <c r="AF45" s="503"/>
      <c r="AG45" s="340">
        <v>7.4656000000000002</v>
      </c>
      <c r="AH45" s="341">
        <v>112.42961</v>
      </c>
    </row>
    <row r="46" spans="2:34" hidden="1">
      <c r="B46" s="670"/>
      <c r="C46" s="653"/>
      <c r="D46" s="653"/>
      <c r="E46" s="653"/>
      <c r="F46" s="653"/>
      <c r="G46" s="653"/>
      <c r="H46" s="653"/>
      <c r="I46" s="653"/>
      <c r="J46" s="653"/>
      <c r="K46" s="653"/>
      <c r="L46" s="653"/>
      <c r="M46" s="653"/>
      <c r="N46" s="653"/>
      <c r="O46" s="653"/>
      <c r="P46" s="653"/>
      <c r="Q46" s="653"/>
      <c r="R46" s="653"/>
      <c r="S46" s="653"/>
      <c r="T46" s="653"/>
      <c r="U46" s="653"/>
      <c r="V46" s="653"/>
      <c r="W46" s="653"/>
      <c r="X46" s="653"/>
      <c r="Y46" s="653"/>
      <c r="Z46" s="653"/>
      <c r="AA46" s="653"/>
      <c r="AB46" s="653"/>
      <c r="AC46" s="653"/>
      <c r="AD46" s="653"/>
      <c r="AE46" s="653"/>
      <c r="AF46" s="653"/>
      <c r="AG46" s="653"/>
      <c r="AH46" s="653"/>
    </row>
    <row r="47" spans="2:34" hidden="1">
      <c r="B47" s="482" t="s">
        <v>2174</v>
      </c>
      <c r="C47" s="475">
        <v>0.37</v>
      </c>
      <c r="D47" s="477" t="s">
        <v>2175</v>
      </c>
      <c r="E47" s="477"/>
      <c r="F47" s="468"/>
      <c r="G47" s="468"/>
      <c r="H47" s="345"/>
      <c r="I47" s="345"/>
      <c r="J47" s="347"/>
      <c r="K47" s="345"/>
      <c r="L47" s="348"/>
      <c r="M47" s="348"/>
      <c r="N47" s="348"/>
      <c r="O47" s="345"/>
      <c r="P47" s="345"/>
      <c r="Q47" s="345"/>
      <c r="R47" s="345"/>
      <c r="S47" s="345"/>
      <c r="T47" s="376"/>
      <c r="U47" s="376"/>
      <c r="V47" s="376"/>
      <c r="W47" s="376"/>
      <c r="X47" s="376"/>
      <c r="Y47" s="376"/>
      <c r="Z47" s="322"/>
      <c r="AA47" s="322"/>
      <c r="AB47" s="322"/>
      <c r="AC47" s="317"/>
      <c r="AD47" s="317"/>
      <c r="AE47" s="317"/>
      <c r="AF47" s="317"/>
      <c r="AG47" s="345"/>
      <c r="AH47" s="349"/>
    </row>
    <row r="48" spans="2:34" hidden="1">
      <c r="B48" s="499"/>
      <c r="C48" s="473"/>
      <c r="D48" s="473"/>
      <c r="E48" s="473"/>
      <c r="F48" s="473"/>
      <c r="G48" s="473"/>
      <c r="H48" s="473"/>
      <c r="I48" s="473"/>
      <c r="J48" s="473"/>
      <c r="K48" s="473"/>
      <c r="L48" s="473"/>
      <c r="M48" s="473"/>
      <c r="N48" s="473"/>
      <c r="O48" s="473"/>
      <c r="P48" s="473"/>
      <c r="Q48" s="473"/>
      <c r="R48" s="473"/>
      <c r="S48" s="473"/>
      <c r="T48" s="473"/>
      <c r="U48" s="473"/>
      <c r="V48" s="473"/>
      <c r="W48" s="473"/>
      <c r="X48" s="473"/>
      <c r="Y48" s="473"/>
      <c r="Z48" s="473"/>
      <c r="AA48" s="473"/>
      <c r="AB48" s="473"/>
      <c r="AC48" s="473"/>
      <c r="AD48" s="473"/>
      <c r="AE48" s="473"/>
      <c r="AF48" s="473"/>
      <c r="AG48" s="473"/>
      <c r="AH48" s="500"/>
    </row>
    <row r="49" spans="2:34" hidden="1">
      <c r="B49" s="482" t="s">
        <v>2176</v>
      </c>
      <c r="C49" s="350">
        <v>0.45</v>
      </c>
      <c r="D49" s="480" t="s">
        <v>2177</v>
      </c>
      <c r="E49" s="498"/>
      <c r="F49" s="345"/>
      <c r="G49" s="317"/>
      <c r="H49" s="345"/>
      <c r="I49" s="345"/>
      <c r="J49" s="345"/>
      <c r="K49" s="345"/>
      <c r="L49" s="348"/>
      <c r="M49" s="348"/>
      <c r="N49" s="348"/>
      <c r="O49" s="345"/>
      <c r="P49" s="345"/>
      <c r="Q49" s="345"/>
      <c r="R49" s="345"/>
      <c r="S49" s="345"/>
      <c r="T49" s="376"/>
      <c r="U49" s="376"/>
      <c r="V49" s="376"/>
      <c r="W49" s="376"/>
      <c r="X49" s="376"/>
      <c r="Y49" s="376"/>
      <c r="Z49" s="322"/>
      <c r="AA49" s="322"/>
      <c r="AB49" s="322"/>
      <c r="AC49" s="317"/>
      <c r="AD49" s="317"/>
      <c r="AE49" s="317"/>
      <c r="AF49" s="317"/>
      <c r="AG49" s="345"/>
      <c r="AH49" s="351"/>
    </row>
    <row r="50" spans="2:34" hidden="1">
      <c r="B50" s="670"/>
      <c r="C50" s="653"/>
      <c r="D50" s="653"/>
      <c r="E50" s="653"/>
      <c r="F50" s="653"/>
      <c r="G50" s="653"/>
      <c r="H50" s="653"/>
      <c r="I50" s="653"/>
      <c r="J50" s="653"/>
      <c r="K50" s="653"/>
      <c r="L50" s="653"/>
      <c r="M50" s="653"/>
      <c r="N50" s="653"/>
      <c r="O50" s="653"/>
      <c r="P50" s="653"/>
      <c r="Q50" s="653"/>
      <c r="R50" s="653"/>
      <c r="S50" s="653"/>
      <c r="T50" s="653"/>
      <c r="U50" s="653"/>
      <c r="V50" s="653"/>
      <c r="W50" s="653"/>
      <c r="X50" s="653"/>
      <c r="Y50" s="653"/>
      <c r="Z50" s="653"/>
      <c r="AA50" s="653"/>
      <c r="AB50" s="653"/>
      <c r="AC50" s="653"/>
      <c r="AD50" s="653"/>
      <c r="AE50" s="653"/>
      <c r="AF50" s="653"/>
      <c r="AG50" s="653"/>
      <c r="AH50" s="653"/>
    </row>
    <row r="51" spans="2:34" hidden="1">
      <c r="B51" s="482" t="s">
        <v>2178</v>
      </c>
      <c r="C51" s="475">
        <v>0.64</v>
      </c>
      <c r="D51" s="480" t="s">
        <v>2179</v>
      </c>
      <c r="E51" s="480"/>
      <c r="F51" s="376"/>
      <c r="G51" s="377"/>
      <c r="H51" s="317"/>
      <c r="I51" s="317"/>
      <c r="J51" s="320"/>
      <c r="K51" s="376"/>
      <c r="L51" s="321"/>
      <c r="M51" s="321"/>
      <c r="N51" s="321"/>
      <c r="O51" s="376"/>
      <c r="P51" s="376"/>
      <c r="Q51" s="376"/>
      <c r="R51" s="376"/>
      <c r="S51" s="335"/>
      <c r="T51" s="335"/>
      <c r="U51" s="335"/>
      <c r="V51" s="335"/>
      <c r="W51" s="335"/>
      <c r="X51" s="335"/>
      <c r="Y51" s="335"/>
      <c r="Z51" s="322"/>
      <c r="AA51" s="322"/>
      <c r="AB51" s="322"/>
      <c r="AC51" s="376"/>
      <c r="AD51" s="376"/>
      <c r="AE51" s="376"/>
      <c r="AF51" s="376"/>
      <c r="AG51" s="377"/>
      <c r="AH51" s="336"/>
    </row>
    <row r="52" spans="2:34" hidden="1">
      <c r="B52" s="671"/>
      <c r="C52" s="672"/>
      <c r="D52" s="672"/>
      <c r="E52" s="672"/>
      <c r="F52" s="672"/>
      <c r="G52" s="672"/>
      <c r="H52" s="672"/>
      <c r="I52" s="672"/>
      <c r="J52" s="672"/>
      <c r="K52" s="672"/>
      <c r="L52" s="672"/>
      <c r="M52" s="672"/>
      <c r="N52" s="672"/>
      <c r="O52" s="672"/>
      <c r="P52" s="672"/>
      <c r="Q52" s="672"/>
      <c r="R52" s="672"/>
      <c r="S52" s="672"/>
      <c r="T52" s="672"/>
      <c r="U52" s="672"/>
      <c r="V52" s="672"/>
      <c r="W52" s="672"/>
      <c r="X52" s="672"/>
      <c r="Y52" s="672"/>
      <c r="Z52" s="672"/>
      <c r="AA52" s="672"/>
      <c r="AB52" s="672"/>
      <c r="AC52" s="672"/>
      <c r="AD52" s="672"/>
      <c r="AE52" s="672"/>
      <c r="AF52" s="672"/>
      <c r="AG52" s="672"/>
      <c r="AH52" s="673"/>
    </row>
    <row r="53" spans="2:34" hidden="1">
      <c r="B53" s="472" t="s">
        <v>2180</v>
      </c>
      <c r="C53" s="467">
        <v>0.26</v>
      </c>
      <c r="D53" s="376" t="s">
        <v>2181</v>
      </c>
      <c r="E53" s="376"/>
      <c r="F53" s="376">
        <v>1</v>
      </c>
      <c r="G53" s="377" t="s">
        <v>2182</v>
      </c>
      <c r="H53" s="376" t="s">
        <v>2183</v>
      </c>
      <c r="I53" s="376" t="s">
        <v>2055</v>
      </c>
      <c r="J53" s="320">
        <v>0.23</v>
      </c>
      <c r="K53" s="376" t="s">
        <v>1700</v>
      </c>
      <c r="L53" s="321">
        <v>6.65</v>
      </c>
      <c r="M53" s="321">
        <v>6.7</v>
      </c>
      <c r="N53" s="321">
        <v>7.06</v>
      </c>
      <c r="O53" s="376">
        <v>1</v>
      </c>
      <c r="P53" s="376" t="s">
        <v>1697</v>
      </c>
      <c r="Q53" s="376" t="s">
        <v>1701</v>
      </c>
      <c r="R53" s="376" t="s">
        <v>1709</v>
      </c>
      <c r="S53" s="376">
        <v>3</v>
      </c>
      <c r="T53" s="376" t="s">
        <v>1701</v>
      </c>
      <c r="U53" s="376" t="s">
        <v>1767</v>
      </c>
      <c r="V53" s="376">
        <v>1</v>
      </c>
      <c r="W53" s="376" t="s">
        <v>1701</v>
      </c>
      <c r="X53" s="376" t="s">
        <v>1707</v>
      </c>
      <c r="Y53" s="376">
        <v>2</v>
      </c>
      <c r="Z53" s="322"/>
      <c r="AA53" s="322"/>
      <c r="AB53" s="322"/>
      <c r="AC53" s="376" t="s">
        <v>1699</v>
      </c>
      <c r="AD53" s="376" t="s">
        <v>1703</v>
      </c>
      <c r="AE53" s="376">
        <v>2</v>
      </c>
      <c r="AF53" s="376"/>
      <c r="AG53" s="376">
        <v>7.4656000000000002</v>
      </c>
      <c r="AH53" s="336">
        <v>112.42961</v>
      </c>
    </row>
    <row r="54" spans="2:34" hidden="1">
      <c r="B54" s="670"/>
      <c r="C54" s="653"/>
      <c r="D54" s="653"/>
      <c r="E54" s="653"/>
      <c r="F54" s="653"/>
      <c r="G54" s="653"/>
      <c r="H54" s="653"/>
      <c r="I54" s="653"/>
      <c r="J54" s="653"/>
      <c r="K54" s="653"/>
      <c r="L54" s="653"/>
      <c r="M54" s="653"/>
      <c r="N54" s="653"/>
      <c r="O54" s="653"/>
      <c r="P54" s="653"/>
      <c r="Q54" s="653"/>
      <c r="R54" s="653"/>
      <c r="S54" s="653"/>
      <c r="T54" s="653"/>
      <c r="U54" s="653"/>
      <c r="V54" s="653"/>
      <c r="W54" s="653"/>
      <c r="X54" s="653"/>
      <c r="Y54" s="653"/>
      <c r="Z54" s="653"/>
      <c r="AA54" s="653"/>
      <c r="AB54" s="653"/>
      <c r="AC54" s="653"/>
      <c r="AD54" s="653"/>
      <c r="AE54" s="653"/>
      <c r="AF54" s="653"/>
      <c r="AG54" s="653"/>
      <c r="AH54" s="653"/>
    </row>
    <row r="55" spans="2:34" hidden="1">
      <c r="B55" s="472" t="s">
        <v>2184</v>
      </c>
      <c r="C55" s="467">
        <v>0.37</v>
      </c>
      <c r="D55" s="376" t="s">
        <v>2185</v>
      </c>
      <c r="E55" s="376"/>
      <c r="F55" s="376"/>
      <c r="G55" s="377"/>
      <c r="H55" s="376"/>
      <c r="I55" s="376"/>
      <c r="J55" s="320"/>
      <c r="K55" s="376"/>
      <c r="L55" s="321"/>
      <c r="M55" s="321"/>
      <c r="N55" s="321"/>
      <c r="O55" s="376"/>
      <c r="P55" s="376"/>
      <c r="Q55" s="376"/>
      <c r="R55" s="376"/>
      <c r="S55" s="376"/>
      <c r="T55" s="376"/>
      <c r="U55" s="376"/>
      <c r="V55" s="376"/>
      <c r="W55" s="376"/>
      <c r="X55" s="376"/>
      <c r="Y55" s="376"/>
      <c r="Z55" s="322"/>
      <c r="AA55" s="322"/>
      <c r="AB55" s="322"/>
      <c r="AC55" s="376"/>
      <c r="AD55" s="376"/>
      <c r="AE55" s="376"/>
      <c r="AF55" s="376"/>
      <c r="AG55" s="376"/>
      <c r="AH55" s="336"/>
    </row>
    <row r="56" spans="2:34" hidden="1">
      <c r="B56" s="670"/>
      <c r="C56" s="653"/>
      <c r="D56" s="653"/>
      <c r="E56" s="653"/>
      <c r="F56" s="653"/>
      <c r="G56" s="653"/>
      <c r="H56" s="653"/>
      <c r="I56" s="653"/>
      <c r="J56" s="653"/>
      <c r="K56" s="653"/>
      <c r="L56" s="653"/>
      <c r="M56" s="653"/>
      <c r="N56" s="653"/>
      <c r="O56" s="653"/>
      <c r="P56" s="653"/>
      <c r="Q56" s="653"/>
      <c r="R56" s="653"/>
      <c r="S56" s="653"/>
      <c r="T56" s="653"/>
      <c r="U56" s="653"/>
      <c r="V56" s="653"/>
      <c r="W56" s="653"/>
      <c r="X56" s="653"/>
      <c r="Y56" s="653"/>
      <c r="Z56" s="653"/>
      <c r="AA56" s="653"/>
      <c r="AB56" s="653"/>
      <c r="AC56" s="653"/>
      <c r="AD56" s="653"/>
      <c r="AE56" s="653"/>
      <c r="AF56" s="653"/>
      <c r="AG56" s="653"/>
      <c r="AH56" s="653"/>
    </row>
    <row r="57" spans="2:34" hidden="1">
      <c r="B57" s="488" t="s">
        <v>2186</v>
      </c>
      <c r="C57" s="467">
        <v>0.45400000000000001</v>
      </c>
      <c r="D57" s="477" t="s">
        <v>2187</v>
      </c>
      <c r="E57" s="477"/>
      <c r="F57" s="469"/>
      <c r="G57" s="377"/>
      <c r="H57" s="469"/>
      <c r="I57" s="469"/>
      <c r="J57" s="353"/>
      <c r="K57" s="478"/>
      <c r="L57" s="354"/>
      <c r="M57" s="354"/>
      <c r="N57" s="354"/>
      <c r="O57" s="478"/>
      <c r="P57" s="478"/>
      <c r="Q57" s="478"/>
      <c r="R57" s="478"/>
      <c r="S57" s="478"/>
      <c r="T57" s="478"/>
      <c r="U57" s="478"/>
      <c r="V57" s="478"/>
      <c r="W57" s="478"/>
      <c r="X57" s="478"/>
      <c r="Y57" s="478"/>
      <c r="Z57" s="322"/>
      <c r="AA57" s="322"/>
      <c r="AB57" s="322"/>
      <c r="AC57" s="478"/>
      <c r="AD57" s="478"/>
      <c r="AE57" s="478"/>
      <c r="AF57" s="478"/>
      <c r="AG57" s="356"/>
      <c r="AH57" s="357"/>
    </row>
    <row r="58" spans="2:34" hidden="1">
      <c r="B58" s="670"/>
      <c r="C58" s="653"/>
      <c r="D58" s="653"/>
      <c r="E58" s="653"/>
      <c r="F58" s="653"/>
      <c r="G58" s="653"/>
      <c r="H58" s="653"/>
      <c r="I58" s="653"/>
      <c r="J58" s="653"/>
      <c r="K58" s="653"/>
      <c r="L58" s="653"/>
      <c r="M58" s="653"/>
      <c r="N58" s="653"/>
      <c r="O58" s="653"/>
      <c r="P58" s="653"/>
      <c r="Q58" s="653"/>
      <c r="R58" s="653"/>
      <c r="S58" s="653"/>
      <c r="T58" s="653"/>
      <c r="U58" s="653"/>
      <c r="V58" s="653"/>
      <c r="W58" s="653"/>
      <c r="X58" s="653"/>
      <c r="Y58" s="653"/>
      <c r="Z58" s="653"/>
      <c r="AA58" s="653"/>
      <c r="AB58" s="653"/>
      <c r="AC58" s="653"/>
      <c r="AD58" s="653"/>
      <c r="AE58" s="653"/>
      <c r="AF58" s="653"/>
      <c r="AG58" s="653"/>
      <c r="AH58" s="653"/>
    </row>
    <row r="59" spans="2:34" hidden="1">
      <c r="B59" s="482" t="s">
        <v>2188</v>
      </c>
      <c r="C59" s="475">
        <v>2.39</v>
      </c>
      <c r="D59" s="480" t="s">
        <v>2189</v>
      </c>
      <c r="E59" s="493"/>
      <c r="F59" s="371"/>
      <c r="G59" s="377"/>
      <c r="H59" s="376"/>
      <c r="I59" s="376"/>
      <c r="J59" s="384"/>
      <c r="K59" s="376"/>
      <c r="L59" s="361"/>
      <c r="M59" s="468"/>
      <c r="N59" s="468"/>
      <c r="O59" s="468"/>
      <c r="P59" s="377"/>
      <c r="Q59" s="377"/>
      <c r="R59" s="377"/>
      <c r="S59" s="377"/>
      <c r="T59" s="377"/>
      <c r="U59" s="377"/>
      <c r="V59" s="377"/>
      <c r="W59" s="377"/>
      <c r="X59" s="377"/>
      <c r="Y59" s="377"/>
      <c r="Z59" s="322"/>
      <c r="AA59" s="322"/>
      <c r="AB59" s="322"/>
      <c r="AC59" s="377"/>
      <c r="AD59" s="377"/>
      <c r="AE59" s="377"/>
      <c r="AF59" s="469"/>
      <c r="AG59" s="345"/>
      <c r="AH59" s="349"/>
    </row>
    <row r="60" spans="2:34" hidden="1">
      <c r="B60" s="670"/>
      <c r="C60" s="653"/>
      <c r="D60" s="653"/>
      <c r="E60" s="653"/>
      <c r="F60" s="653"/>
      <c r="G60" s="653"/>
      <c r="H60" s="653"/>
      <c r="I60" s="653"/>
      <c r="J60" s="653"/>
      <c r="K60" s="653"/>
      <c r="L60" s="653"/>
      <c r="M60" s="653"/>
      <c r="N60" s="653"/>
      <c r="O60" s="653"/>
      <c r="P60" s="653"/>
      <c r="Q60" s="653"/>
      <c r="R60" s="653"/>
      <c r="S60" s="653"/>
      <c r="T60" s="653"/>
      <c r="U60" s="653"/>
      <c r="V60" s="653"/>
      <c r="W60" s="653"/>
      <c r="X60" s="653"/>
      <c r="Y60" s="653"/>
      <c r="Z60" s="653"/>
      <c r="AA60" s="653"/>
      <c r="AB60" s="653"/>
      <c r="AC60" s="653"/>
      <c r="AD60" s="653"/>
      <c r="AE60" s="653"/>
      <c r="AF60" s="653"/>
      <c r="AG60" s="653"/>
      <c r="AH60" s="653"/>
    </row>
    <row r="61" spans="2:34" hidden="1">
      <c r="B61" s="482" t="s">
        <v>2190</v>
      </c>
      <c r="C61" s="475">
        <v>0.92700000000000005</v>
      </c>
      <c r="D61" s="480" t="s">
        <v>2191</v>
      </c>
      <c r="E61" s="480"/>
      <c r="F61" s="331">
        <v>1</v>
      </c>
      <c r="G61" s="331" t="s">
        <v>2192</v>
      </c>
      <c r="H61" s="365" t="s">
        <v>2193</v>
      </c>
      <c r="I61" s="377" t="s">
        <v>2072</v>
      </c>
      <c r="J61" s="484">
        <v>0</v>
      </c>
      <c r="K61" s="377" t="s">
        <v>1700</v>
      </c>
      <c r="L61" s="366" t="s">
        <v>2194</v>
      </c>
      <c r="M61" s="366">
        <v>9.6999999999999993</v>
      </c>
      <c r="N61" s="366">
        <v>11.2</v>
      </c>
      <c r="O61" s="377">
        <v>1</v>
      </c>
      <c r="P61" s="376" t="s">
        <v>1705</v>
      </c>
      <c r="Q61" s="376" t="s">
        <v>1701</v>
      </c>
      <c r="R61" s="376" t="s">
        <v>1709</v>
      </c>
      <c r="S61" s="377">
        <v>0</v>
      </c>
      <c r="T61" s="376" t="s">
        <v>1701</v>
      </c>
      <c r="U61" s="376" t="s">
        <v>1767</v>
      </c>
      <c r="V61" s="376">
        <v>0</v>
      </c>
      <c r="W61" s="376" t="s">
        <v>1701</v>
      </c>
      <c r="X61" s="376" t="s">
        <v>1707</v>
      </c>
      <c r="Y61" s="376">
        <v>0</v>
      </c>
      <c r="Z61" s="322"/>
      <c r="AA61" s="322"/>
      <c r="AB61" s="322"/>
      <c r="AC61" s="376" t="s">
        <v>1699</v>
      </c>
      <c r="AD61" s="376" t="s">
        <v>1703</v>
      </c>
      <c r="AE61" s="376">
        <v>0</v>
      </c>
      <c r="AF61" s="376"/>
      <c r="AG61" s="367">
        <v>7.46265</v>
      </c>
      <c r="AH61" s="368">
        <v>112.46017000000001</v>
      </c>
    </row>
    <row r="62" spans="2:34" hidden="1">
      <c r="B62" s="670"/>
      <c r="C62" s="653"/>
      <c r="D62" s="653"/>
      <c r="E62" s="653"/>
      <c r="F62" s="653"/>
      <c r="G62" s="653"/>
      <c r="H62" s="653"/>
      <c r="I62" s="653"/>
      <c r="J62" s="653"/>
      <c r="K62" s="653"/>
      <c r="L62" s="653"/>
      <c r="M62" s="653"/>
      <c r="N62" s="653"/>
      <c r="O62" s="653"/>
      <c r="P62" s="653"/>
      <c r="Q62" s="653"/>
      <c r="R62" s="653"/>
      <c r="S62" s="653"/>
      <c r="T62" s="653"/>
      <c r="U62" s="653"/>
      <c r="V62" s="653"/>
      <c r="W62" s="653"/>
      <c r="X62" s="653"/>
      <c r="Y62" s="653"/>
      <c r="Z62" s="653"/>
      <c r="AA62" s="653"/>
      <c r="AB62" s="653"/>
      <c r="AC62" s="653"/>
      <c r="AD62" s="653"/>
      <c r="AE62" s="653"/>
      <c r="AF62" s="653"/>
      <c r="AG62" s="653"/>
      <c r="AH62" s="653"/>
    </row>
    <row r="63" spans="2:34" hidden="1">
      <c r="B63" s="482" t="s">
        <v>2046</v>
      </c>
      <c r="C63" s="475">
        <v>0.33500000000000002</v>
      </c>
      <c r="D63" s="480" t="s">
        <v>2195</v>
      </c>
      <c r="E63" s="316"/>
      <c r="F63" s="337"/>
      <c r="G63" s="377"/>
      <c r="H63" s="358"/>
      <c r="I63" s="376"/>
      <c r="J63" s="320"/>
      <c r="K63" s="376"/>
      <c r="L63" s="321"/>
      <c r="M63" s="321"/>
      <c r="N63" s="321"/>
      <c r="O63" s="376"/>
      <c r="P63" s="376"/>
      <c r="Q63" s="376"/>
      <c r="R63" s="376"/>
      <c r="S63" s="376"/>
      <c r="T63" s="376"/>
      <c r="U63" s="376"/>
      <c r="V63" s="376"/>
      <c r="W63" s="376"/>
      <c r="X63" s="376"/>
      <c r="Y63" s="376"/>
      <c r="Z63" s="322"/>
      <c r="AA63" s="322"/>
      <c r="AB63" s="322"/>
      <c r="AC63" s="376"/>
      <c r="AD63" s="376"/>
      <c r="AE63" s="376"/>
      <c r="AF63" s="376"/>
      <c r="AG63" s="359"/>
      <c r="AH63" s="336"/>
    </row>
    <row r="64" spans="2:34" hidden="1">
      <c r="B64" s="670" t="s">
        <v>2445</v>
      </c>
      <c r="C64" s="653"/>
      <c r="D64" s="653"/>
      <c r="E64" s="653"/>
      <c r="F64" s="653"/>
      <c r="G64" s="653"/>
      <c r="H64" s="653"/>
      <c r="I64" s="653"/>
      <c r="J64" s="653"/>
      <c r="K64" s="653"/>
      <c r="L64" s="653"/>
      <c r="M64" s="653"/>
      <c r="N64" s="653"/>
      <c r="O64" s="653"/>
      <c r="P64" s="653"/>
      <c r="Q64" s="653"/>
      <c r="R64" s="653"/>
      <c r="S64" s="653"/>
      <c r="T64" s="653"/>
      <c r="U64" s="653"/>
      <c r="V64" s="653"/>
      <c r="W64" s="653"/>
      <c r="X64" s="653"/>
      <c r="Y64" s="653"/>
      <c r="Z64" s="653"/>
      <c r="AA64" s="653"/>
      <c r="AB64" s="653"/>
      <c r="AC64" s="653"/>
      <c r="AD64" s="653"/>
      <c r="AE64" s="653"/>
      <c r="AF64" s="653"/>
      <c r="AG64" s="653"/>
      <c r="AH64" s="653"/>
    </row>
    <row r="65" spans="2:34" hidden="1">
      <c r="B65" s="472" t="s">
        <v>2196</v>
      </c>
      <c r="C65" s="484">
        <v>0.313</v>
      </c>
      <c r="D65" s="480" t="s">
        <v>2197</v>
      </c>
      <c r="E65" s="480"/>
      <c r="F65" s="468"/>
      <c r="G65" s="377"/>
      <c r="H65" s="468"/>
      <c r="I65" s="468"/>
      <c r="J65" s="468"/>
      <c r="K65" s="468"/>
      <c r="L65" s="468"/>
      <c r="M65" s="361"/>
      <c r="N65" s="361"/>
      <c r="O65" s="468"/>
      <c r="P65" s="478"/>
      <c r="Q65" s="478"/>
      <c r="R65" s="478"/>
      <c r="S65" s="478"/>
      <c r="T65" s="478"/>
      <c r="U65" s="478"/>
      <c r="V65" s="478"/>
      <c r="W65" s="478"/>
      <c r="X65" s="478"/>
      <c r="Y65" s="478"/>
      <c r="Z65" s="322"/>
      <c r="AA65" s="322"/>
      <c r="AB65" s="322"/>
      <c r="AC65" s="478"/>
      <c r="AD65" s="478"/>
      <c r="AE65" s="478"/>
      <c r="AF65" s="468"/>
      <c r="AG65" s="468"/>
      <c r="AH65" s="362"/>
    </row>
    <row r="66" spans="2:34" hidden="1">
      <c r="B66" s="670"/>
      <c r="C66" s="653"/>
      <c r="D66" s="653"/>
      <c r="E66" s="653"/>
      <c r="F66" s="653"/>
      <c r="G66" s="653"/>
      <c r="H66" s="653"/>
      <c r="I66" s="653"/>
      <c r="J66" s="653"/>
      <c r="K66" s="653"/>
      <c r="L66" s="653"/>
      <c r="M66" s="653"/>
      <c r="N66" s="653"/>
      <c r="O66" s="653"/>
      <c r="P66" s="653"/>
      <c r="Q66" s="653"/>
      <c r="R66" s="653"/>
      <c r="S66" s="653"/>
      <c r="T66" s="653"/>
      <c r="U66" s="653"/>
      <c r="V66" s="653"/>
      <c r="W66" s="653"/>
      <c r="X66" s="653"/>
      <c r="Y66" s="653"/>
      <c r="Z66" s="653"/>
      <c r="AA66" s="653"/>
      <c r="AB66" s="653"/>
      <c r="AC66" s="653"/>
      <c r="AD66" s="653"/>
      <c r="AE66" s="653"/>
      <c r="AF66" s="653"/>
      <c r="AG66" s="653"/>
      <c r="AH66" s="653"/>
    </row>
    <row r="67" spans="2:34" hidden="1">
      <c r="B67" s="474" t="s">
        <v>2198</v>
      </c>
      <c r="C67" s="467">
        <v>0.215</v>
      </c>
      <c r="D67" s="469" t="s">
        <v>2199</v>
      </c>
      <c r="E67" s="469"/>
      <c r="F67" s="469"/>
      <c r="G67" s="377"/>
      <c r="H67" s="363"/>
      <c r="I67" s="363"/>
      <c r="J67" s="353"/>
      <c r="K67" s="376"/>
      <c r="L67" s="354"/>
      <c r="M67" s="354"/>
      <c r="N67" s="354"/>
      <c r="O67" s="478"/>
      <c r="P67" s="377"/>
      <c r="Q67" s="377"/>
      <c r="R67" s="377"/>
      <c r="S67" s="377"/>
      <c r="T67" s="377"/>
      <c r="U67" s="377"/>
      <c r="V67" s="377"/>
      <c r="W67" s="377"/>
      <c r="X67" s="377"/>
      <c r="Y67" s="377"/>
      <c r="Z67" s="322"/>
      <c r="AA67" s="322"/>
      <c r="AB67" s="322"/>
      <c r="AC67" s="377"/>
      <c r="AD67" s="377"/>
      <c r="AE67" s="377"/>
      <c r="AF67" s="478"/>
      <c r="AG67" s="345"/>
      <c r="AH67" s="349"/>
    </row>
    <row r="68" spans="2:34" hidden="1">
      <c r="B68" s="670"/>
      <c r="C68" s="653"/>
      <c r="D68" s="653"/>
      <c r="E68" s="653"/>
      <c r="F68" s="653"/>
      <c r="G68" s="653"/>
      <c r="H68" s="653"/>
      <c r="I68" s="653"/>
      <c r="J68" s="653"/>
      <c r="K68" s="653"/>
      <c r="L68" s="653"/>
      <c r="M68" s="653"/>
      <c r="N68" s="653"/>
      <c r="O68" s="653"/>
      <c r="P68" s="653"/>
      <c r="Q68" s="653"/>
      <c r="R68" s="653"/>
      <c r="S68" s="653"/>
      <c r="T68" s="653"/>
      <c r="U68" s="653"/>
      <c r="V68" s="653"/>
      <c r="W68" s="653"/>
      <c r="X68" s="653"/>
      <c r="Y68" s="653"/>
      <c r="Z68" s="653"/>
      <c r="AA68" s="653"/>
      <c r="AB68" s="653"/>
      <c r="AC68" s="653"/>
      <c r="AD68" s="653"/>
      <c r="AE68" s="653"/>
      <c r="AF68" s="653"/>
      <c r="AG68" s="653"/>
      <c r="AH68" s="653"/>
    </row>
    <row r="69" spans="2:34" hidden="1">
      <c r="B69" s="482" t="s">
        <v>2047</v>
      </c>
      <c r="C69" s="475">
        <v>0.32100000000000001</v>
      </c>
      <c r="D69" s="480" t="s">
        <v>2200</v>
      </c>
      <c r="E69" s="480"/>
      <c r="F69" s="331"/>
      <c r="G69" s="331"/>
      <c r="H69" s="365"/>
      <c r="I69" s="377"/>
      <c r="J69" s="484"/>
      <c r="K69" s="377"/>
      <c r="L69" s="366"/>
      <c r="M69" s="366"/>
      <c r="N69" s="366"/>
      <c r="O69" s="377"/>
      <c r="P69" s="376"/>
      <c r="Q69" s="376"/>
      <c r="R69" s="376"/>
      <c r="S69" s="377"/>
      <c r="T69" s="376"/>
      <c r="U69" s="376"/>
      <c r="V69" s="376"/>
      <c r="W69" s="376"/>
      <c r="X69" s="376"/>
      <c r="Y69" s="376"/>
      <c r="Z69" s="322"/>
      <c r="AA69" s="322"/>
      <c r="AB69" s="322"/>
      <c r="AC69" s="376"/>
      <c r="AD69" s="376"/>
      <c r="AE69" s="376"/>
      <c r="AF69" s="376"/>
      <c r="AG69" s="367"/>
      <c r="AH69" s="368"/>
    </row>
    <row r="70" spans="2:34" hidden="1">
      <c r="B70" s="670"/>
      <c r="C70" s="653"/>
      <c r="D70" s="653"/>
      <c r="E70" s="653"/>
      <c r="F70" s="653"/>
      <c r="G70" s="653"/>
      <c r="H70" s="653"/>
      <c r="I70" s="653"/>
      <c r="J70" s="653"/>
      <c r="K70" s="653"/>
      <c r="L70" s="653"/>
      <c r="M70" s="653"/>
      <c r="N70" s="653"/>
      <c r="O70" s="653"/>
      <c r="P70" s="653"/>
      <c r="Q70" s="653"/>
      <c r="R70" s="653"/>
      <c r="S70" s="653"/>
      <c r="T70" s="653"/>
      <c r="U70" s="653"/>
      <c r="V70" s="653"/>
      <c r="W70" s="653"/>
      <c r="X70" s="653"/>
      <c r="Y70" s="653"/>
      <c r="Z70" s="653"/>
      <c r="AA70" s="653"/>
      <c r="AB70" s="653"/>
      <c r="AC70" s="653"/>
      <c r="AD70" s="653"/>
      <c r="AE70" s="653"/>
      <c r="AF70" s="653"/>
      <c r="AG70" s="653"/>
      <c r="AH70" s="653"/>
    </row>
    <row r="71" spans="2:34" hidden="1">
      <c r="B71" s="472" t="s">
        <v>2049</v>
      </c>
      <c r="C71" s="467">
        <v>0.49399999999999999</v>
      </c>
      <c r="D71" s="376" t="s">
        <v>2201</v>
      </c>
      <c r="E71" s="376"/>
      <c r="F71" s="377"/>
      <c r="G71" s="317"/>
      <c r="H71" s="377"/>
      <c r="I71" s="377"/>
      <c r="J71" s="484"/>
      <c r="K71" s="377"/>
      <c r="L71" s="366"/>
      <c r="M71" s="366"/>
      <c r="N71" s="366"/>
      <c r="O71" s="377"/>
      <c r="P71" s="377"/>
      <c r="Q71" s="377"/>
      <c r="R71" s="377"/>
      <c r="S71" s="377"/>
      <c r="T71" s="468"/>
      <c r="U71" s="468"/>
      <c r="V71" s="468"/>
      <c r="W71" s="468"/>
      <c r="X71" s="468"/>
      <c r="Y71" s="468"/>
      <c r="Z71" s="322"/>
      <c r="AA71" s="322"/>
      <c r="AB71" s="322"/>
      <c r="AC71" s="468"/>
      <c r="AD71" s="468"/>
      <c r="AE71" s="468"/>
      <c r="AF71" s="376"/>
      <c r="AG71" s="369"/>
      <c r="AH71" s="336"/>
    </row>
    <row r="72" spans="2:34" hidden="1">
      <c r="B72" s="670"/>
      <c r="C72" s="653"/>
      <c r="D72" s="653"/>
      <c r="E72" s="653"/>
      <c r="F72" s="653"/>
      <c r="G72" s="653"/>
      <c r="H72" s="653"/>
      <c r="I72" s="653"/>
      <c r="J72" s="653"/>
      <c r="K72" s="653"/>
      <c r="L72" s="653"/>
      <c r="M72" s="653"/>
      <c r="N72" s="653"/>
      <c r="O72" s="653"/>
      <c r="P72" s="653"/>
      <c r="Q72" s="653"/>
      <c r="R72" s="653"/>
      <c r="S72" s="653"/>
      <c r="T72" s="653"/>
      <c r="U72" s="653"/>
      <c r="V72" s="653"/>
      <c r="W72" s="653"/>
      <c r="X72" s="653"/>
      <c r="Y72" s="653"/>
      <c r="Z72" s="653"/>
      <c r="AA72" s="653"/>
      <c r="AB72" s="653"/>
      <c r="AC72" s="653"/>
      <c r="AD72" s="653"/>
      <c r="AE72" s="653"/>
      <c r="AF72" s="653"/>
      <c r="AG72" s="653"/>
      <c r="AH72" s="653"/>
    </row>
    <row r="73" spans="2:34" hidden="1">
      <c r="B73" s="482" t="s">
        <v>2451</v>
      </c>
      <c r="C73" s="370">
        <v>0.16800000000000001</v>
      </c>
      <c r="D73" s="370" t="s">
        <v>2450</v>
      </c>
      <c r="E73" s="370"/>
      <c r="F73" s="468"/>
      <c r="G73" s="371"/>
      <c r="H73" s="468"/>
      <c r="I73" s="468"/>
      <c r="J73" s="468"/>
      <c r="K73" s="468"/>
      <c r="L73" s="468"/>
      <c r="M73" s="468"/>
      <c r="N73" s="468"/>
      <c r="O73" s="468"/>
      <c r="P73" s="468"/>
      <c r="Q73" s="468"/>
      <c r="R73" s="468"/>
      <c r="S73" s="468"/>
      <c r="T73" s="468"/>
      <c r="U73" s="468"/>
      <c r="V73" s="468"/>
      <c r="W73" s="468"/>
      <c r="X73" s="468"/>
      <c r="Y73" s="468"/>
      <c r="Z73" s="372"/>
      <c r="AA73" s="372"/>
      <c r="AB73" s="372"/>
      <c r="AC73" s="468"/>
      <c r="AD73" s="468"/>
      <c r="AE73" s="468"/>
      <c r="AF73" s="468"/>
      <c r="AG73" s="468"/>
      <c r="AH73" s="373"/>
    </row>
    <row r="74" spans="2:34">
      <c r="B74" s="671"/>
      <c r="C74" s="672"/>
      <c r="D74" s="672"/>
      <c r="E74" s="672"/>
      <c r="F74" s="672"/>
      <c r="G74" s="672"/>
      <c r="H74" s="672"/>
      <c r="I74" s="672"/>
      <c r="J74" s="672"/>
      <c r="K74" s="672"/>
      <c r="L74" s="672"/>
      <c r="M74" s="672"/>
      <c r="N74" s="672"/>
      <c r="O74" s="672"/>
      <c r="P74" s="672"/>
      <c r="Q74" s="672"/>
      <c r="R74" s="672"/>
      <c r="S74" s="672"/>
      <c r="T74" s="672"/>
      <c r="U74" s="672"/>
      <c r="V74" s="672"/>
      <c r="W74" s="672"/>
      <c r="X74" s="672"/>
      <c r="Y74" s="672"/>
      <c r="Z74" s="672"/>
      <c r="AA74" s="672"/>
      <c r="AB74" s="672"/>
      <c r="AC74" s="672"/>
      <c r="AD74" s="672"/>
      <c r="AE74" s="672"/>
      <c r="AF74" s="672"/>
      <c r="AG74" s="672"/>
      <c r="AH74" s="672"/>
    </row>
    <row r="75" spans="2:34">
      <c r="B75" s="482" t="s">
        <v>2085</v>
      </c>
      <c r="C75" s="486">
        <v>0.27900000000000003</v>
      </c>
      <c r="D75" s="331" t="s">
        <v>2202</v>
      </c>
      <c r="E75" s="331"/>
      <c r="F75" s="377">
        <v>3</v>
      </c>
      <c r="G75" s="333" t="s">
        <v>2203</v>
      </c>
      <c r="H75" s="377" t="s">
        <v>2204</v>
      </c>
      <c r="I75" s="377" t="s">
        <v>2093</v>
      </c>
      <c r="J75" s="484">
        <v>0</v>
      </c>
      <c r="K75" s="377" t="s">
        <v>1700</v>
      </c>
      <c r="L75" s="366">
        <v>4.7</v>
      </c>
      <c r="M75" s="366">
        <v>7.8</v>
      </c>
      <c r="N75" s="366">
        <v>9</v>
      </c>
      <c r="O75" s="377">
        <v>1</v>
      </c>
      <c r="P75" s="377" t="s">
        <v>1705</v>
      </c>
      <c r="Q75" s="377" t="s">
        <v>1701</v>
      </c>
      <c r="R75" s="377" t="s">
        <v>1709</v>
      </c>
      <c r="S75" s="377">
        <v>1</v>
      </c>
      <c r="T75" s="377" t="s">
        <v>1701</v>
      </c>
      <c r="U75" s="377" t="s">
        <v>1767</v>
      </c>
      <c r="V75" s="377">
        <v>1</v>
      </c>
      <c r="W75" s="377" t="s">
        <v>1701</v>
      </c>
      <c r="X75" s="377" t="s">
        <v>1701</v>
      </c>
      <c r="Y75" s="377">
        <v>1</v>
      </c>
      <c r="Z75" s="322"/>
      <c r="AA75" s="322"/>
      <c r="AB75" s="322"/>
      <c r="AC75" s="377" t="s">
        <v>1699</v>
      </c>
      <c r="AD75" s="377" t="s">
        <v>1703</v>
      </c>
      <c r="AE75" s="377">
        <v>0</v>
      </c>
      <c r="AF75" s="377"/>
      <c r="AG75" s="377">
        <v>7.4715499999999997</v>
      </c>
      <c r="AH75" s="378">
        <v>112.42941</v>
      </c>
    </row>
    <row r="76" spans="2:34" hidden="1">
      <c r="B76" s="670"/>
      <c r="C76" s="653"/>
      <c r="D76" s="653"/>
      <c r="E76" s="653"/>
      <c r="F76" s="653"/>
      <c r="G76" s="653"/>
      <c r="H76" s="653"/>
      <c r="I76" s="653"/>
      <c r="J76" s="653"/>
      <c r="K76" s="653"/>
      <c r="L76" s="653"/>
      <c r="M76" s="653"/>
      <c r="N76" s="653"/>
      <c r="O76" s="653"/>
      <c r="P76" s="653"/>
      <c r="Q76" s="653"/>
      <c r="R76" s="653"/>
      <c r="S76" s="653"/>
      <c r="T76" s="653"/>
      <c r="U76" s="653"/>
      <c r="V76" s="653"/>
      <c r="W76" s="653"/>
      <c r="X76" s="653"/>
      <c r="Y76" s="653"/>
      <c r="Z76" s="653"/>
      <c r="AA76" s="653"/>
      <c r="AB76" s="653"/>
      <c r="AC76" s="653"/>
      <c r="AD76" s="653"/>
      <c r="AE76" s="653"/>
      <c r="AF76" s="653"/>
      <c r="AG76" s="653"/>
      <c r="AH76" s="653"/>
    </row>
    <row r="77" spans="2:34" hidden="1">
      <c r="B77" s="374" t="s">
        <v>2205</v>
      </c>
      <c r="C77" s="467">
        <v>0.83099999999999996</v>
      </c>
      <c r="D77" s="375" t="s">
        <v>2206</v>
      </c>
      <c r="E77" s="375"/>
      <c r="F77" s="375"/>
      <c r="G77" s="377"/>
      <c r="H77" s="376"/>
      <c r="I77" s="376"/>
      <c r="J77" s="375"/>
      <c r="K77" s="376"/>
      <c r="L77" s="321"/>
      <c r="M77" s="376"/>
      <c r="N77" s="321"/>
      <c r="O77" s="375"/>
      <c r="P77" s="376"/>
      <c r="Q77" s="376"/>
      <c r="R77" s="376"/>
      <c r="S77" s="375"/>
      <c r="T77" s="376"/>
      <c r="U77" s="376"/>
      <c r="V77" s="376"/>
      <c r="W77" s="376"/>
      <c r="X77" s="376"/>
      <c r="Y77" s="376"/>
      <c r="Z77" s="322"/>
      <c r="AA77" s="322"/>
      <c r="AB77" s="322"/>
      <c r="AC77" s="375"/>
      <c r="AD77" s="375"/>
      <c r="AE77" s="375"/>
      <c r="AF77" s="375"/>
      <c r="AG77" s="377"/>
      <c r="AH77" s="378"/>
    </row>
    <row r="78" spans="2:34" hidden="1">
      <c r="B78" s="670"/>
      <c r="C78" s="653"/>
      <c r="D78" s="653"/>
      <c r="E78" s="653"/>
      <c r="F78" s="653"/>
      <c r="G78" s="653"/>
      <c r="H78" s="653"/>
      <c r="I78" s="653"/>
      <c r="J78" s="653"/>
      <c r="K78" s="653"/>
      <c r="L78" s="653"/>
      <c r="M78" s="653"/>
      <c r="N78" s="653"/>
      <c r="O78" s="653"/>
      <c r="P78" s="653"/>
      <c r="Q78" s="653"/>
      <c r="R78" s="653"/>
      <c r="S78" s="653"/>
      <c r="T78" s="653"/>
      <c r="U78" s="653"/>
      <c r="V78" s="653"/>
      <c r="W78" s="653"/>
      <c r="X78" s="653"/>
      <c r="Y78" s="653"/>
      <c r="Z78" s="653"/>
      <c r="AA78" s="653"/>
      <c r="AB78" s="653"/>
      <c r="AC78" s="653"/>
      <c r="AD78" s="653"/>
      <c r="AE78" s="653"/>
      <c r="AF78" s="653"/>
      <c r="AG78" s="653"/>
      <c r="AH78" s="653"/>
    </row>
    <row r="79" spans="2:34" ht="25.5" hidden="1">
      <c r="B79" s="674" t="s">
        <v>2207</v>
      </c>
      <c r="C79" s="676">
        <v>1.4319999999999999</v>
      </c>
      <c r="D79" s="678" t="s">
        <v>2208</v>
      </c>
      <c r="E79" s="498"/>
      <c r="F79" s="376">
        <v>1</v>
      </c>
      <c r="G79" s="377" t="s">
        <v>2209</v>
      </c>
      <c r="H79" s="376" t="s">
        <v>2213</v>
      </c>
      <c r="I79" s="376" t="s">
        <v>2103</v>
      </c>
      <c r="J79" s="320">
        <v>0.79500000000000004</v>
      </c>
      <c r="K79" s="376" t="s">
        <v>1700</v>
      </c>
      <c r="L79" s="321">
        <v>3.9</v>
      </c>
      <c r="M79" s="321">
        <f>N79-2.55-0.55</f>
        <v>19.7</v>
      </c>
      <c r="N79" s="321">
        <f>9.85+0.8+12.15</f>
        <v>22.8</v>
      </c>
      <c r="O79" s="376">
        <v>1</v>
      </c>
      <c r="P79" s="335" t="s">
        <v>1697</v>
      </c>
      <c r="Q79" s="335" t="s">
        <v>1699</v>
      </c>
      <c r="R79" s="335" t="s">
        <v>1709</v>
      </c>
      <c r="S79" s="376">
        <v>0</v>
      </c>
      <c r="T79" s="383" t="s">
        <v>1701</v>
      </c>
      <c r="U79" s="383" t="s">
        <v>1767</v>
      </c>
      <c r="V79" s="383">
        <v>0</v>
      </c>
      <c r="W79" s="383" t="s">
        <v>1703</v>
      </c>
      <c r="X79" s="383" t="s">
        <v>1698</v>
      </c>
      <c r="Y79" s="383">
        <v>0</v>
      </c>
      <c r="Z79" s="322"/>
      <c r="AA79" s="322"/>
      <c r="AB79" s="322"/>
      <c r="AC79" s="317" t="s">
        <v>1699</v>
      </c>
      <c r="AD79" s="317" t="s">
        <v>1703</v>
      </c>
      <c r="AE79" s="317">
        <v>0</v>
      </c>
      <c r="AF79" s="317"/>
      <c r="AG79" s="377">
        <v>7.4720700000000004</v>
      </c>
      <c r="AH79" s="336">
        <v>112.44686</v>
      </c>
    </row>
    <row r="80" spans="2:34" hidden="1">
      <c r="B80" s="686"/>
      <c r="C80" s="687"/>
      <c r="D80" s="688"/>
      <c r="E80" s="498"/>
      <c r="F80" s="468"/>
      <c r="G80" s="468"/>
      <c r="H80" s="468"/>
      <c r="I80" s="468"/>
      <c r="J80" s="468"/>
      <c r="K80" s="468"/>
      <c r="L80" s="468"/>
      <c r="M80" s="468"/>
      <c r="N80" s="468"/>
      <c r="O80" s="468"/>
      <c r="P80" s="468"/>
      <c r="Q80" s="468"/>
      <c r="R80" s="468"/>
      <c r="S80" s="468"/>
      <c r="T80" s="468"/>
      <c r="U80" s="468"/>
      <c r="V80" s="468"/>
      <c r="W80" s="468"/>
      <c r="X80" s="468"/>
      <c r="Y80" s="468"/>
      <c r="Z80" s="468"/>
      <c r="AA80" s="468"/>
      <c r="AB80" s="468"/>
      <c r="AC80" s="468"/>
      <c r="AD80" s="468"/>
      <c r="AE80" s="468"/>
      <c r="AF80" s="468"/>
      <c r="AG80" s="468"/>
      <c r="AH80" s="433"/>
    </row>
    <row r="81" spans="2:34" ht="25.5" hidden="1">
      <c r="B81" s="686"/>
      <c r="C81" s="687"/>
      <c r="D81" s="688"/>
      <c r="E81" s="498"/>
      <c r="F81" s="468">
        <v>2</v>
      </c>
      <c r="G81" s="377" t="s">
        <v>2210</v>
      </c>
      <c r="H81" s="376" t="s">
        <v>2214</v>
      </c>
      <c r="I81" s="377" t="s">
        <v>2106</v>
      </c>
      <c r="J81" s="468">
        <v>1.0609999999999999</v>
      </c>
      <c r="K81" s="376" t="s">
        <v>1700</v>
      </c>
      <c r="L81" s="361">
        <v>4.2</v>
      </c>
      <c r="M81" s="361">
        <v>13</v>
      </c>
      <c r="N81" s="361">
        <v>18.399999999999999</v>
      </c>
      <c r="O81" s="468">
        <v>1</v>
      </c>
      <c r="P81" s="468" t="s">
        <v>1705</v>
      </c>
      <c r="Q81" s="335" t="s">
        <v>1701</v>
      </c>
      <c r="R81" s="335" t="s">
        <v>1709</v>
      </c>
      <c r="S81" s="468">
        <v>0</v>
      </c>
      <c r="T81" s="383" t="s">
        <v>1701</v>
      </c>
      <c r="U81" s="383" t="s">
        <v>1767</v>
      </c>
      <c r="V81" s="383">
        <v>0</v>
      </c>
      <c r="W81" s="383" t="s">
        <v>1703</v>
      </c>
      <c r="X81" s="383" t="s">
        <v>1698</v>
      </c>
      <c r="Y81" s="383">
        <v>0</v>
      </c>
      <c r="Z81" s="322"/>
      <c r="AA81" s="322"/>
      <c r="AB81" s="322"/>
      <c r="AC81" s="317" t="s">
        <v>1699</v>
      </c>
      <c r="AD81" s="317" t="s">
        <v>1703</v>
      </c>
      <c r="AE81" s="317">
        <v>0</v>
      </c>
      <c r="AF81" s="317"/>
      <c r="AG81" s="468">
        <v>7.4697500000000003</v>
      </c>
      <c r="AH81" s="433">
        <v>112.44731</v>
      </c>
    </row>
    <row r="82" spans="2:34" hidden="1">
      <c r="B82" s="686"/>
      <c r="C82" s="687"/>
      <c r="D82" s="688"/>
      <c r="E82" s="498"/>
      <c r="F82" s="468"/>
      <c r="G82" s="468"/>
      <c r="H82" s="468"/>
      <c r="I82" s="468"/>
      <c r="J82" s="468"/>
      <c r="K82" s="468"/>
      <c r="L82" s="468"/>
      <c r="M82" s="468"/>
      <c r="N82" s="468"/>
      <c r="O82" s="468"/>
      <c r="P82" s="468"/>
      <c r="Q82" s="468"/>
      <c r="R82" s="468"/>
      <c r="S82" s="468"/>
      <c r="T82" s="468"/>
      <c r="U82" s="468"/>
      <c r="V82" s="468"/>
      <c r="W82" s="468"/>
      <c r="X82" s="468"/>
      <c r="Y82" s="468"/>
      <c r="Z82" s="468"/>
      <c r="AA82" s="468"/>
      <c r="AB82" s="468"/>
      <c r="AC82" s="468"/>
      <c r="AD82" s="468"/>
      <c r="AE82" s="468"/>
      <c r="AF82" s="468"/>
      <c r="AG82" s="468"/>
      <c r="AH82" s="433"/>
    </row>
    <row r="83" spans="2:34" ht="25.5" hidden="1">
      <c r="B83" s="686"/>
      <c r="C83" s="687"/>
      <c r="D83" s="688"/>
      <c r="E83" s="498"/>
      <c r="F83" s="468">
        <v>3</v>
      </c>
      <c r="G83" s="377" t="s">
        <v>2211</v>
      </c>
      <c r="H83" s="376" t="s">
        <v>2215</v>
      </c>
      <c r="I83" s="377" t="s">
        <v>2107</v>
      </c>
      <c r="J83" s="468">
        <v>1.3320000000000001</v>
      </c>
      <c r="K83" s="376" t="s">
        <v>1700</v>
      </c>
      <c r="L83" s="361">
        <v>3.1</v>
      </c>
      <c r="M83" s="361">
        <v>8.1999999999999993</v>
      </c>
      <c r="N83" s="361">
        <v>10.199999999999999</v>
      </c>
      <c r="O83" s="468">
        <v>1</v>
      </c>
      <c r="P83" s="468" t="s">
        <v>1705</v>
      </c>
      <c r="Q83" s="335" t="s">
        <v>1701</v>
      </c>
      <c r="R83" s="335" t="s">
        <v>1709</v>
      </c>
      <c r="S83" s="468">
        <v>0</v>
      </c>
      <c r="T83" s="383" t="s">
        <v>1701</v>
      </c>
      <c r="U83" s="383" t="s">
        <v>1767</v>
      </c>
      <c r="V83" s="383">
        <v>0</v>
      </c>
      <c r="W83" s="383" t="s">
        <v>1703</v>
      </c>
      <c r="X83" s="383" t="s">
        <v>1698</v>
      </c>
      <c r="Y83" s="383">
        <v>0</v>
      </c>
      <c r="Z83" s="322"/>
      <c r="AA83" s="322"/>
      <c r="AB83" s="322"/>
      <c r="AC83" s="317" t="s">
        <v>1699</v>
      </c>
      <c r="AD83" s="317" t="s">
        <v>1703</v>
      </c>
      <c r="AE83" s="317">
        <v>0</v>
      </c>
      <c r="AF83" s="317"/>
      <c r="AG83" s="468">
        <v>7.4673800000000004</v>
      </c>
      <c r="AH83" s="433">
        <v>112.44793</v>
      </c>
    </row>
    <row r="84" spans="2:34" hidden="1">
      <c r="B84" s="686"/>
      <c r="C84" s="687"/>
      <c r="D84" s="688"/>
      <c r="E84" s="498"/>
      <c r="F84" s="468"/>
      <c r="G84" s="468"/>
      <c r="H84" s="468"/>
      <c r="I84" s="468"/>
      <c r="J84" s="468"/>
      <c r="K84" s="468"/>
      <c r="L84" s="468"/>
      <c r="M84" s="468"/>
      <c r="N84" s="468"/>
      <c r="O84" s="468"/>
      <c r="P84" s="468"/>
      <c r="Q84" s="468"/>
      <c r="R84" s="468"/>
      <c r="S84" s="468"/>
      <c r="T84" s="468"/>
      <c r="U84" s="468"/>
      <c r="V84" s="468"/>
      <c r="W84" s="468"/>
      <c r="X84" s="468"/>
      <c r="Y84" s="468"/>
      <c r="Z84" s="468"/>
      <c r="AA84" s="468"/>
      <c r="AB84" s="468"/>
      <c r="AC84" s="468"/>
      <c r="AD84" s="468"/>
      <c r="AE84" s="468"/>
      <c r="AF84" s="468"/>
      <c r="AG84" s="468"/>
      <c r="AH84" s="433"/>
    </row>
    <row r="85" spans="2:34" ht="25.5" hidden="1">
      <c r="B85" s="675"/>
      <c r="C85" s="677"/>
      <c r="D85" s="679"/>
      <c r="E85" s="498"/>
      <c r="F85" s="468">
        <v>4</v>
      </c>
      <c r="G85" s="377" t="s">
        <v>2212</v>
      </c>
      <c r="H85" s="376" t="s">
        <v>2216</v>
      </c>
      <c r="I85" s="377" t="s">
        <v>2108</v>
      </c>
      <c r="J85" s="468">
        <v>1.4419999999999999</v>
      </c>
      <c r="K85" s="376" t="s">
        <v>1700</v>
      </c>
      <c r="L85" s="361">
        <v>4.7</v>
      </c>
      <c r="M85" s="361">
        <f>7.7+24.6</f>
        <v>32.300000000000004</v>
      </c>
      <c r="N85" s="361">
        <v>32.799999999999997</v>
      </c>
      <c r="O85" s="468">
        <v>1</v>
      </c>
      <c r="P85" s="468" t="s">
        <v>1705</v>
      </c>
      <c r="Q85" s="335" t="s">
        <v>1701</v>
      </c>
      <c r="R85" s="335" t="s">
        <v>1709</v>
      </c>
      <c r="S85" s="376">
        <v>0</v>
      </c>
      <c r="T85" s="383" t="s">
        <v>1701</v>
      </c>
      <c r="U85" s="383" t="s">
        <v>1767</v>
      </c>
      <c r="V85" s="383">
        <v>0</v>
      </c>
      <c r="W85" s="383" t="s">
        <v>1701</v>
      </c>
      <c r="X85" s="383" t="s">
        <v>1707</v>
      </c>
      <c r="Y85" s="383">
        <v>0</v>
      </c>
      <c r="Z85" s="322"/>
      <c r="AA85" s="322"/>
      <c r="AB85" s="322"/>
      <c r="AC85" s="317" t="s">
        <v>1699</v>
      </c>
      <c r="AD85" s="317" t="s">
        <v>1703</v>
      </c>
      <c r="AE85" s="317">
        <v>0</v>
      </c>
      <c r="AF85" s="317"/>
      <c r="AG85" s="468">
        <v>7.4666699999999997</v>
      </c>
      <c r="AH85" s="433">
        <v>112.4483</v>
      </c>
    </row>
    <row r="86" spans="2:34" hidden="1">
      <c r="B86" s="670"/>
      <c r="C86" s="653"/>
      <c r="D86" s="653"/>
      <c r="E86" s="653"/>
      <c r="F86" s="653"/>
      <c r="G86" s="653"/>
      <c r="H86" s="653"/>
      <c r="I86" s="653"/>
      <c r="J86" s="653"/>
      <c r="K86" s="653"/>
      <c r="L86" s="653"/>
      <c r="M86" s="653"/>
      <c r="N86" s="653"/>
      <c r="O86" s="653"/>
      <c r="P86" s="653"/>
      <c r="Q86" s="653"/>
      <c r="R86" s="653"/>
      <c r="S86" s="653"/>
      <c r="T86" s="653"/>
      <c r="U86" s="653"/>
      <c r="V86" s="653"/>
      <c r="W86" s="653"/>
      <c r="X86" s="653"/>
      <c r="Y86" s="653"/>
      <c r="Z86" s="653"/>
      <c r="AA86" s="653"/>
      <c r="AB86" s="653"/>
      <c r="AC86" s="653"/>
      <c r="AD86" s="653"/>
      <c r="AE86" s="653"/>
      <c r="AF86" s="653"/>
      <c r="AG86" s="653"/>
      <c r="AH86" s="653"/>
    </row>
    <row r="87" spans="2:34" hidden="1">
      <c r="B87" s="482" t="s">
        <v>2217</v>
      </c>
      <c r="C87" s="475">
        <v>1.3109999999999999</v>
      </c>
      <c r="D87" s="480" t="s">
        <v>2218</v>
      </c>
      <c r="E87" s="498"/>
      <c r="F87" s="481">
        <v>1</v>
      </c>
      <c r="G87" s="317" t="s">
        <v>2233</v>
      </c>
      <c r="H87" s="481" t="s">
        <v>2219</v>
      </c>
      <c r="I87" s="481" t="s">
        <v>2104</v>
      </c>
      <c r="J87" s="380">
        <v>4.5999999999999999E-2</v>
      </c>
      <c r="K87" s="481" t="s">
        <v>1700</v>
      </c>
      <c r="L87" s="381">
        <v>27.2</v>
      </c>
      <c r="M87" s="381">
        <v>4.95</v>
      </c>
      <c r="N87" s="381">
        <v>5.68</v>
      </c>
      <c r="O87" s="481">
        <v>3</v>
      </c>
      <c r="P87" s="481" t="s">
        <v>1697</v>
      </c>
      <c r="Q87" s="481" t="s">
        <v>1701</v>
      </c>
      <c r="R87" s="481" t="s">
        <v>1709</v>
      </c>
      <c r="S87" s="481">
        <v>2</v>
      </c>
      <c r="T87" s="376" t="s">
        <v>1701</v>
      </c>
      <c r="U87" s="376" t="s">
        <v>1767</v>
      </c>
      <c r="V87" s="376">
        <v>1</v>
      </c>
      <c r="W87" s="376" t="s">
        <v>1701</v>
      </c>
      <c r="X87" s="376" t="s">
        <v>1707</v>
      </c>
      <c r="Y87" s="376">
        <v>1</v>
      </c>
      <c r="Z87" s="322"/>
      <c r="AA87" s="322"/>
      <c r="AB87" s="322"/>
      <c r="AC87" s="317" t="s">
        <v>2064</v>
      </c>
      <c r="AD87" s="317" t="s">
        <v>1701</v>
      </c>
      <c r="AE87" s="376">
        <v>2</v>
      </c>
      <c r="AF87" s="381"/>
      <c r="AG87" s="317">
        <v>7.4743899999999996</v>
      </c>
      <c r="AH87" s="382">
        <v>112.44703</v>
      </c>
    </row>
    <row r="88" spans="2:34" hidden="1">
      <c r="B88" s="671"/>
      <c r="C88" s="672"/>
      <c r="D88" s="672"/>
      <c r="E88" s="672"/>
      <c r="F88" s="672"/>
      <c r="G88" s="672"/>
      <c r="H88" s="672"/>
      <c r="I88" s="672"/>
      <c r="J88" s="672"/>
      <c r="K88" s="672"/>
      <c r="L88" s="672"/>
      <c r="M88" s="672"/>
      <c r="N88" s="672"/>
      <c r="O88" s="672"/>
      <c r="P88" s="672"/>
      <c r="Q88" s="672"/>
      <c r="R88" s="672"/>
      <c r="S88" s="672"/>
      <c r="T88" s="672"/>
      <c r="U88" s="672"/>
      <c r="V88" s="672"/>
      <c r="W88" s="672"/>
      <c r="X88" s="672"/>
      <c r="Y88" s="672"/>
      <c r="Z88" s="672"/>
      <c r="AA88" s="672"/>
      <c r="AB88" s="672"/>
      <c r="AC88" s="672"/>
      <c r="AD88" s="672"/>
      <c r="AE88" s="672"/>
      <c r="AF88" s="672"/>
      <c r="AG88" s="672"/>
      <c r="AH88" s="673"/>
    </row>
    <row r="89" spans="2:34" hidden="1">
      <c r="B89" s="474" t="s">
        <v>2057</v>
      </c>
      <c r="C89" s="475">
        <v>1.355</v>
      </c>
      <c r="D89" s="480" t="s">
        <v>2220</v>
      </c>
      <c r="E89" s="480"/>
      <c r="F89" s="468"/>
      <c r="G89" s="317"/>
      <c r="H89" s="468"/>
      <c r="I89" s="468"/>
      <c r="J89" s="468"/>
      <c r="K89" s="376"/>
      <c r="L89" s="361"/>
      <c r="M89" s="361"/>
      <c r="N89" s="361"/>
      <c r="O89" s="468"/>
      <c r="P89" s="468"/>
      <c r="Q89" s="468"/>
      <c r="R89" s="468"/>
      <c r="S89" s="376"/>
      <c r="T89" s="376"/>
      <c r="U89" s="376"/>
      <c r="V89" s="376"/>
      <c r="W89" s="376"/>
      <c r="X89" s="376"/>
      <c r="Y89" s="376"/>
      <c r="Z89" s="322"/>
      <c r="AA89" s="322"/>
      <c r="AB89" s="322"/>
      <c r="AC89" s="376"/>
      <c r="AD89" s="376"/>
      <c r="AE89" s="376"/>
      <c r="AF89" s="468"/>
      <c r="AG89" s="468"/>
      <c r="AH89" s="362"/>
    </row>
    <row r="90" spans="2:34" hidden="1">
      <c r="B90" s="670"/>
      <c r="C90" s="653"/>
      <c r="D90" s="653"/>
      <c r="E90" s="653"/>
      <c r="F90" s="653"/>
      <c r="G90" s="653"/>
      <c r="H90" s="653"/>
      <c r="I90" s="653"/>
      <c r="J90" s="653"/>
      <c r="K90" s="653"/>
      <c r="L90" s="653"/>
      <c r="M90" s="653"/>
      <c r="N90" s="653"/>
      <c r="O90" s="653"/>
      <c r="P90" s="653"/>
      <c r="Q90" s="653"/>
      <c r="R90" s="653"/>
      <c r="S90" s="653"/>
      <c r="T90" s="653"/>
      <c r="U90" s="653"/>
      <c r="V90" s="653"/>
      <c r="W90" s="653"/>
      <c r="X90" s="653"/>
      <c r="Y90" s="653"/>
      <c r="Z90" s="653"/>
      <c r="AA90" s="653"/>
      <c r="AB90" s="653"/>
      <c r="AC90" s="653"/>
      <c r="AD90" s="653"/>
      <c r="AE90" s="653"/>
      <c r="AF90" s="653"/>
      <c r="AG90" s="653"/>
      <c r="AH90" s="653"/>
    </row>
    <row r="91" spans="2:34" hidden="1">
      <c r="B91" s="483" t="s">
        <v>2221</v>
      </c>
      <c r="C91" s="476">
        <v>1.83</v>
      </c>
      <c r="D91" s="481" t="s">
        <v>2222</v>
      </c>
      <c r="E91" s="481"/>
      <c r="F91" s="377"/>
      <c r="G91" s="317"/>
      <c r="H91" s="377"/>
      <c r="I91" s="377"/>
      <c r="J91" s="484"/>
      <c r="K91" s="376"/>
      <c r="L91" s="366"/>
      <c r="M91" s="366"/>
      <c r="N91" s="366"/>
      <c r="O91" s="377"/>
      <c r="P91" s="377"/>
      <c r="Q91" s="377"/>
      <c r="R91" s="377"/>
      <c r="S91" s="377"/>
      <c r="T91" s="468"/>
      <c r="U91" s="468"/>
      <c r="V91" s="468"/>
      <c r="W91" s="468"/>
      <c r="X91" s="468"/>
      <c r="Y91" s="468"/>
      <c r="Z91" s="322"/>
      <c r="AA91" s="322"/>
      <c r="AB91" s="322"/>
      <c r="AC91" s="468"/>
      <c r="AD91" s="468"/>
      <c r="AE91" s="468"/>
      <c r="AF91" s="376"/>
      <c r="AG91" s="377"/>
      <c r="AH91" s="336"/>
    </row>
    <row r="92" spans="2:34">
      <c r="B92" s="670"/>
      <c r="C92" s="653"/>
      <c r="D92" s="653"/>
      <c r="E92" s="653"/>
      <c r="F92" s="653"/>
      <c r="G92" s="653"/>
      <c r="H92" s="653"/>
      <c r="I92" s="653"/>
      <c r="J92" s="653"/>
      <c r="K92" s="653"/>
      <c r="L92" s="653"/>
      <c r="M92" s="653"/>
      <c r="N92" s="653"/>
      <c r="O92" s="653"/>
      <c r="P92" s="653"/>
      <c r="Q92" s="653"/>
      <c r="R92" s="653"/>
      <c r="S92" s="653"/>
      <c r="T92" s="653"/>
      <c r="U92" s="653"/>
      <c r="V92" s="653"/>
      <c r="W92" s="653"/>
      <c r="X92" s="653"/>
      <c r="Y92" s="653"/>
      <c r="Z92" s="653"/>
      <c r="AA92" s="653"/>
      <c r="AB92" s="653"/>
      <c r="AC92" s="653"/>
      <c r="AD92" s="653"/>
      <c r="AE92" s="653"/>
      <c r="AF92" s="653"/>
      <c r="AG92" s="653"/>
      <c r="AH92" s="653"/>
    </row>
    <row r="93" spans="2:34">
      <c r="B93" s="758" t="s">
        <v>2223</v>
      </c>
      <c r="C93" s="761">
        <v>2.0649999999999999</v>
      </c>
      <c r="D93" s="760" t="s">
        <v>2224</v>
      </c>
      <c r="E93" s="498"/>
      <c r="F93" s="468">
        <v>4</v>
      </c>
      <c r="G93" s="333" t="s">
        <v>2232</v>
      </c>
      <c r="H93" s="377" t="s">
        <v>2455</v>
      </c>
      <c r="I93" s="377" t="s">
        <v>2105</v>
      </c>
      <c r="J93" s="468">
        <v>8.0000000000000002E-3</v>
      </c>
      <c r="K93" s="376" t="s">
        <v>1700</v>
      </c>
      <c r="L93" s="361">
        <v>87</v>
      </c>
      <c r="M93" s="361">
        <v>7.07</v>
      </c>
      <c r="N93" s="361">
        <v>9</v>
      </c>
      <c r="O93" s="468">
        <v>2</v>
      </c>
      <c r="P93" s="335" t="s">
        <v>1722</v>
      </c>
      <c r="Q93" s="335" t="s">
        <v>1699</v>
      </c>
      <c r="R93" s="335" t="s">
        <v>1709</v>
      </c>
      <c r="S93" s="468">
        <v>1</v>
      </c>
      <c r="T93" s="383" t="s">
        <v>1701</v>
      </c>
      <c r="U93" s="383" t="s">
        <v>1767</v>
      </c>
      <c r="V93" s="383">
        <v>1</v>
      </c>
      <c r="W93" s="383" t="s">
        <v>1699</v>
      </c>
      <c r="X93" s="383" t="s">
        <v>1698</v>
      </c>
      <c r="Y93" s="383">
        <v>1</v>
      </c>
      <c r="Z93" s="322"/>
      <c r="AA93" s="322"/>
      <c r="AB93" s="322"/>
      <c r="AC93" s="317" t="s">
        <v>2083</v>
      </c>
      <c r="AD93" s="317" t="s">
        <v>1701</v>
      </c>
      <c r="AE93" s="317">
        <v>0</v>
      </c>
      <c r="AF93" s="317"/>
      <c r="AG93" s="468">
        <v>7.4626000000000001</v>
      </c>
      <c r="AH93" s="362">
        <v>112.42872</v>
      </c>
    </row>
    <row r="94" spans="2:34" hidden="1">
      <c r="B94" s="758"/>
      <c r="C94" s="761"/>
      <c r="D94" s="760"/>
      <c r="E94" s="498"/>
      <c r="F94" s="468"/>
      <c r="G94" s="468"/>
      <c r="H94" s="468"/>
      <c r="I94" s="468"/>
      <c r="J94" s="468"/>
      <c r="K94" s="468"/>
      <c r="L94" s="468"/>
      <c r="M94" s="468"/>
      <c r="N94" s="468"/>
      <c r="O94" s="468"/>
      <c r="P94" s="468"/>
      <c r="Q94" s="468"/>
      <c r="R94" s="468"/>
      <c r="S94" s="468"/>
      <c r="T94" s="468"/>
      <c r="U94" s="468"/>
      <c r="V94" s="468"/>
      <c r="W94" s="468"/>
      <c r="X94" s="468"/>
      <c r="Y94" s="468"/>
      <c r="Z94" s="468"/>
      <c r="AA94" s="468"/>
      <c r="AB94" s="468"/>
      <c r="AC94" s="468"/>
      <c r="AD94" s="468"/>
      <c r="AE94" s="468"/>
      <c r="AF94" s="468"/>
      <c r="AG94" s="468"/>
      <c r="AH94" s="411"/>
    </row>
    <row r="95" spans="2:34">
      <c r="B95" s="758"/>
      <c r="C95" s="761"/>
      <c r="D95" s="760"/>
      <c r="E95" s="498"/>
      <c r="F95" s="468">
        <v>5</v>
      </c>
      <c r="G95" s="333" t="s">
        <v>2231</v>
      </c>
      <c r="H95" s="377" t="s">
        <v>2225</v>
      </c>
      <c r="I95" s="377" t="s">
        <v>2106</v>
      </c>
      <c r="J95" s="468">
        <v>1.069</v>
      </c>
      <c r="K95" s="376" t="s">
        <v>1700</v>
      </c>
      <c r="L95" s="361">
        <v>6.45</v>
      </c>
      <c r="M95" s="361">
        <v>6.8</v>
      </c>
      <c r="N95" s="361">
        <v>9.1999999999999993</v>
      </c>
      <c r="O95" s="468">
        <v>2</v>
      </c>
      <c r="P95" s="468" t="s">
        <v>1706</v>
      </c>
      <c r="Q95" s="335" t="s">
        <v>1701</v>
      </c>
      <c r="R95" s="335" t="s">
        <v>1709</v>
      </c>
      <c r="S95" s="468">
        <v>3</v>
      </c>
      <c r="T95" s="383" t="s">
        <v>1701</v>
      </c>
      <c r="U95" s="383" t="s">
        <v>1767</v>
      </c>
      <c r="V95" s="383">
        <v>0</v>
      </c>
      <c r="W95" s="383" t="s">
        <v>1701</v>
      </c>
      <c r="X95" s="383" t="s">
        <v>1707</v>
      </c>
      <c r="Y95" s="383">
        <v>1</v>
      </c>
      <c r="Z95" s="322"/>
      <c r="AA95" s="322"/>
      <c r="AB95" s="322"/>
      <c r="AC95" s="317" t="s">
        <v>2064</v>
      </c>
      <c r="AD95" s="317" t="s">
        <v>2446</v>
      </c>
      <c r="AE95" s="317">
        <v>0</v>
      </c>
      <c r="AF95" s="317"/>
      <c r="AG95" s="468">
        <v>7.4653799999999997</v>
      </c>
      <c r="AH95" s="362">
        <v>112.42044</v>
      </c>
    </row>
    <row r="96" spans="2:34">
      <c r="B96" s="670"/>
      <c r="C96" s="653"/>
      <c r="D96" s="653"/>
      <c r="E96" s="653"/>
      <c r="F96" s="653"/>
      <c r="G96" s="653"/>
      <c r="H96" s="653"/>
      <c r="I96" s="653"/>
      <c r="J96" s="653"/>
      <c r="K96" s="653"/>
      <c r="L96" s="653"/>
      <c r="M96" s="653"/>
      <c r="N96" s="653"/>
      <c r="O96" s="653"/>
      <c r="P96" s="653"/>
      <c r="Q96" s="653"/>
      <c r="R96" s="653"/>
      <c r="S96" s="653"/>
      <c r="T96" s="653"/>
      <c r="U96" s="653"/>
      <c r="V96" s="653"/>
      <c r="W96" s="653"/>
      <c r="X96" s="653"/>
      <c r="Y96" s="653"/>
      <c r="Z96" s="653"/>
      <c r="AA96" s="653"/>
      <c r="AB96" s="653"/>
      <c r="AC96" s="653"/>
      <c r="AD96" s="653"/>
      <c r="AE96" s="653"/>
      <c r="AF96" s="653"/>
      <c r="AG96" s="653"/>
      <c r="AH96" s="653"/>
    </row>
    <row r="97" spans="2:34">
      <c r="B97" s="472" t="s">
        <v>2050</v>
      </c>
      <c r="C97" s="467">
        <v>0.44600000000000001</v>
      </c>
      <c r="D97" s="376" t="s">
        <v>2226</v>
      </c>
      <c r="E97" s="376"/>
      <c r="F97" s="468">
        <v>6</v>
      </c>
      <c r="G97" s="317" t="s">
        <v>2230</v>
      </c>
      <c r="H97" s="468" t="s">
        <v>2447</v>
      </c>
      <c r="I97" s="468" t="s">
        <v>2076</v>
      </c>
      <c r="J97" s="468">
        <v>0.33400000000000002</v>
      </c>
      <c r="K97" s="468" t="s">
        <v>1700</v>
      </c>
      <c r="L97" s="361">
        <v>4.2</v>
      </c>
      <c r="M97" s="361">
        <v>5.9</v>
      </c>
      <c r="N97" s="361">
        <v>7</v>
      </c>
      <c r="O97" s="468">
        <v>1</v>
      </c>
      <c r="P97" s="468" t="s">
        <v>1705</v>
      </c>
      <c r="Q97" s="468" t="s">
        <v>1701</v>
      </c>
      <c r="R97" s="468" t="s">
        <v>1709</v>
      </c>
      <c r="S97" s="468">
        <v>1</v>
      </c>
      <c r="T97" s="468" t="s">
        <v>1701</v>
      </c>
      <c r="U97" s="468" t="s">
        <v>1767</v>
      </c>
      <c r="V97" s="468">
        <v>1</v>
      </c>
      <c r="W97" s="468" t="s">
        <v>1703</v>
      </c>
      <c r="X97" s="468" t="s">
        <v>1698</v>
      </c>
      <c r="Y97" s="468">
        <v>1</v>
      </c>
      <c r="Z97" s="322"/>
      <c r="AA97" s="322"/>
      <c r="AB97" s="322"/>
      <c r="AC97" s="468" t="s">
        <v>1699</v>
      </c>
      <c r="AD97" s="468" t="s">
        <v>1703</v>
      </c>
      <c r="AE97" s="468">
        <v>0</v>
      </c>
      <c r="AF97" s="468"/>
      <c r="AG97" s="468">
        <v>7.4788899999999998</v>
      </c>
      <c r="AH97" s="362">
        <v>112.41767</v>
      </c>
    </row>
    <row r="98" spans="2:34" hidden="1">
      <c r="B98" s="670"/>
      <c r="C98" s="653"/>
      <c r="D98" s="653"/>
      <c r="E98" s="653"/>
      <c r="F98" s="653"/>
      <c r="G98" s="653"/>
      <c r="H98" s="653"/>
      <c r="I98" s="653"/>
      <c r="J98" s="653"/>
      <c r="K98" s="653"/>
      <c r="L98" s="653"/>
      <c r="M98" s="653"/>
      <c r="N98" s="653"/>
      <c r="O98" s="653"/>
      <c r="P98" s="653"/>
      <c r="Q98" s="653"/>
      <c r="R98" s="653"/>
      <c r="S98" s="653"/>
      <c r="T98" s="653"/>
      <c r="U98" s="653"/>
      <c r="V98" s="653"/>
      <c r="W98" s="653"/>
      <c r="X98" s="653"/>
      <c r="Y98" s="653"/>
      <c r="Z98" s="653"/>
      <c r="AA98" s="653"/>
      <c r="AB98" s="653"/>
      <c r="AC98" s="653"/>
      <c r="AD98" s="653"/>
      <c r="AE98" s="653"/>
      <c r="AF98" s="653"/>
      <c r="AG98" s="653"/>
      <c r="AH98" s="653"/>
    </row>
    <row r="99" spans="2:34" ht="25.5" hidden="1">
      <c r="B99" s="472" t="s">
        <v>2227</v>
      </c>
      <c r="C99" s="467">
        <v>0.39600000000000002</v>
      </c>
      <c r="D99" s="376" t="s">
        <v>2228</v>
      </c>
      <c r="E99" s="376"/>
      <c r="F99" s="376">
        <v>1</v>
      </c>
      <c r="G99" s="377" t="s">
        <v>2229</v>
      </c>
      <c r="H99" s="377" t="s">
        <v>2234</v>
      </c>
      <c r="I99" s="468" t="s">
        <v>2109</v>
      </c>
      <c r="J99" s="320">
        <v>0.23699999999999999</v>
      </c>
      <c r="K99" s="376" t="s">
        <v>1700</v>
      </c>
      <c r="L99" s="321">
        <v>5.05</v>
      </c>
      <c r="M99" s="321">
        <v>5.5</v>
      </c>
      <c r="N99" s="321">
        <v>6.03</v>
      </c>
      <c r="O99" s="376">
        <v>1</v>
      </c>
      <c r="P99" s="468" t="s">
        <v>1705</v>
      </c>
      <c r="Q99" s="335" t="s">
        <v>1701</v>
      </c>
      <c r="R99" s="335" t="s">
        <v>1709</v>
      </c>
      <c r="S99" s="376">
        <v>0</v>
      </c>
      <c r="T99" s="383" t="s">
        <v>1701</v>
      </c>
      <c r="U99" s="383" t="s">
        <v>1767</v>
      </c>
      <c r="V99" s="383">
        <v>1</v>
      </c>
      <c r="W99" s="383" t="s">
        <v>1701</v>
      </c>
      <c r="X99" s="383" t="s">
        <v>1707</v>
      </c>
      <c r="Y99" s="383">
        <v>1</v>
      </c>
      <c r="Z99" s="322"/>
      <c r="AA99" s="322"/>
      <c r="AB99" s="322"/>
      <c r="AC99" s="317" t="s">
        <v>1699</v>
      </c>
      <c r="AD99" s="317" t="s">
        <v>1703</v>
      </c>
      <c r="AE99" s="317">
        <v>2</v>
      </c>
      <c r="AF99" s="317"/>
      <c r="AG99" s="317">
        <v>7.4624899999999998</v>
      </c>
      <c r="AH99" s="382">
        <v>112.43124</v>
      </c>
    </row>
    <row r="100" spans="2:34" hidden="1">
      <c r="B100" s="670"/>
      <c r="C100" s="653"/>
      <c r="D100" s="653"/>
      <c r="E100" s="653"/>
      <c r="F100" s="653"/>
      <c r="G100" s="653"/>
      <c r="H100" s="653"/>
      <c r="I100" s="653"/>
      <c r="J100" s="653"/>
      <c r="K100" s="653"/>
      <c r="L100" s="653"/>
      <c r="M100" s="653"/>
      <c r="N100" s="653"/>
      <c r="O100" s="653"/>
      <c r="P100" s="653"/>
      <c r="Q100" s="653"/>
      <c r="R100" s="653"/>
      <c r="S100" s="653"/>
      <c r="T100" s="653"/>
      <c r="U100" s="653"/>
      <c r="V100" s="653"/>
      <c r="W100" s="653"/>
      <c r="X100" s="653"/>
      <c r="Y100" s="653"/>
      <c r="Z100" s="653"/>
      <c r="AA100" s="653"/>
      <c r="AB100" s="653"/>
      <c r="AC100" s="653"/>
      <c r="AD100" s="653"/>
      <c r="AE100" s="653"/>
      <c r="AF100" s="653"/>
      <c r="AG100" s="653"/>
      <c r="AH100" s="653"/>
    </row>
    <row r="101" spans="2:34" hidden="1">
      <c r="B101" s="472" t="s">
        <v>2051</v>
      </c>
      <c r="C101" s="467">
        <v>0.69499999999999995</v>
      </c>
      <c r="D101" s="376" t="s">
        <v>2235</v>
      </c>
      <c r="E101" s="376"/>
      <c r="F101" s="468">
        <v>1</v>
      </c>
      <c r="G101" s="317" t="s">
        <v>2236</v>
      </c>
      <c r="H101" s="468" t="s">
        <v>2237</v>
      </c>
      <c r="I101" s="468" t="s">
        <v>2076</v>
      </c>
      <c r="J101" s="384">
        <v>0.52</v>
      </c>
      <c r="K101" s="468" t="s">
        <v>1700</v>
      </c>
      <c r="L101" s="361">
        <v>5.9</v>
      </c>
      <c r="M101" s="361">
        <v>7</v>
      </c>
      <c r="N101" s="361">
        <v>10.18</v>
      </c>
      <c r="O101" s="468">
        <v>1</v>
      </c>
      <c r="P101" s="468" t="s">
        <v>1697</v>
      </c>
      <c r="Q101" s="468" t="s">
        <v>1701</v>
      </c>
      <c r="R101" s="468" t="s">
        <v>1709</v>
      </c>
      <c r="S101" s="468">
        <v>2</v>
      </c>
      <c r="T101" s="468" t="s">
        <v>1701</v>
      </c>
      <c r="U101" s="468" t="s">
        <v>1767</v>
      </c>
      <c r="V101" s="468">
        <v>1</v>
      </c>
      <c r="W101" s="468" t="s">
        <v>1701</v>
      </c>
      <c r="X101" s="468" t="s">
        <v>1707</v>
      </c>
      <c r="Y101" s="468">
        <v>1</v>
      </c>
      <c r="Z101" s="322"/>
      <c r="AA101" s="322"/>
      <c r="AB101" s="322"/>
      <c r="AC101" s="468" t="s">
        <v>1699</v>
      </c>
      <c r="AD101" s="468" t="s">
        <v>1703</v>
      </c>
      <c r="AE101" s="468">
        <v>0</v>
      </c>
      <c r="AF101" s="468"/>
      <c r="AG101" s="468">
        <v>7.4617000000000004</v>
      </c>
      <c r="AH101" s="362">
        <v>112.43523999999999</v>
      </c>
    </row>
    <row r="102" spans="2:34" hidden="1">
      <c r="B102" s="670"/>
      <c r="C102" s="653"/>
      <c r="D102" s="653"/>
      <c r="E102" s="653"/>
      <c r="F102" s="653"/>
      <c r="G102" s="653"/>
      <c r="H102" s="653"/>
      <c r="I102" s="653"/>
      <c r="J102" s="653"/>
      <c r="K102" s="653"/>
      <c r="L102" s="653"/>
      <c r="M102" s="653"/>
      <c r="N102" s="653"/>
      <c r="O102" s="653"/>
      <c r="P102" s="653"/>
      <c r="Q102" s="653"/>
      <c r="R102" s="653"/>
      <c r="S102" s="653"/>
      <c r="T102" s="653"/>
      <c r="U102" s="653"/>
      <c r="V102" s="653"/>
      <c r="W102" s="653"/>
      <c r="X102" s="653"/>
      <c r="Y102" s="653"/>
      <c r="Z102" s="653"/>
      <c r="AA102" s="653"/>
      <c r="AB102" s="653"/>
      <c r="AC102" s="653"/>
      <c r="AD102" s="653"/>
      <c r="AE102" s="653"/>
      <c r="AF102" s="653"/>
      <c r="AG102" s="653"/>
      <c r="AH102" s="653"/>
    </row>
    <row r="103" spans="2:34" hidden="1">
      <c r="B103" s="488" t="s">
        <v>2238</v>
      </c>
      <c r="C103" s="467">
        <v>0.6</v>
      </c>
      <c r="D103" s="469" t="s">
        <v>2239</v>
      </c>
      <c r="E103" s="469"/>
      <c r="F103" s="468"/>
      <c r="G103" s="377"/>
      <c r="H103" s="468"/>
      <c r="I103" s="468"/>
      <c r="J103" s="384"/>
      <c r="K103" s="468"/>
      <c r="L103" s="468"/>
      <c r="M103" s="361"/>
      <c r="N103" s="361"/>
      <c r="O103" s="468"/>
      <c r="P103" s="468"/>
      <c r="Q103" s="468"/>
      <c r="R103" s="468"/>
      <c r="S103" s="468"/>
      <c r="T103" s="376"/>
      <c r="U103" s="376"/>
      <c r="V103" s="376"/>
      <c r="W103" s="376"/>
      <c r="X103" s="376"/>
      <c r="Y103" s="376"/>
      <c r="Z103" s="322"/>
      <c r="AA103" s="322"/>
      <c r="AB103" s="322"/>
      <c r="AC103" s="376"/>
      <c r="AD103" s="376"/>
      <c r="AE103" s="376"/>
      <c r="AF103" s="469"/>
      <c r="AG103" s="377"/>
      <c r="AH103" s="336"/>
    </row>
    <row r="104" spans="2:34" hidden="1">
      <c r="B104" s="499"/>
      <c r="C104" s="473"/>
      <c r="D104" s="473"/>
      <c r="E104" s="473"/>
      <c r="F104" s="473"/>
      <c r="G104" s="473"/>
      <c r="H104" s="473"/>
      <c r="I104" s="473"/>
      <c r="J104" s="473"/>
      <c r="K104" s="473"/>
      <c r="L104" s="473"/>
      <c r="M104" s="473"/>
      <c r="N104" s="473"/>
      <c r="O104" s="473"/>
      <c r="P104" s="473"/>
      <c r="Q104" s="473"/>
      <c r="R104" s="473"/>
      <c r="S104" s="473"/>
      <c r="T104" s="473"/>
      <c r="U104" s="473"/>
      <c r="V104" s="473"/>
      <c r="W104" s="473"/>
      <c r="X104" s="473"/>
      <c r="Y104" s="473"/>
      <c r="Z104" s="473"/>
      <c r="AA104" s="473"/>
      <c r="AB104" s="473"/>
      <c r="AC104" s="473"/>
      <c r="AD104" s="473"/>
      <c r="AE104" s="473"/>
      <c r="AF104" s="473"/>
      <c r="AG104" s="473"/>
      <c r="AH104" s="500"/>
    </row>
    <row r="105" spans="2:34" hidden="1">
      <c r="B105" s="488" t="s">
        <v>2240</v>
      </c>
      <c r="C105" s="467">
        <v>0.104</v>
      </c>
      <c r="D105" s="469" t="s">
        <v>2241</v>
      </c>
      <c r="E105" s="469"/>
      <c r="F105" s="468"/>
      <c r="G105" s="377"/>
      <c r="H105" s="468"/>
      <c r="I105" s="468"/>
      <c r="J105" s="384"/>
      <c r="K105" s="468"/>
      <c r="L105" s="361"/>
      <c r="M105" s="361"/>
      <c r="N105" s="361"/>
      <c r="O105" s="386"/>
      <c r="P105" s="468"/>
      <c r="Q105" s="468"/>
      <c r="R105" s="468"/>
      <c r="S105" s="468"/>
      <c r="T105" s="376"/>
      <c r="U105" s="376"/>
      <c r="V105" s="376"/>
      <c r="W105" s="376"/>
      <c r="X105" s="376"/>
      <c r="Y105" s="376"/>
      <c r="Z105" s="322"/>
      <c r="AA105" s="322"/>
      <c r="AB105" s="322"/>
      <c r="AC105" s="376"/>
      <c r="AD105" s="376"/>
      <c r="AE105" s="376"/>
      <c r="AF105" s="469"/>
      <c r="AG105" s="468"/>
      <c r="AH105" s="387"/>
    </row>
    <row r="106" spans="2:34" hidden="1">
      <c r="B106" s="670"/>
      <c r="C106" s="653"/>
      <c r="D106" s="653"/>
      <c r="E106" s="653"/>
      <c r="F106" s="653"/>
      <c r="G106" s="653"/>
      <c r="H106" s="653"/>
      <c r="I106" s="653"/>
      <c r="J106" s="653"/>
      <c r="K106" s="653"/>
      <c r="L106" s="653"/>
      <c r="M106" s="653"/>
      <c r="N106" s="653"/>
      <c r="O106" s="653"/>
      <c r="P106" s="653"/>
      <c r="Q106" s="653"/>
      <c r="R106" s="653"/>
      <c r="S106" s="653"/>
      <c r="T106" s="653"/>
      <c r="U106" s="653"/>
      <c r="V106" s="653"/>
      <c r="W106" s="653"/>
      <c r="X106" s="653"/>
      <c r="Y106" s="653"/>
      <c r="Z106" s="653"/>
      <c r="AA106" s="653"/>
      <c r="AB106" s="653"/>
      <c r="AC106" s="653"/>
      <c r="AD106" s="653"/>
      <c r="AE106" s="653"/>
      <c r="AF106" s="653"/>
      <c r="AG106" s="653"/>
      <c r="AH106" s="653"/>
    </row>
    <row r="107" spans="2:34" hidden="1">
      <c r="B107" s="488" t="s">
        <v>2242</v>
      </c>
      <c r="C107" s="467">
        <v>0.61499999999999999</v>
      </c>
      <c r="D107" s="469" t="s">
        <v>2243</v>
      </c>
      <c r="E107" s="494"/>
      <c r="F107" s="388"/>
      <c r="G107" s="377"/>
      <c r="H107" s="388"/>
      <c r="I107" s="388"/>
      <c r="J107" s="468"/>
      <c r="K107" s="376"/>
      <c r="L107" s="361"/>
      <c r="M107" s="361"/>
      <c r="N107" s="361"/>
      <c r="O107" s="468"/>
      <c r="P107" s="377"/>
      <c r="Q107" s="377"/>
      <c r="R107" s="377"/>
      <c r="S107" s="377"/>
      <c r="T107" s="377"/>
      <c r="U107" s="377"/>
      <c r="V107" s="377"/>
      <c r="W107" s="377"/>
      <c r="X107" s="377"/>
      <c r="Y107" s="377"/>
      <c r="Z107" s="322"/>
      <c r="AA107" s="322"/>
      <c r="AB107" s="322"/>
      <c r="AC107" s="377"/>
      <c r="AD107" s="377"/>
      <c r="AE107" s="377"/>
      <c r="AF107" s="468"/>
      <c r="AG107" s="468"/>
      <c r="AH107" s="362"/>
    </row>
    <row r="108" spans="2:34" hidden="1">
      <c r="B108" s="499"/>
      <c r="C108" s="473"/>
      <c r="D108" s="473"/>
      <c r="E108" s="473"/>
      <c r="F108" s="473"/>
      <c r="G108" s="473"/>
      <c r="H108" s="473"/>
      <c r="I108" s="473"/>
      <c r="J108" s="473"/>
      <c r="K108" s="473"/>
      <c r="L108" s="473"/>
      <c r="M108" s="473"/>
      <c r="N108" s="473"/>
      <c r="O108" s="473"/>
      <c r="P108" s="473"/>
      <c r="Q108" s="473"/>
      <c r="R108" s="473"/>
      <c r="S108" s="473"/>
      <c r="T108" s="473"/>
      <c r="U108" s="473"/>
      <c r="V108" s="473"/>
      <c r="W108" s="473"/>
      <c r="X108" s="473"/>
      <c r="Y108" s="473"/>
      <c r="Z108" s="473"/>
      <c r="AA108" s="473"/>
      <c r="AB108" s="473"/>
      <c r="AC108" s="473"/>
      <c r="AD108" s="473"/>
      <c r="AE108" s="473"/>
      <c r="AF108" s="473"/>
      <c r="AG108" s="473"/>
      <c r="AH108" s="500"/>
    </row>
    <row r="109" spans="2:34" hidden="1">
      <c r="B109" s="758" t="s">
        <v>2244</v>
      </c>
      <c r="C109" s="759">
        <v>1.119</v>
      </c>
      <c r="D109" s="760" t="s">
        <v>2245</v>
      </c>
      <c r="E109" s="337"/>
      <c r="F109" s="337">
        <v>1</v>
      </c>
      <c r="G109" s="377" t="s">
        <v>2246</v>
      </c>
      <c r="H109" s="376" t="s">
        <v>2248</v>
      </c>
      <c r="I109" s="376" t="s">
        <v>2110</v>
      </c>
      <c r="J109" s="320">
        <v>0.28599999999999998</v>
      </c>
      <c r="K109" s="376" t="s">
        <v>1700</v>
      </c>
      <c r="L109" s="321">
        <v>3.8</v>
      </c>
      <c r="M109" s="321">
        <v>7.45</v>
      </c>
      <c r="N109" s="321">
        <v>9.1</v>
      </c>
      <c r="O109" s="376">
        <v>1</v>
      </c>
      <c r="P109" s="376" t="s">
        <v>1705</v>
      </c>
      <c r="Q109" s="376" t="s">
        <v>1701</v>
      </c>
      <c r="R109" s="376" t="s">
        <v>1709</v>
      </c>
      <c r="S109" s="376">
        <v>0</v>
      </c>
      <c r="T109" s="377" t="s">
        <v>1701</v>
      </c>
      <c r="U109" s="377" t="s">
        <v>1767</v>
      </c>
      <c r="V109" s="377">
        <v>0</v>
      </c>
      <c r="W109" s="377" t="s">
        <v>1701</v>
      </c>
      <c r="X109" s="377" t="s">
        <v>1707</v>
      </c>
      <c r="Y109" s="377">
        <v>0</v>
      </c>
      <c r="Z109" s="322"/>
      <c r="AA109" s="322"/>
      <c r="AB109" s="322"/>
      <c r="AC109" s="377" t="s">
        <v>1699</v>
      </c>
      <c r="AD109" s="377" t="s">
        <v>1703</v>
      </c>
      <c r="AE109" s="377">
        <v>0</v>
      </c>
      <c r="AF109" s="321"/>
      <c r="AG109" s="377">
        <v>7.4589699999999999</v>
      </c>
      <c r="AH109" s="336">
        <v>112.44832</v>
      </c>
    </row>
    <row r="110" spans="2:34" hidden="1">
      <c r="B110" s="758"/>
      <c r="C110" s="759"/>
      <c r="D110" s="760"/>
      <c r="E110" s="337"/>
      <c r="F110" s="337"/>
      <c r="G110" s="376"/>
      <c r="H110" s="376"/>
      <c r="I110" s="376"/>
      <c r="J110" s="320"/>
      <c r="K110" s="376"/>
      <c r="L110" s="321"/>
      <c r="M110" s="321"/>
      <c r="N110" s="321"/>
      <c r="O110" s="376"/>
      <c r="P110" s="376"/>
      <c r="Q110" s="376"/>
      <c r="R110" s="376"/>
      <c r="S110" s="376"/>
      <c r="T110" s="376"/>
      <c r="U110" s="376"/>
      <c r="V110" s="376"/>
      <c r="W110" s="376"/>
      <c r="X110" s="376"/>
      <c r="Y110" s="376"/>
      <c r="Z110" s="376"/>
      <c r="AA110" s="376"/>
      <c r="AB110" s="376"/>
      <c r="AC110" s="376"/>
      <c r="AD110" s="376"/>
      <c r="AE110" s="376"/>
      <c r="AF110" s="321"/>
      <c r="AG110" s="376"/>
      <c r="AH110" s="336"/>
    </row>
    <row r="111" spans="2:34" hidden="1">
      <c r="B111" s="758"/>
      <c r="C111" s="759"/>
      <c r="D111" s="760"/>
      <c r="E111" s="337"/>
      <c r="F111" s="337">
        <v>2</v>
      </c>
      <c r="G111" s="377" t="s">
        <v>2247</v>
      </c>
      <c r="H111" s="376" t="s">
        <v>2249</v>
      </c>
      <c r="I111" s="376" t="s">
        <v>2111</v>
      </c>
      <c r="J111" s="320">
        <v>0.70399999999999996</v>
      </c>
      <c r="K111" s="376" t="s">
        <v>1700</v>
      </c>
      <c r="L111" s="321">
        <v>4.1500000000000004</v>
      </c>
      <c r="M111" s="321">
        <v>7.9</v>
      </c>
      <c r="N111" s="321">
        <v>8.3000000000000007</v>
      </c>
      <c r="O111" s="376">
        <v>1</v>
      </c>
      <c r="P111" s="377" t="s">
        <v>1705</v>
      </c>
      <c r="Q111" s="377" t="s">
        <v>1701</v>
      </c>
      <c r="R111" s="377" t="s">
        <v>1709</v>
      </c>
      <c r="S111" s="376">
        <v>0</v>
      </c>
      <c r="T111" s="377" t="s">
        <v>1701</v>
      </c>
      <c r="U111" s="377" t="s">
        <v>1767</v>
      </c>
      <c r="V111" s="377">
        <v>0</v>
      </c>
      <c r="W111" s="377" t="s">
        <v>1701</v>
      </c>
      <c r="X111" s="377" t="s">
        <v>1707</v>
      </c>
      <c r="Y111" s="377">
        <v>0</v>
      </c>
      <c r="Z111" s="322"/>
      <c r="AA111" s="322"/>
      <c r="AB111" s="322"/>
      <c r="AC111" s="377" t="s">
        <v>1699</v>
      </c>
      <c r="AD111" s="377" t="s">
        <v>1703</v>
      </c>
      <c r="AE111" s="377">
        <v>0</v>
      </c>
      <c r="AF111" s="321"/>
      <c r="AG111" s="377">
        <v>7.4627699999999999</v>
      </c>
      <c r="AH111" s="336">
        <v>112.44833</v>
      </c>
    </row>
    <row r="112" spans="2:34" hidden="1">
      <c r="B112" s="670"/>
      <c r="C112" s="653"/>
      <c r="D112" s="653"/>
      <c r="E112" s="653"/>
      <c r="F112" s="653"/>
      <c r="G112" s="653"/>
      <c r="H112" s="653"/>
      <c r="I112" s="653"/>
      <c r="J112" s="653"/>
      <c r="K112" s="653"/>
      <c r="L112" s="653"/>
      <c r="M112" s="653"/>
      <c r="N112" s="653"/>
      <c r="O112" s="653"/>
      <c r="P112" s="653"/>
      <c r="Q112" s="653"/>
      <c r="R112" s="653"/>
      <c r="S112" s="653"/>
      <c r="T112" s="653"/>
      <c r="U112" s="653"/>
      <c r="V112" s="653"/>
      <c r="W112" s="653"/>
      <c r="X112" s="653"/>
      <c r="Y112" s="653"/>
      <c r="Z112" s="653"/>
      <c r="AA112" s="653"/>
      <c r="AB112" s="653"/>
      <c r="AC112" s="653"/>
      <c r="AD112" s="653"/>
      <c r="AE112" s="653"/>
      <c r="AF112" s="653"/>
      <c r="AG112" s="653"/>
      <c r="AH112" s="653"/>
    </row>
    <row r="113" spans="2:34" hidden="1">
      <c r="B113" s="482" t="s">
        <v>2250</v>
      </c>
      <c r="C113" s="475">
        <v>0.76400000000000001</v>
      </c>
      <c r="D113" s="480" t="s">
        <v>2251</v>
      </c>
      <c r="E113" s="480"/>
      <c r="F113" s="376">
        <v>1</v>
      </c>
      <c r="G113" s="377" t="s">
        <v>2252</v>
      </c>
      <c r="H113" s="376" t="s">
        <v>2452</v>
      </c>
      <c r="I113" s="376" t="s">
        <v>2112</v>
      </c>
      <c r="J113" s="320">
        <v>0.38600000000000001</v>
      </c>
      <c r="K113" s="376" t="s">
        <v>1700</v>
      </c>
      <c r="L113" s="321">
        <v>3.2</v>
      </c>
      <c r="M113" s="321">
        <v>4.3</v>
      </c>
      <c r="N113" s="321">
        <v>4.5999999999999996</v>
      </c>
      <c r="O113" s="376">
        <v>1</v>
      </c>
      <c r="P113" s="335" t="s">
        <v>1705</v>
      </c>
      <c r="Q113" s="335" t="s">
        <v>1701</v>
      </c>
      <c r="R113" s="335" t="s">
        <v>1709</v>
      </c>
      <c r="S113" s="335">
        <v>2</v>
      </c>
      <c r="T113" s="383" t="s">
        <v>1701</v>
      </c>
      <c r="U113" s="383" t="s">
        <v>1767</v>
      </c>
      <c r="V113" s="383">
        <v>0</v>
      </c>
      <c r="W113" s="383" t="s">
        <v>1701</v>
      </c>
      <c r="X113" s="383" t="s">
        <v>1707</v>
      </c>
      <c r="Y113" s="383">
        <v>1</v>
      </c>
      <c r="Z113" s="322"/>
      <c r="AA113" s="322"/>
      <c r="AB113" s="322"/>
      <c r="AC113" s="317" t="s">
        <v>1699</v>
      </c>
      <c r="AD113" s="317" t="s">
        <v>1703</v>
      </c>
      <c r="AE113" s="317">
        <v>2</v>
      </c>
      <c r="AF113" s="317"/>
      <c r="AG113" s="377">
        <v>7.4827700000000004</v>
      </c>
      <c r="AH113" s="336">
        <v>112.44721</v>
      </c>
    </row>
    <row r="114" spans="2:34" hidden="1">
      <c r="B114" s="670"/>
      <c r="C114" s="653"/>
      <c r="D114" s="653"/>
      <c r="E114" s="653"/>
      <c r="F114" s="653"/>
      <c r="G114" s="653"/>
      <c r="H114" s="653"/>
      <c r="I114" s="653"/>
      <c r="J114" s="653"/>
      <c r="K114" s="653"/>
      <c r="L114" s="653"/>
      <c r="M114" s="653"/>
      <c r="N114" s="653"/>
      <c r="O114" s="653"/>
      <c r="P114" s="653"/>
      <c r="Q114" s="653"/>
      <c r="R114" s="653"/>
      <c r="S114" s="653"/>
      <c r="T114" s="653"/>
      <c r="U114" s="653"/>
      <c r="V114" s="653"/>
      <c r="W114" s="653"/>
      <c r="X114" s="653"/>
      <c r="Y114" s="653"/>
      <c r="Z114" s="653"/>
      <c r="AA114" s="653"/>
      <c r="AB114" s="653"/>
      <c r="AC114" s="653"/>
      <c r="AD114" s="653"/>
      <c r="AE114" s="653"/>
      <c r="AF114" s="653"/>
      <c r="AG114" s="653"/>
      <c r="AH114" s="653"/>
    </row>
    <row r="115" spans="2:34" hidden="1">
      <c r="B115" s="472" t="s">
        <v>2253</v>
      </c>
      <c r="C115" s="467">
        <v>1.411</v>
      </c>
      <c r="D115" s="376" t="s">
        <v>2254</v>
      </c>
      <c r="E115" s="376"/>
      <c r="F115" s="468"/>
      <c r="G115" s="317"/>
      <c r="H115" s="468"/>
      <c r="I115" s="468"/>
      <c r="J115" s="384"/>
      <c r="K115" s="468"/>
      <c r="L115" s="361"/>
      <c r="M115" s="361"/>
      <c r="N115" s="361"/>
      <c r="O115" s="468"/>
      <c r="P115" s="468"/>
      <c r="Q115" s="468"/>
      <c r="R115" s="468"/>
      <c r="S115" s="468"/>
      <c r="T115" s="468"/>
      <c r="U115" s="468"/>
      <c r="V115" s="468"/>
      <c r="W115" s="468"/>
      <c r="X115" s="468"/>
      <c r="Y115" s="468"/>
      <c r="Z115" s="322"/>
      <c r="AA115" s="322"/>
      <c r="AB115" s="322"/>
      <c r="AC115" s="468"/>
      <c r="AD115" s="468"/>
      <c r="AE115" s="468"/>
      <c r="AF115" s="468"/>
      <c r="AG115" s="468"/>
      <c r="AH115" s="362"/>
    </row>
    <row r="116" spans="2:34">
      <c r="B116" s="670"/>
      <c r="C116" s="653"/>
      <c r="D116" s="653"/>
      <c r="E116" s="653"/>
      <c r="F116" s="653"/>
      <c r="G116" s="653"/>
      <c r="H116" s="653"/>
      <c r="I116" s="653"/>
      <c r="J116" s="653"/>
      <c r="K116" s="653"/>
      <c r="L116" s="653"/>
      <c r="M116" s="653"/>
      <c r="N116" s="653"/>
      <c r="O116" s="653"/>
      <c r="P116" s="653"/>
      <c r="Q116" s="653"/>
      <c r="R116" s="653"/>
      <c r="S116" s="653"/>
      <c r="T116" s="653"/>
      <c r="U116" s="653"/>
      <c r="V116" s="653"/>
      <c r="W116" s="653"/>
      <c r="X116" s="653"/>
      <c r="Y116" s="653"/>
      <c r="Z116" s="653"/>
      <c r="AA116" s="653"/>
      <c r="AB116" s="653"/>
      <c r="AC116" s="653"/>
      <c r="AD116" s="653"/>
      <c r="AE116" s="653"/>
      <c r="AF116" s="653"/>
      <c r="AG116" s="653"/>
      <c r="AH116" s="653"/>
    </row>
    <row r="117" spans="2:34">
      <c r="B117" s="472" t="s">
        <v>2255</v>
      </c>
      <c r="C117" s="467">
        <v>1.508</v>
      </c>
      <c r="D117" s="376" t="s">
        <v>2256</v>
      </c>
      <c r="E117" s="376"/>
      <c r="F117" s="376">
        <v>7</v>
      </c>
      <c r="G117" s="377" t="s">
        <v>2257</v>
      </c>
      <c r="H117" s="376" t="s">
        <v>2258</v>
      </c>
      <c r="I117" s="376" t="s">
        <v>2102</v>
      </c>
      <c r="J117" s="320">
        <v>0</v>
      </c>
      <c r="K117" s="376" t="s">
        <v>1700</v>
      </c>
      <c r="L117" s="321">
        <v>40.700000000000003</v>
      </c>
      <c r="M117" s="321">
        <v>7.05</v>
      </c>
      <c r="N117" s="321">
        <f>1.35+7.05+1.3</f>
        <v>9.7000000000000011</v>
      </c>
      <c r="O117" s="376">
        <v>1</v>
      </c>
      <c r="P117" s="335" t="s">
        <v>1697</v>
      </c>
      <c r="Q117" s="335" t="s">
        <v>1705</v>
      </c>
      <c r="R117" s="335" t="s">
        <v>1709</v>
      </c>
      <c r="S117" s="376">
        <v>2</v>
      </c>
      <c r="T117" s="383" t="s">
        <v>1701</v>
      </c>
      <c r="U117" s="383" t="s">
        <v>1767</v>
      </c>
      <c r="V117" s="383">
        <v>1</v>
      </c>
      <c r="W117" s="383" t="s">
        <v>1699</v>
      </c>
      <c r="X117" s="383" t="s">
        <v>1707</v>
      </c>
      <c r="Y117" s="383">
        <v>0</v>
      </c>
      <c r="Z117" s="322"/>
      <c r="AA117" s="322"/>
      <c r="AB117" s="322"/>
      <c r="AC117" s="317" t="s">
        <v>1699</v>
      </c>
      <c r="AD117" s="317" t="s">
        <v>1703</v>
      </c>
      <c r="AE117" s="317">
        <v>2</v>
      </c>
      <c r="AF117" s="317"/>
      <c r="AG117" s="377">
        <v>7.4663899999999996</v>
      </c>
      <c r="AH117" s="336">
        <v>112.42749000000001</v>
      </c>
    </row>
    <row r="118" spans="2:34" hidden="1">
      <c r="B118" s="670"/>
      <c r="C118" s="653"/>
      <c r="D118" s="653"/>
      <c r="E118" s="653"/>
      <c r="F118" s="653"/>
      <c r="G118" s="653"/>
      <c r="H118" s="653"/>
      <c r="I118" s="653"/>
      <c r="J118" s="653"/>
      <c r="K118" s="653"/>
      <c r="L118" s="653"/>
      <c r="M118" s="653"/>
      <c r="N118" s="653"/>
      <c r="O118" s="653"/>
      <c r="P118" s="653"/>
      <c r="Q118" s="653"/>
      <c r="R118" s="653"/>
      <c r="S118" s="653"/>
      <c r="T118" s="653"/>
      <c r="U118" s="653"/>
      <c r="V118" s="653"/>
      <c r="W118" s="653"/>
      <c r="X118" s="653"/>
      <c r="Y118" s="653"/>
      <c r="Z118" s="653"/>
      <c r="AA118" s="653"/>
      <c r="AB118" s="653"/>
      <c r="AC118" s="653"/>
      <c r="AD118" s="653"/>
      <c r="AE118" s="653"/>
      <c r="AF118" s="653"/>
      <c r="AG118" s="653"/>
      <c r="AH118" s="653"/>
    </row>
    <row r="119" spans="2:34" hidden="1">
      <c r="B119" s="472" t="s">
        <v>2259</v>
      </c>
      <c r="C119" s="467">
        <v>0.312</v>
      </c>
      <c r="D119" s="376" t="s">
        <v>2260</v>
      </c>
      <c r="E119" s="376"/>
      <c r="F119" s="376"/>
      <c r="G119" s="377"/>
      <c r="H119" s="376"/>
      <c r="I119" s="376"/>
      <c r="J119" s="320"/>
      <c r="K119" s="376"/>
      <c r="L119" s="321"/>
      <c r="M119" s="321"/>
      <c r="N119" s="321"/>
      <c r="O119" s="376"/>
      <c r="P119" s="376"/>
      <c r="Q119" s="376"/>
      <c r="R119" s="376"/>
      <c r="S119" s="376"/>
      <c r="T119" s="376"/>
      <c r="U119" s="376"/>
      <c r="V119" s="376"/>
      <c r="W119" s="376"/>
      <c r="X119" s="376"/>
      <c r="Y119" s="376"/>
      <c r="Z119" s="322"/>
      <c r="AA119" s="322"/>
      <c r="AB119" s="322"/>
      <c r="AC119" s="376"/>
      <c r="AD119" s="376"/>
      <c r="AE119" s="376"/>
      <c r="AF119" s="321"/>
      <c r="AG119" s="421"/>
      <c r="AH119" s="336"/>
    </row>
    <row r="120" spans="2:34" hidden="1">
      <c r="B120" s="670"/>
      <c r="C120" s="653"/>
      <c r="D120" s="653"/>
      <c r="E120" s="653"/>
      <c r="F120" s="653"/>
      <c r="G120" s="653"/>
      <c r="H120" s="653"/>
      <c r="I120" s="653"/>
      <c r="J120" s="653"/>
      <c r="K120" s="653"/>
      <c r="L120" s="653"/>
      <c r="M120" s="653"/>
      <c r="N120" s="653"/>
      <c r="O120" s="653"/>
      <c r="P120" s="653"/>
      <c r="Q120" s="653"/>
      <c r="R120" s="653"/>
      <c r="S120" s="653"/>
      <c r="T120" s="653"/>
      <c r="U120" s="653"/>
      <c r="V120" s="653"/>
      <c r="W120" s="653"/>
      <c r="X120" s="653"/>
      <c r="Y120" s="653"/>
      <c r="Z120" s="653"/>
      <c r="AA120" s="653"/>
      <c r="AB120" s="653"/>
      <c r="AC120" s="653"/>
      <c r="AD120" s="653"/>
      <c r="AE120" s="653"/>
      <c r="AF120" s="653"/>
      <c r="AG120" s="653"/>
      <c r="AH120" s="653"/>
    </row>
    <row r="121" spans="2:34" hidden="1">
      <c r="B121" s="472" t="s">
        <v>2062</v>
      </c>
      <c r="C121" s="377">
        <v>0.253</v>
      </c>
      <c r="D121" s="376" t="s">
        <v>2262</v>
      </c>
      <c r="E121" s="376"/>
      <c r="F121" s="377">
        <v>1</v>
      </c>
      <c r="G121" s="333" t="s">
        <v>2261</v>
      </c>
      <c r="H121" s="377" t="s">
        <v>2263</v>
      </c>
      <c r="I121" s="377" t="s">
        <v>2095</v>
      </c>
      <c r="J121" s="484">
        <v>0.246</v>
      </c>
      <c r="K121" s="377" t="s">
        <v>1700</v>
      </c>
      <c r="L121" s="377">
        <v>3.5</v>
      </c>
      <c r="M121" s="377">
        <v>7.8</v>
      </c>
      <c r="N121" s="377">
        <v>9.3000000000000007</v>
      </c>
      <c r="O121" s="377">
        <v>1</v>
      </c>
      <c r="P121" s="468" t="s">
        <v>1705</v>
      </c>
      <c r="Q121" s="468" t="s">
        <v>1701</v>
      </c>
      <c r="R121" s="468" t="s">
        <v>1709</v>
      </c>
      <c r="S121" s="377">
        <v>0</v>
      </c>
      <c r="T121" s="468" t="s">
        <v>1701</v>
      </c>
      <c r="U121" s="468" t="s">
        <v>1767</v>
      </c>
      <c r="V121" s="468">
        <v>0</v>
      </c>
      <c r="W121" s="468" t="s">
        <v>1701</v>
      </c>
      <c r="X121" s="468" t="s">
        <v>1707</v>
      </c>
      <c r="Y121" s="468">
        <v>1</v>
      </c>
      <c r="Z121" s="322"/>
      <c r="AA121" s="322"/>
      <c r="AB121" s="322"/>
      <c r="AC121" s="468" t="s">
        <v>1699</v>
      </c>
      <c r="AD121" s="468" t="s">
        <v>1703</v>
      </c>
      <c r="AE121" s="468">
        <v>2</v>
      </c>
      <c r="AF121" s="377"/>
      <c r="AG121" s="377">
        <v>7.4599299999999999</v>
      </c>
      <c r="AH121" s="378">
        <v>112.44301</v>
      </c>
    </row>
    <row r="122" spans="2:34" hidden="1">
      <c r="B122" s="670"/>
      <c r="C122" s="653"/>
      <c r="D122" s="653"/>
      <c r="E122" s="653"/>
      <c r="F122" s="653"/>
      <c r="G122" s="653"/>
      <c r="H122" s="653"/>
      <c r="I122" s="653"/>
      <c r="J122" s="653"/>
      <c r="K122" s="653"/>
      <c r="L122" s="653"/>
      <c r="M122" s="653"/>
      <c r="N122" s="653"/>
      <c r="O122" s="653"/>
      <c r="P122" s="653"/>
      <c r="Q122" s="653"/>
      <c r="R122" s="653"/>
      <c r="S122" s="653"/>
      <c r="T122" s="653"/>
      <c r="U122" s="653"/>
      <c r="V122" s="653"/>
      <c r="W122" s="653"/>
      <c r="X122" s="653"/>
      <c r="Y122" s="653"/>
      <c r="Z122" s="653"/>
      <c r="AA122" s="653"/>
      <c r="AB122" s="653"/>
      <c r="AC122" s="653"/>
      <c r="AD122" s="653"/>
      <c r="AE122" s="653"/>
      <c r="AF122" s="653"/>
      <c r="AG122" s="653"/>
      <c r="AH122" s="653"/>
    </row>
    <row r="123" spans="2:34" hidden="1">
      <c r="B123" s="472" t="s">
        <v>2058</v>
      </c>
      <c r="C123" s="467">
        <v>0.57499999999999996</v>
      </c>
      <c r="D123" s="376" t="s">
        <v>2264</v>
      </c>
      <c r="E123" s="376"/>
      <c r="F123" s="377">
        <v>1</v>
      </c>
      <c r="G123" s="333" t="s">
        <v>2265</v>
      </c>
      <c r="H123" s="377" t="s">
        <v>2266</v>
      </c>
      <c r="I123" s="377" t="s">
        <v>2074</v>
      </c>
      <c r="J123" s="377">
        <v>0.20200000000000001</v>
      </c>
      <c r="K123" s="376" t="s">
        <v>1700</v>
      </c>
      <c r="L123" s="366">
        <v>8.9</v>
      </c>
      <c r="M123" s="366">
        <v>6.5</v>
      </c>
      <c r="N123" s="366">
        <f>8.6</f>
        <v>8.6</v>
      </c>
      <c r="O123" s="377">
        <v>1</v>
      </c>
      <c r="P123" s="468" t="s">
        <v>1697</v>
      </c>
      <c r="Q123" s="468" t="s">
        <v>1701</v>
      </c>
      <c r="R123" s="468" t="s">
        <v>1709</v>
      </c>
      <c r="S123" s="377">
        <v>2</v>
      </c>
      <c r="T123" s="376" t="s">
        <v>1701</v>
      </c>
      <c r="U123" s="376" t="s">
        <v>1767</v>
      </c>
      <c r="V123" s="376">
        <v>2</v>
      </c>
      <c r="W123" s="376" t="s">
        <v>1701</v>
      </c>
      <c r="X123" s="376" t="s">
        <v>1707</v>
      </c>
      <c r="Y123" s="376">
        <v>1</v>
      </c>
      <c r="Z123" s="322"/>
      <c r="AA123" s="322"/>
      <c r="AB123" s="322"/>
      <c r="AC123" s="376" t="s">
        <v>1699</v>
      </c>
      <c r="AD123" s="376" t="s">
        <v>1703</v>
      </c>
      <c r="AE123" s="376">
        <v>0</v>
      </c>
      <c r="AF123" s="377"/>
      <c r="AG123" s="377">
        <v>7.4831899999999996</v>
      </c>
      <c r="AH123" s="378">
        <v>112.43468</v>
      </c>
    </row>
    <row r="124" spans="2:34" hidden="1">
      <c r="B124" s="670"/>
      <c r="C124" s="653"/>
      <c r="D124" s="653"/>
      <c r="E124" s="653"/>
      <c r="F124" s="653"/>
      <c r="G124" s="653"/>
      <c r="H124" s="653"/>
      <c r="I124" s="653"/>
      <c r="J124" s="653"/>
      <c r="K124" s="653"/>
      <c r="L124" s="653"/>
      <c r="M124" s="653"/>
      <c r="N124" s="653"/>
      <c r="O124" s="653"/>
      <c r="P124" s="653"/>
      <c r="Q124" s="653"/>
      <c r="R124" s="653"/>
      <c r="S124" s="653"/>
      <c r="T124" s="653"/>
      <c r="U124" s="653"/>
      <c r="V124" s="653"/>
      <c r="W124" s="653"/>
      <c r="X124" s="653"/>
      <c r="Y124" s="653"/>
      <c r="Z124" s="653"/>
      <c r="AA124" s="653"/>
      <c r="AB124" s="653"/>
      <c r="AC124" s="653"/>
      <c r="AD124" s="653"/>
      <c r="AE124" s="653"/>
      <c r="AF124" s="653"/>
      <c r="AG124" s="653"/>
      <c r="AH124" s="653"/>
    </row>
    <row r="125" spans="2:34" hidden="1">
      <c r="B125" s="472" t="s">
        <v>2267</v>
      </c>
      <c r="C125" s="377">
        <v>0.27700000000000002</v>
      </c>
      <c r="D125" s="377" t="s">
        <v>2268</v>
      </c>
      <c r="E125" s="377"/>
      <c r="F125" s="377"/>
      <c r="G125" s="333"/>
      <c r="H125" s="377"/>
      <c r="I125" s="377"/>
      <c r="J125" s="484"/>
      <c r="K125" s="376"/>
      <c r="L125" s="366"/>
      <c r="M125" s="366"/>
      <c r="N125" s="366"/>
      <c r="O125" s="377"/>
      <c r="P125" s="468"/>
      <c r="Q125" s="335"/>
      <c r="R125" s="335"/>
      <c r="S125" s="377"/>
      <c r="T125" s="383"/>
      <c r="U125" s="383"/>
      <c r="V125" s="383"/>
      <c r="W125" s="383"/>
      <c r="X125" s="383"/>
      <c r="Y125" s="383"/>
      <c r="Z125" s="322"/>
      <c r="AA125" s="322"/>
      <c r="AB125" s="322"/>
      <c r="AC125" s="317"/>
      <c r="AD125" s="317"/>
      <c r="AE125" s="317"/>
      <c r="AF125" s="317"/>
      <c r="AG125" s="377"/>
      <c r="AH125" s="390"/>
    </row>
    <row r="126" spans="2:34">
      <c r="B126" s="670"/>
      <c r="C126" s="653"/>
      <c r="D126" s="653"/>
      <c r="E126" s="653"/>
      <c r="F126" s="653"/>
      <c r="G126" s="653"/>
      <c r="H126" s="653"/>
      <c r="I126" s="653"/>
      <c r="J126" s="653"/>
      <c r="K126" s="653"/>
      <c r="L126" s="653"/>
      <c r="M126" s="653"/>
      <c r="N126" s="653"/>
      <c r="O126" s="653"/>
      <c r="P126" s="653"/>
      <c r="Q126" s="653"/>
      <c r="R126" s="653"/>
      <c r="S126" s="653"/>
      <c r="T126" s="653"/>
      <c r="U126" s="653"/>
      <c r="V126" s="653"/>
      <c r="W126" s="653"/>
      <c r="X126" s="653"/>
      <c r="Y126" s="653"/>
      <c r="Z126" s="653"/>
      <c r="AA126" s="653"/>
      <c r="AB126" s="653"/>
      <c r="AC126" s="653"/>
      <c r="AD126" s="653"/>
      <c r="AE126" s="653"/>
      <c r="AF126" s="653"/>
      <c r="AG126" s="653"/>
      <c r="AH126" s="653"/>
    </row>
    <row r="127" spans="2:34">
      <c r="B127" s="472" t="s">
        <v>2269</v>
      </c>
      <c r="C127" s="467">
        <v>1.2769999999999999</v>
      </c>
      <c r="D127" s="376" t="s">
        <v>2270</v>
      </c>
      <c r="E127" s="376"/>
      <c r="F127" s="376">
        <v>8</v>
      </c>
      <c r="G127" s="377" t="s">
        <v>2271</v>
      </c>
      <c r="H127" s="376" t="s">
        <v>2272</v>
      </c>
      <c r="I127" s="376" t="s">
        <v>2113</v>
      </c>
      <c r="J127" s="320">
        <v>1.016</v>
      </c>
      <c r="K127" s="376" t="s">
        <v>1700</v>
      </c>
      <c r="L127" s="321">
        <v>13.1</v>
      </c>
      <c r="M127" s="321">
        <v>5.3</v>
      </c>
      <c r="N127" s="321">
        <v>6.6</v>
      </c>
      <c r="O127" s="376">
        <v>1</v>
      </c>
      <c r="P127" s="481" t="s">
        <v>1697</v>
      </c>
      <c r="Q127" s="481" t="s">
        <v>1701</v>
      </c>
      <c r="R127" s="481" t="s">
        <v>1709</v>
      </c>
      <c r="S127" s="481">
        <v>0</v>
      </c>
      <c r="T127" s="376" t="s">
        <v>1701</v>
      </c>
      <c r="U127" s="376" t="s">
        <v>1767</v>
      </c>
      <c r="V127" s="376">
        <v>0</v>
      </c>
      <c r="W127" s="376" t="s">
        <v>1699</v>
      </c>
      <c r="X127" s="376" t="s">
        <v>1699</v>
      </c>
      <c r="Y127" s="376">
        <v>1</v>
      </c>
      <c r="Z127" s="322"/>
      <c r="AA127" s="322"/>
      <c r="AB127" s="322"/>
      <c r="AC127" s="376" t="s">
        <v>1699</v>
      </c>
      <c r="AD127" s="376" t="s">
        <v>1703</v>
      </c>
      <c r="AE127" s="376">
        <v>0</v>
      </c>
      <c r="AF127" s="321"/>
      <c r="AG127" s="377">
        <v>7.46617</v>
      </c>
      <c r="AH127" s="336">
        <v>112.42077</v>
      </c>
    </row>
    <row r="128" spans="2:34" hidden="1">
      <c r="B128" s="670"/>
      <c r="C128" s="653"/>
      <c r="D128" s="653"/>
      <c r="E128" s="653"/>
      <c r="F128" s="653"/>
      <c r="G128" s="653"/>
      <c r="H128" s="653"/>
      <c r="I128" s="653"/>
      <c r="J128" s="653"/>
      <c r="K128" s="653"/>
      <c r="L128" s="653"/>
      <c r="M128" s="653"/>
      <c r="N128" s="653"/>
      <c r="O128" s="653"/>
      <c r="P128" s="653"/>
      <c r="Q128" s="653"/>
      <c r="R128" s="653"/>
      <c r="S128" s="653"/>
      <c r="T128" s="653"/>
      <c r="U128" s="653"/>
      <c r="V128" s="653"/>
      <c r="W128" s="653"/>
      <c r="X128" s="653"/>
      <c r="Y128" s="653"/>
      <c r="Z128" s="653"/>
      <c r="AA128" s="653"/>
      <c r="AB128" s="653"/>
      <c r="AC128" s="653"/>
      <c r="AD128" s="653"/>
      <c r="AE128" s="653"/>
      <c r="AF128" s="653"/>
      <c r="AG128" s="653"/>
      <c r="AH128" s="653"/>
    </row>
    <row r="129" spans="2:34" ht="15" hidden="1" customHeight="1">
      <c r="B129" s="482" t="s">
        <v>2273</v>
      </c>
      <c r="C129" s="475">
        <v>0.88900000000000001</v>
      </c>
      <c r="D129" s="480" t="s">
        <v>2274</v>
      </c>
      <c r="E129" s="480"/>
      <c r="F129" s="335">
        <v>1</v>
      </c>
      <c r="G129" s="333" t="s">
        <v>2275</v>
      </c>
      <c r="H129" s="377" t="s">
        <v>2448</v>
      </c>
      <c r="I129" s="377" t="s">
        <v>2114</v>
      </c>
      <c r="J129" s="391">
        <v>0</v>
      </c>
      <c r="K129" s="376" t="s">
        <v>1700</v>
      </c>
      <c r="L129" s="392">
        <v>3.7</v>
      </c>
      <c r="M129" s="392">
        <v>7.1</v>
      </c>
      <c r="N129" s="392">
        <v>7.52</v>
      </c>
      <c r="O129" s="335">
        <v>1</v>
      </c>
      <c r="P129" s="335" t="s">
        <v>1705</v>
      </c>
      <c r="Q129" s="335" t="s">
        <v>1701</v>
      </c>
      <c r="R129" s="335" t="s">
        <v>1709</v>
      </c>
      <c r="S129" s="335">
        <v>1</v>
      </c>
      <c r="T129" s="383" t="s">
        <v>1701</v>
      </c>
      <c r="U129" s="383" t="s">
        <v>1767</v>
      </c>
      <c r="V129" s="383">
        <v>1</v>
      </c>
      <c r="W129" s="383" t="s">
        <v>1701</v>
      </c>
      <c r="X129" s="383" t="s">
        <v>1707</v>
      </c>
      <c r="Y129" s="383">
        <v>1</v>
      </c>
      <c r="Z129" s="322"/>
      <c r="AA129" s="322"/>
      <c r="AB129" s="322"/>
      <c r="AC129" s="317" t="s">
        <v>1699</v>
      </c>
      <c r="AD129" s="317" t="s">
        <v>1703</v>
      </c>
      <c r="AE129" s="317">
        <v>0</v>
      </c>
      <c r="AF129" s="317"/>
      <c r="AG129" s="393">
        <v>7.4827599999999999</v>
      </c>
      <c r="AH129" s="394">
        <v>112.44638</v>
      </c>
    </row>
    <row r="130" spans="2:34" hidden="1">
      <c r="B130" s="670"/>
      <c r="C130" s="653"/>
      <c r="D130" s="653"/>
      <c r="E130" s="653"/>
      <c r="F130" s="653"/>
      <c r="G130" s="653"/>
      <c r="H130" s="653"/>
      <c r="I130" s="653"/>
      <c r="J130" s="653"/>
      <c r="K130" s="653"/>
      <c r="L130" s="653"/>
      <c r="M130" s="653"/>
      <c r="N130" s="653"/>
      <c r="O130" s="653"/>
      <c r="P130" s="653"/>
      <c r="Q130" s="653"/>
      <c r="R130" s="653"/>
      <c r="S130" s="653"/>
      <c r="T130" s="653"/>
      <c r="U130" s="653"/>
      <c r="V130" s="653"/>
      <c r="W130" s="653"/>
      <c r="X130" s="653"/>
      <c r="Y130" s="653"/>
      <c r="Z130" s="653"/>
      <c r="AA130" s="653"/>
      <c r="AB130" s="653"/>
      <c r="AC130" s="653"/>
      <c r="AD130" s="653"/>
      <c r="AE130" s="653"/>
      <c r="AF130" s="653"/>
      <c r="AG130" s="653"/>
      <c r="AH130" s="653"/>
    </row>
    <row r="131" spans="2:34" ht="25.5" hidden="1">
      <c r="B131" s="482" t="s">
        <v>2276</v>
      </c>
      <c r="C131" s="475">
        <v>1.623</v>
      </c>
      <c r="D131" s="480" t="s">
        <v>2277</v>
      </c>
      <c r="E131" s="480"/>
      <c r="F131" s="335">
        <v>1</v>
      </c>
      <c r="G131" s="333" t="s">
        <v>2278</v>
      </c>
      <c r="H131" s="377" t="s">
        <v>2279</v>
      </c>
      <c r="I131" s="377" t="s">
        <v>2114</v>
      </c>
      <c r="J131" s="391">
        <v>1.472</v>
      </c>
      <c r="K131" s="376" t="s">
        <v>1700</v>
      </c>
      <c r="L131" s="392">
        <v>3.8</v>
      </c>
      <c r="M131" s="392">
        <v>4</v>
      </c>
      <c r="N131" s="392">
        <v>6.1</v>
      </c>
      <c r="O131" s="335">
        <v>1</v>
      </c>
      <c r="P131" s="335" t="s">
        <v>1705</v>
      </c>
      <c r="Q131" s="335" t="s">
        <v>1701</v>
      </c>
      <c r="R131" s="335" t="s">
        <v>1709</v>
      </c>
      <c r="S131" s="335">
        <v>0</v>
      </c>
      <c r="T131" s="383" t="s">
        <v>1701</v>
      </c>
      <c r="U131" s="383" t="s">
        <v>1767</v>
      </c>
      <c r="V131" s="383">
        <v>0</v>
      </c>
      <c r="W131" s="383" t="s">
        <v>1703</v>
      </c>
      <c r="X131" s="383" t="s">
        <v>1698</v>
      </c>
      <c r="Y131" s="383">
        <v>1</v>
      </c>
      <c r="Z131" s="322"/>
      <c r="AA131" s="322"/>
      <c r="AB131" s="322"/>
      <c r="AC131" s="317" t="s">
        <v>1699</v>
      </c>
      <c r="AD131" s="317" t="s">
        <v>1703</v>
      </c>
      <c r="AE131" s="317">
        <v>2</v>
      </c>
      <c r="AF131" s="317"/>
      <c r="AG131" s="393">
        <v>7.4824299999999999</v>
      </c>
      <c r="AH131" s="394">
        <v>112.4539</v>
      </c>
    </row>
    <row r="132" spans="2:34" hidden="1">
      <c r="B132" s="670"/>
      <c r="C132" s="653"/>
      <c r="D132" s="653"/>
      <c r="E132" s="653"/>
      <c r="F132" s="653"/>
      <c r="G132" s="653"/>
      <c r="H132" s="653"/>
      <c r="I132" s="653"/>
      <c r="J132" s="653"/>
      <c r="K132" s="653"/>
      <c r="L132" s="653"/>
      <c r="M132" s="653"/>
      <c r="N132" s="653"/>
      <c r="O132" s="653"/>
      <c r="P132" s="653"/>
      <c r="Q132" s="653"/>
      <c r="R132" s="653"/>
      <c r="S132" s="653"/>
      <c r="T132" s="653"/>
      <c r="U132" s="653"/>
      <c r="V132" s="653"/>
      <c r="W132" s="653"/>
      <c r="X132" s="653"/>
      <c r="Y132" s="653"/>
      <c r="Z132" s="653"/>
      <c r="AA132" s="653"/>
      <c r="AB132" s="653"/>
      <c r="AC132" s="653"/>
      <c r="AD132" s="653"/>
      <c r="AE132" s="653"/>
      <c r="AF132" s="653"/>
      <c r="AG132" s="653"/>
      <c r="AH132" s="653"/>
    </row>
    <row r="133" spans="2:34" hidden="1">
      <c r="B133" s="482" t="s">
        <v>2086</v>
      </c>
      <c r="C133" s="475">
        <v>0.46800000000000003</v>
      </c>
      <c r="D133" s="480" t="s">
        <v>2280</v>
      </c>
      <c r="E133" s="480"/>
      <c r="F133" s="335"/>
      <c r="G133" s="333"/>
      <c r="H133" s="377"/>
      <c r="I133" s="377"/>
      <c r="J133" s="391"/>
      <c r="K133" s="376"/>
      <c r="L133" s="392"/>
      <c r="M133" s="392"/>
      <c r="N133" s="392"/>
      <c r="O133" s="335"/>
      <c r="P133" s="335"/>
      <c r="Q133" s="335"/>
      <c r="R133" s="335"/>
      <c r="S133" s="335"/>
      <c r="T133" s="383"/>
      <c r="U133" s="383"/>
      <c r="V133" s="383"/>
      <c r="W133" s="383"/>
      <c r="X133" s="383"/>
      <c r="Y133" s="383"/>
      <c r="Z133" s="322"/>
      <c r="AA133" s="322"/>
      <c r="AB133" s="322"/>
      <c r="AC133" s="317"/>
      <c r="AD133" s="317"/>
      <c r="AE133" s="317"/>
      <c r="AF133" s="317"/>
      <c r="AG133" s="393"/>
      <c r="AH133" s="394"/>
    </row>
    <row r="134" spans="2:34" hidden="1">
      <c r="B134" s="670"/>
      <c r="C134" s="653"/>
      <c r="D134" s="653"/>
      <c r="E134" s="653"/>
      <c r="F134" s="653"/>
      <c r="G134" s="653"/>
      <c r="H134" s="653"/>
      <c r="I134" s="653"/>
      <c r="J134" s="653"/>
      <c r="K134" s="653"/>
      <c r="L134" s="653"/>
      <c r="M134" s="653"/>
      <c r="N134" s="653"/>
      <c r="O134" s="653"/>
      <c r="P134" s="653"/>
      <c r="Q134" s="653"/>
      <c r="R134" s="653"/>
      <c r="S134" s="653"/>
      <c r="T134" s="653"/>
      <c r="U134" s="653"/>
      <c r="V134" s="653"/>
      <c r="W134" s="653"/>
      <c r="X134" s="653"/>
      <c r="Y134" s="653"/>
      <c r="Z134" s="653"/>
      <c r="AA134" s="653"/>
      <c r="AB134" s="653"/>
      <c r="AC134" s="653"/>
      <c r="AD134" s="653"/>
      <c r="AE134" s="653"/>
      <c r="AF134" s="653"/>
      <c r="AG134" s="653"/>
      <c r="AH134" s="653"/>
    </row>
    <row r="135" spans="2:34" hidden="1">
      <c r="B135" s="472" t="s">
        <v>2088</v>
      </c>
      <c r="C135" s="484">
        <v>0.89600000000000002</v>
      </c>
      <c r="D135" s="377" t="s">
        <v>2281</v>
      </c>
      <c r="E135" s="377"/>
      <c r="F135" s="377"/>
      <c r="G135" s="333"/>
      <c r="H135" s="377"/>
      <c r="I135" s="377"/>
      <c r="J135" s="377"/>
      <c r="K135" s="377"/>
      <c r="L135" s="366"/>
      <c r="M135" s="366"/>
      <c r="N135" s="366"/>
      <c r="O135" s="377"/>
      <c r="P135" s="377"/>
      <c r="Q135" s="377"/>
      <c r="R135" s="377"/>
      <c r="S135" s="377"/>
      <c r="T135" s="377"/>
      <c r="U135" s="377"/>
      <c r="V135" s="377"/>
      <c r="W135" s="377"/>
      <c r="X135" s="377"/>
      <c r="Y135" s="377"/>
      <c r="Z135" s="322"/>
      <c r="AA135" s="322"/>
      <c r="AB135" s="322"/>
      <c r="AC135" s="377"/>
      <c r="AD135" s="377"/>
      <c r="AE135" s="377"/>
      <c r="AF135" s="377"/>
      <c r="AG135" s="377"/>
      <c r="AH135" s="378"/>
    </row>
    <row r="136" spans="2:34" hidden="1">
      <c r="B136" s="670"/>
      <c r="C136" s="653"/>
      <c r="D136" s="653"/>
      <c r="E136" s="653"/>
      <c r="F136" s="653"/>
      <c r="G136" s="653"/>
      <c r="H136" s="653"/>
      <c r="I136" s="653"/>
      <c r="J136" s="653"/>
      <c r="K136" s="653"/>
      <c r="L136" s="653"/>
      <c r="M136" s="653"/>
      <c r="N136" s="653"/>
      <c r="O136" s="653"/>
      <c r="P136" s="653"/>
      <c r="Q136" s="653"/>
      <c r="R136" s="653"/>
      <c r="S136" s="653"/>
      <c r="T136" s="653"/>
      <c r="U136" s="653"/>
      <c r="V136" s="653"/>
      <c r="W136" s="653"/>
      <c r="X136" s="653"/>
      <c r="Y136" s="653"/>
      <c r="Z136" s="653"/>
      <c r="AA136" s="653"/>
      <c r="AB136" s="653"/>
      <c r="AC136" s="653"/>
      <c r="AD136" s="653"/>
      <c r="AE136" s="653"/>
      <c r="AF136" s="653"/>
      <c r="AG136" s="653"/>
      <c r="AH136" s="653"/>
    </row>
    <row r="137" spans="2:34" hidden="1">
      <c r="B137" s="472" t="s">
        <v>2089</v>
      </c>
      <c r="C137" s="484">
        <v>0.69499999999999995</v>
      </c>
      <c r="D137" s="377" t="s">
        <v>2282</v>
      </c>
      <c r="E137" s="377"/>
      <c r="F137" s="377">
        <v>1</v>
      </c>
      <c r="G137" s="333" t="s">
        <v>2283</v>
      </c>
      <c r="H137" s="377" t="s">
        <v>2284</v>
      </c>
      <c r="I137" s="377" t="s">
        <v>2115</v>
      </c>
      <c r="J137" s="377">
        <v>1.0069999999999999</v>
      </c>
      <c r="K137" s="377" t="s">
        <v>1700</v>
      </c>
      <c r="L137" s="366">
        <v>5.5</v>
      </c>
      <c r="M137" s="366">
        <v>3.5</v>
      </c>
      <c r="N137" s="366">
        <v>3.9</v>
      </c>
      <c r="O137" s="377">
        <v>1</v>
      </c>
      <c r="P137" s="377" t="s">
        <v>1705</v>
      </c>
      <c r="Q137" s="377" t="s">
        <v>1701</v>
      </c>
      <c r="R137" s="377" t="s">
        <v>1709</v>
      </c>
      <c r="S137" s="377">
        <v>0</v>
      </c>
      <c r="T137" s="377" t="s">
        <v>1701</v>
      </c>
      <c r="U137" s="377" t="s">
        <v>1767</v>
      </c>
      <c r="V137" s="377">
        <v>0</v>
      </c>
      <c r="W137" s="377" t="s">
        <v>1701</v>
      </c>
      <c r="X137" s="377" t="s">
        <v>1707</v>
      </c>
      <c r="Y137" s="377">
        <v>1</v>
      </c>
      <c r="Z137" s="322"/>
      <c r="AA137" s="322"/>
      <c r="AB137" s="322"/>
      <c r="AC137" s="377" t="s">
        <v>1699</v>
      </c>
      <c r="AD137" s="377" t="s">
        <v>1703</v>
      </c>
      <c r="AE137" s="377">
        <v>2</v>
      </c>
      <c r="AF137" s="377"/>
      <c r="AG137" s="377">
        <v>7.46462</v>
      </c>
      <c r="AH137" s="378">
        <v>112.45317</v>
      </c>
    </row>
    <row r="138" spans="2:34" hidden="1">
      <c r="B138" s="499"/>
      <c r="C138" s="473"/>
      <c r="D138" s="473"/>
      <c r="E138" s="473"/>
      <c r="F138" s="473"/>
      <c r="G138" s="473"/>
      <c r="H138" s="473"/>
      <c r="I138" s="473"/>
      <c r="J138" s="473"/>
      <c r="K138" s="473"/>
      <c r="L138" s="473"/>
      <c r="M138" s="473"/>
      <c r="N138" s="473"/>
      <c r="O138" s="473"/>
      <c r="P138" s="473"/>
      <c r="Q138" s="473"/>
      <c r="R138" s="473"/>
      <c r="S138" s="473"/>
      <c r="T138" s="473"/>
      <c r="U138" s="473"/>
      <c r="V138" s="473"/>
      <c r="W138" s="473"/>
      <c r="X138" s="473"/>
      <c r="Y138" s="473"/>
      <c r="Z138" s="473"/>
      <c r="AA138" s="473"/>
      <c r="AB138" s="473"/>
      <c r="AC138" s="473"/>
      <c r="AD138" s="473"/>
      <c r="AE138" s="473"/>
      <c r="AF138" s="473"/>
      <c r="AG138" s="473"/>
      <c r="AH138" s="500"/>
    </row>
    <row r="139" spans="2:34" hidden="1">
      <c r="B139" s="472" t="s">
        <v>2087</v>
      </c>
      <c r="C139" s="485">
        <v>0.10100000000000001</v>
      </c>
      <c r="D139" s="376" t="s">
        <v>2285</v>
      </c>
      <c r="E139" s="376"/>
      <c r="F139" s="468"/>
      <c r="G139" s="333"/>
      <c r="H139" s="377"/>
      <c r="I139" s="377"/>
      <c r="J139" s="468"/>
      <c r="K139" s="376"/>
      <c r="L139" s="361"/>
      <c r="M139" s="361"/>
      <c r="N139" s="361"/>
      <c r="O139" s="468"/>
      <c r="P139" s="335"/>
      <c r="Q139" s="335"/>
      <c r="R139" s="335"/>
      <c r="S139" s="468"/>
      <c r="T139" s="376"/>
      <c r="U139" s="376"/>
      <c r="V139" s="376"/>
      <c r="W139" s="376"/>
      <c r="X139" s="376"/>
      <c r="Y139" s="376"/>
      <c r="Z139" s="322"/>
      <c r="AA139" s="322"/>
      <c r="AB139" s="322"/>
      <c r="AC139" s="377"/>
      <c r="AD139" s="377"/>
      <c r="AE139" s="377"/>
      <c r="AF139" s="377"/>
      <c r="AG139" s="468"/>
      <c r="AH139" s="362"/>
    </row>
    <row r="140" spans="2:34">
      <c r="B140" s="670"/>
      <c r="C140" s="653"/>
      <c r="D140" s="653"/>
      <c r="E140" s="653"/>
      <c r="F140" s="653"/>
      <c r="G140" s="653"/>
      <c r="H140" s="653"/>
      <c r="I140" s="653"/>
      <c r="J140" s="653"/>
      <c r="K140" s="653"/>
      <c r="L140" s="653"/>
      <c r="M140" s="653"/>
      <c r="N140" s="653"/>
      <c r="O140" s="653"/>
      <c r="P140" s="653"/>
      <c r="Q140" s="653"/>
      <c r="R140" s="653"/>
      <c r="S140" s="653"/>
      <c r="T140" s="653"/>
      <c r="U140" s="653"/>
      <c r="V140" s="653"/>
      <c r="W140" s="653"/>
      <c r="X140" s="653"/>
      <c r="Y140" s="653"/>
      <c r="Z140" s="653"/>
      <c r="AA140" s="653"/>
      <c r="AB140" s="653"/>
      <c r="AC140" s="653"/>
      <c r="AD140" s="653"/>
      <c r="AE140" s="653"/>
      <c r="AF140" s="653"/>
      <c r="AG140" s="653"/>
      <c r="AH140" s="653"/>
    </row>
    <row r="141" spans="2:34">
      <c r="B141" s="483" t="s">
        <v>2060</v>
      </c>
      <c r="C141" s="476">
        <v>0.871</v>
      </c>
      <c r="D141" s="481" t="s">
        <v>2286</v>
      </c>
      <c r="E141" s="481"/>
      <c r="F141" s="345">
        <v>9</v>
      </c>
      <c r="G141" s="333" t="s">
        <v>2287</v>
      </c>
      <c r="H141" s="444" t="s">
        <v>2288</v>
      </c>
      <c r="I141" s="444" t="s">
        <v>2117</v>
      </c>
      <c r="J141" s="347">
        <v>0.27100000000000002</v>
      </c>
      <c r="K141" s="481" t="s">
        <v>1700</v>
      </c>
      <c r="L141" s="348">
        <v>3.1</v>
      </c>
      <c r="M141" s="348">
        <v>6.2</v>
      </c>
      <c r="N141" s="348">
        <v>6.2</v>
      </c>
      <c r="O141" s="345">
        <v>1</v>
      </c>
      <c r="P141" s="345" t="s">
        <v>1705</v>
      </c>
      <c r="Q141" s="345" t="s">
        <v>1701</v>
      </c>
      <c r="R141" s="345" t="s">
        <v>1709</v>
      </c>
      <c r="S141" s="345">
        <v>3</v>
      </c>
      <c r="T141" s="345" t="s">
        <v>1701</v>
      </c>
      <c r="U141" s="345" t="s">
        <v>1767</v>
      </c>
      <c r="V141" s="345">
        <v>2</v>
      </c>
      <c r="W141" s="345" t="s">
        <v>1701</v>
      </c>
      <c r="X141" s="345" t="s">
        <v>1707</v>
      </c>
      <c r="Y141" s="345">
        <v>1</v>
      </c>
      <c r="Z141" s="322"/>
      <c r="AA141" s="322"/>
      <c r="AB141" s="322"/>
      <c r="AC141" s="345" t="s">
        <v>1699</v>
      </c>
      <c r="AD141" s="345" t="s">
        <v>1703</v>
      </c>
      <c r="AE141" s="345">
        <v>2</v>
      </c>
      <c r="AF141" s="478"/>
      <c r="AG141" s="449">
        <v>7.4839500000000001</v>
      </c>
      <c r="AH141" s="349">
        <v>112.41768999999999</v>
      </c>
    </row>
    <row r="142" spans="2:34" hidden="1">
      <c r="B142" s="499"/>
      <c r="C142" s="473"/>
      <c r="D142" s="473"/>
      <c r="E142" s="473"/>
      <c r="F142" s="473"/>
      <c r="G142" s="473"/>
      <c r="H142" s="473"/>
      <c r="I142" s="473"/>
      <c r="J142" s="473"/>
      <c r="K142" s="473"/>
      <c r="L142" s="473"/>
      <c r="M142" s="473"/>
      <c r="N142" s="473"/>
      <c r="O142" s="473"/>
      <c r="P142" s="473"/>
      <c r="Q142" s="473"/>
      <c r="R142" s="473"/>
      <c r="S142" s="473"/>
      <c r="T142" s="473"/>
      <c r="U142" s="473"/>
      <c r="V142" s="473"/>
      <c r="W142" s="473"/>
      <c r="X142" s="473"/>
      <c r="Y142" s="473"/>
      <c r="Z142" s="473"/>
      <c r="AA142" s="473"/>
      <c r="AB142" s="473"/>
      <c r="AC142" s="473"/>
      <c r="AD142" s="473"/>
      <c r="AE142" s="473"/>
      <c r="AF142" s="473"/>
      <c r="AG142" s="473"/>
      <c r="AH142" s="500"/>
    </row>
    <row r="143" spans="2:34" hidden="1">
      <c r="B143" s="472" t="s">
        <v>2061</v>
      </c>
      <c r="C143" s="467">
        <v>0.8</v>
      </c>
      <c r="D143" s="376" t="s">
        <v>2289</v>
      </c>
      <c r="E143" s="376"/>
      <c r="F143" s="468">
        <v>1</v>
      </c>
      <c r="G143" s="377" t="s">
        <v>2290</v>
      </c>
      <c r="H143" s="468" t="s">
        <v>2291</v>
      </c>
      <c r="I143" s="444" t="s">
        <v>2118</v>
      </c>
      <c r="J143" s="384">
        <v>0.45800000000000002</v>
      </c>
      <c r="K143" s="376" t="s">
        <v>1700</v>
      </c>
      <c r="L143" s="361">
        <v>3.9</v>
      </c>
      <c r="M143" s="361">
        <v>5.4</v>
      </c>
      <c r="N143" s="361">
        <v>6</v>
      </c>
      <c r="O143" s="468">
        <v>1</v>
      </c>
      <c r="P143" s="468" t="s">
        <v>1705</v>
      </c>
      <c r="Q143" s="468" t="s">
        <v>1701</v>
      </c>
      <c r="R143" s="468" t="s">
        <v>1709</v>
      </c>
      <c r="S143" s="468">
        <v>0</v>
      </c>
      <c r="T143" s="468" t="s">
        <v>1701</v>
      </c>
      <c r="U143" s="468" t="s">
        <v>1767</v>
      </c>
      <c r="V143" s="468">
        <v>0</v>
      </c>
      <c r="W143" s="468" t="s">
        <v>1701</v>
      </c>
      <c r="X143" s="468" t="s">
        <v>1707</v>
      </c>
      <c r="Y143" s="468">
        <v>1</v>
      </c>
      <c r="Z143" s="322"/>
      <c r="AA143" s="322"/>
      <c r="AB143" s="322"/>
      <c r="AC143" s="468" t="s">
        <v>1699</v>
      </c>
      <c r="AD143" s="468" t="s">
        <v>1703</v>
      </c>
      <c r="AE143" s="468">
        <v>2</v>
      </c>
      <c r="AF143" s="468"/>
      <c r="AG143" s="356">
        <v>7.4572700000000003</v>
      </c>
      <c r="AH143" s="362">
        <v>112.45468</v>
      </c>
    </row>
    <row r="144" spans="2:34" hidden="1">
      <c r="B144" s="670"/>
      <c r="C144" s="653"/>
      <c r="D144" s="653"/>
      <c r="E144" s="653"/>
      <c r="F144" s="653"/>
      <c r="G144" s="653"/>
      <c r="H144" s="653"/>
      <c r="I144" s="653"/>
      <c r="J144" s="653"/>
      <c r="K144" s="653"/>
      <c r="L144" s="653"/>
      <c r="M144" s="653"/>
      <c r="N144" s="653"/>
      <c r="O144" s="653"/>
      <c r="P144" s="653"/>
      <c r="Q144" s="653"/>
      <c r="R144" s="653"/>
      <c r="S144" s="653"/>
      <c r="T144" s="653"/>
      <c r="U144" s="653"/>
      <c r="V144" s="653"/>
      <c r="W144" s="653"/>
      <c r="X144" s="653"/>
      <c r="Y144" s="653"/>
      <c r="Z144" s="653"/>
      <c r="AA144" s="653"/>
      <c r="AB144" s="653"/>
      <c r="AC144" s="653"/>
      <c r="AD144" s="653"/>
      <c r="AE144" s="653"/>
      <c r="AF144" s="653"/>
      <c r="AG144" s="653"/>
      <c r="AH144" s="653"/>
    </row>
    <row r="145" spans="2:35" hidden="1">
      <c r="B145" s="472" t="s">
        <v>2293</v>
      </c>
      <c r="C145" s="467">
        <v>0.64300000000000002</v>
      </c>
      <c r="D145" s="376" t="s">
        <v>2292</v>
      </c>
      <c r="E145" s="376"/>
      <c r="F145" s="335"/>
      <c r="G145" s="333"/>
      <c r="H145" s="377"/>
      <c r="I145" s="377"/>
      <c r="J145" s="391"/>
      <c r="K145" s="376"/>
      <c r="L145" s="392"/>
      <c r="M145" s="392"/>
      <c r="N145" s="392"/>
      <c r="O145" s="335"/>
      <c r="P145" s="335"/>
      <c r="Q145" s="335"/>
      <c r="R145" s="335"/>
      <c r="S145" s="335"/>
      <c r="T145" s="383"/>
      <c r="U145" s="383"/>
      <c r="V145" s="383"/>
      <c r="W145" s="383"/>
      <c r="X145" s="383"/>
      <c r="Y145" s="383"/>
      <c r="Z145" s="322"/>
      <c r="AA145" s="322"/>
      <c r="AB145" s="322"/>
      <c r="AC145" s="317"/>
      <c r="AD145" s="317"/>
      <c r="AE145" s="383"/>
      <c r="AF145" s="383"/>
      <c r="AG145" s="395"/>
      <c r="AH145" s="396"/>
    </row>
    <row r="146" spans="2:35" hidden="1">
      <c r="B146" s="670"/>
      <c r="C146" s="653"/>
      <c r="D146" s="653"/>
      <c r="E146" s="653"/>
      <c r="F146" s="653"/>
      <c r="G146" s="653"/>
      <c r="H146" s="653"/>
      <c r="I146" s="653"/>
      <c r="J146" s="653"/>
      <c r="K146" s="653"/>
      <c r="L146" s="653"/>
      <c r="M146" s="653"/>
      <c r="N146" s="653"/>
      <c r="O146" s="653"/>
      <c r="P146" s="653"/>
      <c r="Q146" s="653"/>
      <c r="R146" s="653"/>
      <c r="S146" s="653"/>
      <c r="T146" s="653"/>
      <c r="U146" s="653"/>
      <c r="V146" s="653"/>
      <c r="W146" s="653"/>
      <c r="X146" s="653"/>
      <c r="Y146" s="653"/>
      <c r="Z146" s="653"/>
      <c r="AA146" s="653"/>
      <c r="AB146" s="653"/>
      <c r="AC146" s="653"/>
      <c r="AD146" s="653"/>
      <c r="AE146" s="653"/>
      <c r="AF146" s="653"/>
      <c r="AG146" s="653"/>
      <c r="AH146" s="653"/>
    </row>
    <row r="147" spans="2:35" hidden="1">
      <c r="B147" s="472" t="s">
        <v>2294</v>
      </c>
      <c r="C147" s="377">
        <v>0.183</v>
      </c>
      <c r="D147" s="377" t="s">
        <v>2295</v>
      </c>
      <c r="E147" s="377"/>
      <c r="F147" s="377"/>
      <c r="G147" s="333"/>
      <c r="H147" s="377"/>
      <c r="I147" s="377"/>
      <c r="J147" s="326"/>
      <c r="K147" s="376"/>
      <c r="L147" s="366"/>
      <c r="M147" s="366"/>
      <c r="N147" s="366"/>
      <c r="O147" s="377"/>
      <c r="P147" s="335"/>
      <c r="Q147" s="335"/>
      <c r="R147" s="335"/>
      <c r="S147" s="335"/>
      <c r="T147" s="383"/>
      <c r="U147" s="383"/>
      <c r="V147" s="383"/>
      <c r="W147" s="383"/>
      <c r="X147" s="383"/>
      <c r="Y147" s="383"/>
      <c r="Z147" s="322"/>
      <c r="AA147" s="322"/>
      <c r="AB147" s="322"/>
      <c r="AC147" s="317"/>
      <c r="AD147" s="317"/>
      <c r="AE147" s="383"/>
      <c r="AF147" s="383"/>
      <c r="AG147" s="377"/>
      <c r="AH147" s="378"/>
    </row>
    <row r="148" spans="2:35" hidden="1">
      <c r="B148" s="670"/>
      <c r="C148" s="653"/>
      <c r="D148" s="653"/>
      <c r="E148" s="653"/>
      <c r="F148" s="653"/>
      <c r="G148" s="653"/>
      <c r="H148" s="653"/>
      <c r="I148" s="653"/>
      <c r="J148" s="653"/>
      <c r="K148" s="653"/>
      <c r="L148" s="653"/>
      <c r="M148" s="653"/>
      <c r="N148" s="653"/>
      <c r="O148" s="653"/>
      <c r="P148" s="653"/>
      <c r="Q148" s="653"/>
      <c r="R148" s="653"/>
      <c r="S148" s="653"/>
      <c r="T148" s="653"/>
      <c r="U148" s="653"/>
      <c r="V148" s="653"/>
      <c r="W148" s="653"/>
      <c r="X148" s="653"/>
      <c r="Y148" s="653"/>
      <c r="Z148" s="653"/>
      <c r="AA148" s="653"/>
      <c r="AB148" s="653"/>
      <c r="AC148" s="653"/>
      <c r="AD148" s="653"/>
      <c r="AE148" s="653"/>
      <c r="AF148" s="653"/>
      <c r="AG148" s="653"/>
      <c r="AH148" s="653"/>
    </row>
    <row r="149" spans="2:35" hidden="1">
      <c r="B149" s="472" t="s">
        <v>2296</v>
      </c>
      <c r="C149" s="377">
        <v>0.46899999999999997</v>
      </c>
      <c r="D149" s="377" t="s">
        <v>2297</v>
      </c>
      <c r="E149" s="377"/>
      <c r="F149" s="377"/>
      <c r="G149" s="333"/>
      <c r="H149" s="377"/>
      <c r="I149" s="468"/>
      <c r="J149" s="377"/>
      <c r="K149" s="376"/>
      <c r="L149" s="366"/>
      <c r="M149" s="366"/>
      <c r="N149" s="366"/>
      <c r="O149" s="377"/>
      <c r="P149" s="335"/>
      <c r="Q149" s="335"/>
      <c r="R149" s="335"/>
      <c r="S149" s="377"/>
      <c r="T149" s="383"/>
      <c r="U149" s="383"/>
      <c r="V149" s="383"/>
      <c r="W149" s="383"/>
      <c r="X149" s="383"/>
      <c r="Y149" s="383"/>
      <c r="Z149" s="322"/>
      <c r="AA149" s="322"/>
      <c r="AB149" s="322"/>
      <c r="AC149" s="317"/>
      <c r="AD149" s="317"/>
      <c r="AE149" s="383"/>
      <c r="AF149" s="383"/>
      <c r="AG149" s="377"/>
      <c r="AH149" s="378"/>
    </row>
    <row r="150" spans="2:35" hidden="1">
      <c r="B150" s="670"/>
      <c r="C150" s="653"/>
      <c r="D150" s="653"/>
      <c r="E150" s="653"/>
      <c r="F150" s="653"/>
      <c r="G150" s="653"/>
      <c r="H150" s="653"/>
      <c r="I150" s="653"/>
      <c r="J150" s="653"/>
      <c r="K150" s="653"/>
      <c r="L150" s="653"/>
      <c r="M150" s="653"/>
      <c r="N150" s="653"/>
      <c r="O150" s="653"/>
      <c r="P150" s="653"/>
      <c r="Q150" s="653"/>
      <c r="R150" s="653"/>
      <c r="S150" s="653"/>
      <c r="T150" s="653"/>
      <c r="U150" s="653"/>
      <c r="V150" s="653"/>
      <c r="W150" s="653"/>
      <c r="X150" s="653"/>
      <c r="Y150" s="653"/>
      <c r="Z150" s="653"/>
      <c r="AA150" s="653"/>
      <c r="AB150" s="653"/>
      <c r="AC150" s="653"/>
      <c r="AD150" s="653"/>
      <c r="AE150" s="653"/>
      <c r="AF150" s="653"/>
      <c r="AG150" s="653"/>
      <c r="AH150" s="653"/>
    </row>
    <row r="151" spans="2:35" hidden="1">
      <c r="B151" s="472" t="s">
        <v>2298</v>
      </c>
      <c r="C151" s="377">
        <v>0.38600000000000001</v>
      </c>
      <c r="D151" s="377" t="s">
        <v>2299</v>
      </c>
      <c r="E151" s="377"/>
      <c r="F151" s="377">
        <v>1</v>
      </c>
      <c r="G151" s="377" t="s">
        <v>2300</v>
      </c>
      <c r="H151" s="377" t="s">
        <v>2301</v>
      </c>
      <c r="I151" s="377" t="s">
        <v>2066</v>
      </c>
      <c r="J151" s="377">
        <v>0.17499999999999999</v>
      </c>
      <c r="K151" s="376" t="s">
        <v>1700</v>
      </c>
      <c r="L151" s="366">
        <v>3.95</v>
      </c>
      <c r="M151" s="366">
        <v>10.4</v>
      </c>
      <c r="N151" s="366">
        <v>11.4</v>
      </c>
      <c r="O151" s="377">
        <v>1</v>
      </c>
      <c r="P151" s="468" t="s">
        <v>1705</v>
      </c>
      <c r="Q151" s="335" t="s">
        <v>1701</v>
      </c>
      <c r="R151" s="335" t="s">
        <v>1709</v>
      </c>
      <c r="S151" s="377">
        <v>0</v>
      </c>
      <c r="T151" s="335" t="s">
        <v>1701</v>
      </c>
      <c r="U151" s="335" t="s">
        <v>1767</v>
      </c>
      <c r="V151" s="335">
        <v>0</v>
      </c>
      <c r="W151" s="335" t="s">
        <v>1701</v>
      </c>
      <c r="X151" s="335" t="s">
        <v>1707</v>
      </c>
      <c r="Y151" s="335">
        <v>1</v>
      </c>
      <c r="Z151" s="322"/>
      <c r="AA151" s="322"/>
      <c r="AB151" s="322"/>
      <c r="AC151" s="377" t="s">
        <v>1699</v>
      </c>
      <c r="AD151" s="377" t="s">
        <v>1703</v>
      </c>
      <c r="AE151" s="377">
        <v>2</v>
      </c>
      <c r="AF151" s="377"/>
      <c r="AG151" s="377">
        <v>7.4618399999999996</v>
      </c>
      <c r="AH151" s="378">
        <v>112.45574000000001</v>
      </c>
    </row>
    <row r="152" spans="2:35" hidden="1">
      <c r="B152" s="670"/>
      <c r="C152" s="653"/>
      <c r="D152" s="653"/>
      <c r="E152" s="653"/>
      <c r="F152" s="653"/>
      <c r="G152" s="653"/>
      <c r="H152" s="653"/>
      <c r="I152" s="653"/>
      <c r="J152" s="653"/>
      <c r="K152" s="653"/>
      <c r="L152" s="653"/>
      <c r="M152" s="653"/>
      <c r="N152" s="653"/>
      <c r="O152" s="653"/>
      <c r="P152" s="653"/>
      <c r="Q152" s="653"/>
      <c r="R152" s="653"/>
      <c r="S152" s="653"/>
      <c r="T152" s="653"/>
      <c r="U152" s="653"/>
      <c r="V152" s="653"/>
      <c r="W152" s="653"/>
      <c r="X152" s="653"/>
      <c r="Y152" s="653"/>
      <c r="Z152" s="653"/>
      <c r="AA152" s="653"/>
      <c r="AB152" s="653"/>
      <c r="AC152" s="653"/>
      <c r="AD152" s="653"/>
      <c r="AE152" s="653"/>
      <c r="AF152" s="653"/>
      <c r="AG152" s="653"/>
      <c r="AH152" s="653"/>
    </row>
    <row r="153" spans="2:35" hidden="1">
      <c r="B153" s="482" t="s">
        <v>2302</v>
      </c>
      <c r="C153" s="475">
        <v>0.95699999999999996</v>
      </c>
      <c r="D153" s="480" t="s">
        <v>2303</v>
      </c>
      <c r="E153" s="480"/>
      <c r="F153" s="335"/>
      <c r="G153" s="333"/>
      <c r="H153" s="376"/>
      <c r="I153" s="376"/>
      <c r="J153" s="391"/>
      <c r="K153" s="376"/>
      <c r="L153" s="392"/>
      <c r="M153" s="392"/>
      <c r="N153" s="392"/>
      <c r="O153" s="335"/>
      <c r="P153" s="335"/>
      <c r="Q153" s="335"/>
      <c r="R153" s="335"/>
      <c r="S153" s="335"/>
      <c r="T153" s="383"/>
      <c r="U153" s="383"/>
      <c r="V153" s="383"/>
      <c r="W153" s="383"/>
      <c r="X153" s="383"/>
      <c r="Y153" s="383"/>
      <c r="Z153" s="322"/>
      <c r="AA153" s="322"/>
      <c r="AB153" s="322"/>
      <c r="AC153" s="317"/>
      <c r="AD153" s="317"/>
      <c r="AE153" s="317"/>
      <c r="AF153" s="317"/>
      <c r="AG153" s="395"/>
      <c r="AH153" s="396"/>
    </row>
    <row r="154" spans="2:35" hidden="1">
      <c r="B154" s="670"/>
      <c r="C154" s="653"/>
      <c r="D154" s="653"/>
      <c r="E154" s="653"/>
      <c r="F154" s="653"/>
      <c r="G154" s="653"/>
      <c r="H154" s="653"/>
      <c r="I154" s="653"/>
      <c r="J154" s="653"/>
      <c r="K154" s="653"/>
      <c r="L154" s="653"/>
      <c r="M154" s="653"/>
      <c r="N154" s="653"/>
      <c r="O154" s="653"/>
      <c r="P154" s="653"/>
      <c r="Q154" s="653"/>
      <c r="R154" s="653"/>
      <c r="S154" s="653"/>
      <c r="T154" s="653"/>
      <c r="U154" s="653"/>
      <c r="V154" s="653"/>
      <c r="W154" s="653"/>
      <c r="X154" s="653"/>
      <c r="Y154" s="653"/>
      <c r="Z154" s="653"/>
      <c r="AA154" s="653"/>
      <c r="AB154" s="653"/>
      <c r="AC154" s="653"/>
      <c r="AD154" s="653"/>
      <c r="AE154" s="653"/>
      <c r="AF154" s="653"/>
      <c r="AG154" s="653"/>
      <c r="AH154" s="653"/>
    </row>
    <row r="155" spans="2:35" ht="23.25" hidden="1" customHeight="1">
      <c r="B155" s="488" t="s">
        <v>2052</v>
      </c>
      <c r="C155" s="467">
        <v>0.32200000000000001</v>
      </c>
      <c r="D155" s="469" t="s">
        <v>2304</v>
      </c>
      <c r="E155" s="469"/>
      <c r="F155" s="468"/>
      <c r="G155" s="317"/>
      <c r="H155" s="468"/>
      <c r="I155" s="468"/>
      <c r="J155" s="468"/>
      <c r="K155" s="468"/>
      <c r="L155" s="361"/>
      <c r="M155" s="361"/>
      <c r="N155" s="361"/>
      <c r="O155" s="468"/>
      <c r="P155" s="468"/>
      <c r="Q155" s="468"/>
      <c r="R155" s="468"/>
      <c r="S155" s="468"/>
      <c r="T155" s="468"/>
      <c r="U155" s="468"/>
      <c r="V155" s="468"/>
      <c r="W155" s="468"/>
      <c r="X155" s="468"/>
      <c r="Y155" s="468"/>
      <c r="Z155" s="322"/>
      <c r="AA155" s="322"/>
      <c r="AB155" s="322"/>
      <c r="AC155" s="468"/>
      <c r="AD155" s="468"/>
      <c r="AE155" s="468"/>
      <c r="AF155" s="468"/>
      <c r="AG155" s="468"/>
      <c r="AH155" s="362"/>
    </row>
    <row r="156" spans="2:35" hidden="1">
      <c r="B156" s="670"/>
      <c r="C156" s="653"/>
      <c r="D156" s="653"/>
      <c r="E156" s="653"/>
      <c r="F156" s="653"/>
      <c r="G156" s="653"/>
      <c r="H156" s="653"/>
      <c r="I156" s="653"/>
      <c r="J156" s="653"/>
      <c r="K156" s="653"/>
      <c r="L156" s="653"/>
      <c r="M156" s="653"/>
      <c r="N156" s="653"/>
      <c r="O156" s="653"/>
      <c r="P156" s="653"/>
      <c r="Q156" s="653"/>
      <c r="R156" s="653"/>
      <c r="S156" s="653"/>
      <c r="T156" s="653"/>
      <c r="U156" s="653"/>
      <c r="V156" s="653"/>
      <c r="W156" s="653"/>
      <c r="X156" s="653"/>
      <c r="Y156" s="653"/>
      <c r="Z156" s="653"/>
      <c r="AA156" s="653"/>
      <c r="AB156" s="653"/>
      <c r="AC156" s="653"/>
      <c r="AD156" s="653"/>
      <c r="AE156" s="653"/>
      <c r="AF156" s="653"/>
      <c r="AG156" s="653"/>
      <c r="AH156" s="653"/>
    </row>
    <row r="157" spans="2:35" hidden="1">
      <c r="B157" s="472" t="s">
        <v>2305</v>
      </c>
      <c r="C157" s="467">
        <v>1.355</v>
      </c>
      <c r="D157" s="376" t="s">
        <v>2220</v>
      </c>
      <c r="E157" s="376"/>
      <c r="F157" s="376"/>
      <c r="G157" s="377"/>
      <c r="H157" s="376"/>
      <c r="I157" s="376"/>
      <c r="J157" s="320"/>
      <c r="K157" s="376"/>
      <c r="L157" s="321"/>
      <c r="M157" s="321"/>
      <c r="N157" s="321"/>
      <c r="O157" s="376"/>
      <c r="P157" s="376"/>
      <c r="Q157" s="376"/>
      <c r="R157" s="376"/>
      <c r="S157" s="376"/>
      <c r="T157" s="376"/>
      <c r="U157" s="376"/>
      <c r="V157" s="376"/>
      <c r="W157" s="376"/>
      <c r="X157" s="376"/>
      <c r="Y157" s="376"/>
      <c r="Z157" s="322"/>
      <c r="AA157" s="322"/>
      <c r="AB157" s="322"/>
      <c r="AC157" s="376"/>
      <c r="AD157" s="376"/>
      <c r="AE157" s="376"/>
      <c r="AF157" s="321"/>
      <c r="AG157" s="377"/>
      <c r="AH157" s="336"/>
    </row>
    <row r="158" spans="2:35" hidden="1">
      <c r="B158" s="499"/>
      <c r="C158" s="473"/>
      <c r="D158" s="473"/>
      <c r="E158" s="473"/>
      <c r="F158" s="473"/>
      <c r="G158" s="473"/>
      <c r="H158" s="473"/>
      <c r="I158" s="473"/>
      <c r="J158" s="473"/>
      <c r="K158" s="473"/>
      <c r="L158" s="473"/>
      <c r="M158" s="473"/>
      <c r="N158" s="473"/>
      <c r="O158" s="473"/>
      <c r="P158" s="473"/>
      <c r="Q158" s="473"/>
      <c r="R158" s="473"/>
      <c r="S158" s="473"/>
      <c r="T158" s="473"/>
      <c r="U158" s="473"/>
      <c r="V158" s="473"/>
      <c r="W158" s="473"/>
      <c r="X158" s="473"/>
      <c r="Y158" s="473"/>
      <c r="Z158" s="473"/>
      <c r="AA158" s="473"/>
      <c r="AB158" s="473"/>
      <c r="AC158" s="473"/>
      <c r="AD158" s="473"/>
      <c r="AE158" s="473"/>
      <c r="AF158" s="473"/>
      <c r="AG158" s="473"/>
      <c r="AH158" s="504"/>
    </row>
    <row r="159" spans="2:35" ht="15" hidden="1" customHeight="1">
      <c r="B159" s="472" t="s">
        <v>2306</v>
      </c>
      <c r="C159" s="484">
        <v>0.93200000000000005</v>
      </c>
      <c r="D159" s="376" t="s">
        <v>2307</v>
      </c>
      <c r="E159" s="376"/>
      <c r="F159" s="468">
        <v>1</v>
      </c>
      <c r="G159" s="377" t="s">
        <v>2308</v>
      </c>
      <c r="H159" s="468" t="s">
        <v>2309</v>
      </c>
      <c r="I159" s="303" t="s">
        <v>2101</v>
      </c>
      <c r="J159" s="468">
        <v>0.92700000000000005</v>
      </c>
      <c r="K159" s="468" t="s">
        <v>1700</v>
      </c>
      <c r="L159" s="361">
        <v>3.8</v>
      </c>
      <c r="M159" s="361">
        <v>6.6</v>
      </c>
      <c r="N159" s="361">
        <v>7.2</v>
      </c>
      <c r="O159" s="468">
        <v>1</v>
      </c>
      <c r="P159" s="376" t="s">
        <v>1697</v>
      </c>
      <c r="Q159" s="376" t="s">
        <v>1701</v>
      </c>
      <c r="R159" s="376" t="s">
        <v>1709</v>
      </c>
      <c r="S159" s="376">
        <v>0</v>
      </c>
      <c r="T159" s="376" t="s">
        <v>1701</v>
      </c>
      <c r="U159" s="376" t="s">
        <v>1767</v>
      </c>
      <c r="V159" s="376">
        <v>0</v>
      </c>
      <c r="W159" s="376" t="s">
        <v>1701</v>
      </c>
      <c r="X159" s="376" t="s">
        <v>1707</v>
      </c>
      <c r="Y159" s="376">
        <v>1</v>
      </c>
      <c r="Z159" s="322"/>
      <c r="AA159" s="322"/>
      <c r="AB159" s="322"/>
      <c r="AC159" s="376" t="s">
        <v>1699</v>
      </c>
      <c r="AD159" s="376" t="s">
        <v>1703</v>
      </c>
      <c r="AE159" s="376">
        <v>2</v>
      </c>
      <c r="AF159" s="303"/>
      <c r="AG159" s="356">
        <v>7.46143</v>
      </c>
      <c r="AH159" s="362">
        <v>112.46012</v>
      </c>
      <c r="AI159" s="436"/>
    </row>
    <row r="160" spans="2:35" hidden="1">
      <c r="B160" s="670"/>
      <c r="C160" s="653"/>
      <c r="D160" s="653"/>
      <c r="E160" s="653"/>
      <c r="F160" s="653"/>
      <c r="G160" s="653"/>
      <c r="H160" s="653"/>
      <c r="I160" s="653"/>
      <c r="J160" s="653"/>
      <c r="K160" s="653"/>
      <c r="L160" s="653"/>
      <c r="M160" s="653"/>
      <c r="N160" s="653"/>
      <c r="O160" s="653"/>
      <c r="P160" s="653"/>
      <c r="Q160" s="653"/>
      <c r="R160" s="653"/>
      <c r="S160" s="653"/>
      <c r="T160" s="653"/>
      <c r="U160" s="653"/>
      <c r="V160" s="653"/>
      <c r="W160" s="653"/>
      <c r="X160" s="653"/>
      <c r="Y160" s="653"/>
      <c r="Z160" s="653"/>
      <c r="AA160" s="653"/>
      <c r="AB160" s="653"/>
      <c r="AC160" s="653"/>
      <c r="AD160" s="653"/>
      <c r="AE160" s="653"/>
      <c r="AF160" s="653"/>
      <c r="AG160" s="653"/>
      <c r="AH160" s="653"/>
    </row>
    <row r="161" spans="2:34" ht="25.5" hidden="1">
      <c r="B161" s="482" t="s">
        <v>2310</v>
      </c>
      <c r="C161" s="486">
        <v>0.16800000000000001</v>
      </c>
      <c r="D161" s="480" t="s">
        <v>2311</v>
      </c>
      <c r="E161" s="498"/>
      <c r="F161" s="345">
        <v>1</v>
      </c>
      <c r="G161" s="377" t="s">
        <v>2312</v>
      </c>
      <c r="H161" s="345" t="s">
        <v>2313</v>
      </c>
      <c r="I161" s="345" t="s">
        <v>2081</v>
      </c>
      <c r="J161" s="345">
        <v>0.13200000000000001</v>
      </c>
      <c r="K161" s="345" t="s">
        <v>1700</v>
      </c>
      <c r="L161" s="348">
        <v>22.8</v>
      </c>
      <c r="M161" s="348">
        <v>8.15</v>
      </c>
      <c r="N161" s="348">
        <v>10.050000000000001</v>
      </c>
      <c r="O161" s="345">
        <v>1</v>
      </c>
      <c r="P161" s="468" t="s">
        <v>1697</v>
      </c>
      <c r="Q161" s="376" t="s">
        <v>1705</v>
      </c>
      <c r="R161" s="376" t="s">
        <v>1709</v>
      </c>
      <c r="S161" s="376">
        <v>2</v>
      </c>
      <c r="T161" s="376" t="s">
        <v>1701</v>
      </c>
      <c r="U161" s="376" t="s">
        <v>1767</v>
      </c>
      <c r="V161" s="376">
        <v>0</v>
      </c>
      <c r="W161" s="376" t="s">
        <v>1701</v>
      </c>
      <c r="X161" s="376" t="s">
        <v>1707</v>
      </c>
      <c r="Y161" s="376">
        <v>1</v>
      </c>
      <c r="Z161" s="322"/>
      <c r="AA161" s="322"/>
      <c r="AB161" s="322"/>
      <c r="AC161" s="376" t="s">
        <v>1699</v>
      </c>
      <c r="AD161" s="376" t="s">
        <v>1701</v>
      </c>
      <c r="AE161" s="376">
        <v>2</v>
      </c>
      <c r="AF161" s="303"/>
      <c r="AG161" s="399">
        <v>7.4790099999999997</v>
      </c>
      <c r="AH161" s="351">
        <v>112.42735</v>
      </c>
    </row>
    <row r="162" spans="2:34" hidden="1">
      <c r="B162" s="670"/>
      <c r="C162" s="653"/>
      <c r="D162" s="653"/>
      <c r="E162" s="653"/>
      <c r="F162" s="653"/>
      <c r="G162" s="653"/>
      <c r="H162" s="653"/>
      <c r="I162" s="653"/>
      <c r="J162" s="653"/>
      <c r="K162" s="653"/>
      <c r="L162" s="653"/>
      <c r="M162" s="653"/>
      <c r="N162" s="653"/>
      <c r="O162" s="653"/>
      <c r="P162" s="653"/>
      <c r="Q162" s="653"/>
      <c r="R162" s="653"/>
      <c r="S162" s="653"/>
      <c r="T162" s="653"/>
      <c r="U162" s="653"/>
      <c r="V162" s="653"/>
      <c r="W162" s="653"/>
      <c r="X162" s="653"/>
      <c r="Y162" s="653"/>
      <c r="Z162" s="653"/>
      <c r="AA162" s="653"/>
      <c r="AB162" s="653"/>
      <c r="AC162" s="653"/>
      <c r="AD162" s="653"/>
      <c r="AE162" s="653"/>
      <c r="AF162" s="653"/>
      <c r="AG162" s="653"/>
      <c r="AH162" s="653"/>
    </row>
    <row r="163" spans="2:34" hidden="1">
      <c r="B163" s="472" t="s">
        <v>2314</v>
      </c>
      <c r="C163" s="484">
        <v>0.86299999999999999</v>
      </c>
      <c r="D163" s="376" t="s">
        <v>2315</v>
      </c>
      <c r="E163" s="376"/>
      <c r="F163" s="468"/>
      <c r="G163" s="377"/>
      <c r="H163" s="468"/>
      <c r="I163" s="376"/>
      <c r="J163" s="468"/>
      <c r="K163" s="468"/>
      <c r="L163" s="361"/>
      <c r="M163" s="361"/>
      <c r="N163" s="468"/>
      <c r="O163" s="468"/>
      <c r="P163" s="376"/>
      <c r="Q163" s="376"/>
      <c r="R163" s="376"/>
      <c r="S163" s="376"/>
      <c r="T163" s="376"/>
      <c r="U163" s="376"/>
      <c r="V163" s="376"/>
      <c r="W163" s="376"/>
      <c r="X163" s="376"/>
      <c r="Y163" s="376"/>
      <c r="Z163" s="322"/>
      <c r="AA163" s="322"/>
      <c r="AB163" s="322"/>
      <c r="AC163" s="376"/>
      <c r="AD163" s="376"/>
      <c r="AE163" s="376"/>
      <c r="AF163" s="303"/>
      <c r="AG163" s="468"/>
      <c r="AH163" s="362"/>
    </row>
    <row r="164" spans="2:34" hidden="1">
      <c r="B164" s="670"/>
      <c r="C164" s="653"/>
      <c r="D164" s="653"/>
      <c r="E164" s="653"/>
      <c r="F164" s="653"/>
      <c r="G164" s="653"/>
      <c r="H164" s="653"/>
      <c r="I164" s="653"/>
      <c r="J164" s="653"/>
      <c r="K164" s="653"/>
      <c r="L164" s="653"/>
      <c r="M164" s="653"/>
      <c r="N164" s="653"/>
      <c r="O164" s="653"/>
      <c r="P164" s="653"/>
      <c r="Q164" s="653"/>
      <c r="R164" s="653"/>
      <c r="S164" s="653"/>
      <c r="T164" s="653"/>
      <c r="U164" s="653"/>
      <c r="V164" s="653"/>
      <c r="W164" s="653"/>
      <c r="X164" s="653"/>
      <c r="Y164" s="653"/>
      <c r="Z164" s="653"/>
      <c r="AA164" s="653"/>
      <c r="AB164" s="653"/>
      <c r="AC164" s="653"/>
      <c r="AD164" s="653"/>
      <c r="AE164" s="653"/>
      <c r="AF164" s="653"/>
      <c r="AG164" s="653"/>
      <c r="AH164" s="653"/>
    </row>
    <row r="165" spans="2:34" hidden="1">
      <c r="B165" s="472" t="s">
        <v>2316</v>
      </c>
      <c r="C165" s="484">
        <v>0.28699999999999998</v>
      </c>
      <c r="D165" s="376" t="s">
        <v>2317</v>
      </c>
      <c r="E165" s="376"/>
      <c r="F165" s="468">
        <v>1</v>
      </c>
      <c r="G165" s="377" t="s">
        <v>2318</v>
      </c>
      <c r="H165" s="468" t="s">
        <v>2319</v>
      </c>
      <c r="I165" s="468" t="s">
        <v>2116</v>
      </c>
      <c r="J165" s="468">
        <v>0.28199999999999997</v>
      </c>
      <c r="K165" s="468" t="s">
        <v>1700</v>
      </c>
      <c r="L165" s="361">
        <v>6.5</v>
      </c>
      <c r="M165" s="361">
        <v>3.7</v>
      </c>
      <c r="N165" s="361">
        <v>4.05</v>
      </c>
      <c r="O165" s="468">
        <v>1</v>
      </c>
      <c r="P165" s="468" t="s">
        <v>1705</v>
      </c>
      <c r="Q165" s="376" t="s">
        <v>1701</v>
      </c>
      <c r="R165" s="376" t="s">
        <v>1709</v>
      </c>
      <c r="S165" s="376">
        <v>0</v>
      </c>
      <c r="T165" s="376" t="s">
        <v>1701</v>
      </c>
      <c r="U165" s="376" t="s">
        <v>1767</v>
      </c>
      <c r="V165" s="376">
        <v>0</v>
      </c>
      <c r="W165" s="376" t="s">
        <v>1701</v>
      </c>
      <c r="X165" s="376" t="s">
        <v>1707</v>
      </c>
      <c r="Y165" s="376">
        <v>1</v>
      </c>
      <c r="Z165" s="322"/>
      <c r="AA165" s="322"/>
      <c r="AB165" s="322"/>
      <c r="AC165" s="376" t="s">
        <v>1699</v>
      </c>
      <c r="AD165" s="376" t="s">
        <v>1703</v>
      </c>
      <c r="AE165" s="376">
        <v>2</v>
      </c>
      <c r="AF165" s="303"/>
      <c r="AG165" s="468">
        <v>7.4628300000000003</v>
      </c>
      <c r="AH165" s="362">
        <v>112.4618</v>
      </c>
    </row>
    <row r="166" spans="2:34" hidden="1">
      <c r="B166" s="670"/>
      <c r="C166" s="653"/>
      <c r="D166" s="653"/>
      <c r="E166" s="653"/>
      <c r="F166" s="653"/>
      <c r="G166" s="653"/>
      <c r="H166" s="653"/>
      <c r="I166" s="653"/>
      <c r="J166" s="653"/>
      <c r="K166" s="653"/>
      <c r="L166" s="653"/>
      <c r="M166" s="653"/>
      <c r="N166" s="653"/>
      <c r="O166" s="653"/>
      <c r="P166" s="653"/>
      <c r="Q166" s="653"/>
      <c r="R166" s="653"/>
      <c r="S166" s="653"/>
      <c r="T166" s="653"/>
      <c r="U166" s="653"/>
      <c r="V166" s="653"/>
      <c r="W166" s="653"/>
      <c r="X166" s="653"/>
      <c r="Y166" s="653"/>
      <c r="Z166" s="653"/>
      <c r="AA166" s="653"/>
      <c r="AB166" s="653"/>
      <c r="AC166" s="653"/>
      <c r="AD166" s="653"/>
      <c r="AE166" s="653"/>
      <c r="AF166" s="653"/>
      <c r="AG166" s="653"/>
      <c r="AH166" s="653"/>
    </row>
    <row r="167" spans="2:34" hidden="1">
      <c r="B167" s="472" t="s">
        <v>2320</v>
      </c>
      <c r="C167" s="486">
        <v>0.442</v>
      </c>
      <c r="D167" s="331" t="s">
        <v>2321</v>
      </c>
      <c r="E167" s="331"/>
      <c r="F167" s="377"/>
      <c r="G167" s="377"/>
      <c r="H167" s="377"/>
      <c r="I167" s="444"/>
      <c r="J167" s="485"/>
      <c r="K167" s="450"/>
      <c r="L167" s="451"/>
      <c r="M167" s="451"/>
      <c r="N167" s="451"/>
      <c r="O167" s="377"/>
      <c r="P167" s="377"/>
      <c r="Q167" s="377"/>
      <c r="R167" s="377"/>
      <c r="S167" s="377"/>
      <c r="T167" s="377"/>
      <c r="U167" s="377"/>
      <c r="V167" s="377"/>
      <c r="W167" s="377"/>
      <c r="X167" s="377"/>
      <c r="Y167" s="377"/>
      <c r="Z167" s="322"/>
      <c r="AA167" s="322"/>
      <c r="AB167" s="322"/>
      <c r="AC167" s="377"/>
      <c r="AD167" s="377"/>
      <c r="AE167" s="303"/>
      <c r="AF167" s="303"/>
      <c r="AG167" s="377"/>
      <c r="AH167" s="378"/>
    </row>
    <row r="168" spans="2:34" hidden="1">
      <c r="B168" s="670"/>
      <c r="C168" s="653"/>
      <c r="D168" s="653"/>
      <c r="E168" s="653"/>
      <c r="F168" s="653"/>
      <c r="G168" s="653"/>
      <c r="H168" s="653"/>
      <c r="I168" s="653"/>
      <c r="J168" s="653"/>
      <c r="K168" s="653"/>
      <c r="L168" s="653"/>
      <c r="M168" s="653"/>
      <c r="N168" s="653"/>
      <c r="O168" s="653"/>
      <c r="P168" s="653"/>
      <c r="Q168" s="653"/>
      <c r="R168" s="653"/>
      <c r="S168" s="653"/>
      <c r="T168" s="653"/>
      <c r="U168" s="653"/>
      <c r="V168" s="653"/>
      <c r="W168" s="653"/>
      <c r="X168" s="653"/>
      <c r="Y168" s="653"/>
      <c r="Z168" s="653"/>
      <c r="AA168" s="653"/>
      <c r="AB168" s="653"/>
      <c r="AC168" s="653"/>
      <c r="AD168" s="653"/>
      <c r="AE168" s="653"/>
      <c r="AF168" s="653"/>
      <c r="AG168" s="653"/>
      <c r="AH168" s="653"/>
    </row>
    <row r="169" spans="2:34" hidden="1">
      <c r="B169" s="472" t="s">
        <v>2322</v>
      </c>
      <c r="C169" s="485">
        <v>0.377</v>
      </c>
      <c r="D169" s="376" t="s">
        <v>2442</v>
      </c>
      <c r="E169" s="376"/>
      <c r="F169" s="468"/>
      <c r="G169" s="333"/>
      <c r="H169" s="377"/>
      <c r="I169" s="377"/>
      <c r="J169" s="468"/>
      <c r="K169" s="376"/>
      <c r="L169" s="361"/>
      <c r="M169" s="361"/>
      <c r="N169" s="361"/>
      <c r="O169" s="468"/>
      <c r="P169" s="335"/>
      <c r="Q169" s="335"/>
      <c r="R169" s="335"/>
      <c r="S169" s="468"/>
      <c r="T169" s="376"/>
      <c r="U169" s="376"/>
      <c r="V169" s="376"/>
      <c r="W169" s="376"/>
      <c r="X169" s="376"/>
      <c r="Y169" s="376"/>
      <c r="Z169" s="322"/>
      <c r="AA169" s="322"/>
      <c r="AB169" s="322"/>
      <c r="AC169" s="377"/>
      <c r="AD169" s="377"/>
      <c r="AE169" s="377"/>
      <c r="AF169" s="377"/>
      <c r="AG169" s="468"/>
      <c r="AH169" s="362"/>
    </row>
    <row r="170" spans="2:34" hidden="1">
      <c r="B170" s="670"/>
      <c r="C170" s="653"/>
      <c r="D170" s="653"/>
      <c r="E170" s="653"/>
      <c r="F170" s="653"/>
      <c r="G170" s="653"/>
      <c r="H170" s="653"/>
      <c r="I170" s="653"/>
      <c r="J170" s="653"/>
      <c r="K170" s="653"/>
      <c r="L170" s="653"/>
      <c r="M170" s="653"/>
      <c r="N170" s="653"/>
      <c r="O170" s="653"/>
      <c r="P170" s="653"/>
      <c r="Q170" s="653"/>
      <c r="R170" s="653"/>
      <c r="S170" s="653"/>
      <c r="T170" s="653"/>
      <c r="U170" s="653"/>
      <c r="V170" s="653"/>
      <c r="W170" s="653"/>
      <c r="X170" s="653"/>
      <c r="Y170" s="653"/>
      <c r="Z170" s="653"/>
      <c r="AA170" s="653"/>
      <c r="AB170" s="653"/>
      <c r="AC170" s="653"/>
      <c r="AD170" s="653"/>
      <c r="AE170" s="653"/>
      <c r="AF170" s="653"/>
      <c r="AG170" s="653"/>
      <c r="AH170" s="653"/>
    </row>
    <row r="171" spans="2:34" hidden="1">
      <c r="B171" s="472" t="s">
        <v>2323</v>
      </c>
      <c r="C171" s="484">
        <v>0.66</v>
      </c>
      <c r="D171" s="376" t="s">
        <v>2324</v>
      </c>
      <c r="E171" s="376"/>
      <c r="F171" s="376"/>
      <c r="G171" s="377"/>
      <c r="H171" s="376"/>
      <c r="I171" s="303"/>
      <c r="J171" s="320"/>
      <c r="K171" s="376"/>
      <c r="L171" s="321"/>
      <c r="M171" s="321"/>
      <c r="N171" s="321"/>
      <c r="O171" s="376"/>
      <c r="P171" s="376"/>
      <c r="Q171" s="376"/>
      <c r="R171" s="376"/>
      <c r="S171" s="376"/>
      <c r="T171" s="376"/>
      <c r="U171" s="376"/>
      <c r="V171" s="376"/>
      <c r="W171" s="376"/>
      <c r="X171" s="376"/>
      <c r="Y171" s="376"/>
      <c r="Z171" s="322"/>
      <c r="AA171" s="322"/>
      <c r="AB171" s="322"/>
      <c r="AC171" s="376"/>
      <c r="AD171" s="376"/>
      <c r="AE171" s="376"/>
      <c r="AF171" s="303"/>
      <c r="AG171" s="377"/>
      <c r="AH171" s="336"/>
    </row>
    <row r="172" spans="2:34">
      <c r="B172" s="499"/>
      <c r="C172" s="473"/>
      <c r="D172" s="473"/>
      <c r="E172" s="473"/>
      <c r="F172" s="473"/>
      <c r="G172" s="473"/>
      <c r="H172" s="473"/>
      <c r="I172" s="473"/>
      <c r="J172" s="473"/>
      <c r="K172" s="473"/>
      <c r="L172" s="473"/>
      <c r="M172" s="473"/>
      <c r="N172" s="473"/>
      <c r="O172" s="473"/>
      <c r="P172" s="473"/>
      <c r="Q172" s="473"/>
      <c r="R172" s="473"/>
      <c r="S172" s="473"/>
      <c r="T172" s="473"/>
      <c r="U172" s="473"/>
      <c r="V172" s="473"/>
      <c r="W172" s="473"/>
      <c r="X172" s="473"/>
      <c r="Y172" s="473"/>
      <c r="Z172" s="473"/>
      <c r="AA172" s="473"/>
      <c r="AB172" s="473"/>
      <c r="AC172" s="473"/>
      <c r="AD172" s="473"/>
      <c r="AE172" s="473"/>
      <c r="AF172" s="473"/>
      <c r="AG172" s="473"/>
      <c r="AH172" s="504"/>
    </row>
    <row r="173" spans="2:34">
      <c r="B173" s="674" t="s">
        <v>2325</v>
      </c>
      <c r="C173" s="682">
        <v>0.59499999999999997</v>
      </c>
      <c r="D173" s="755" t="s">
        <v>2326</v>
      </c>
      <c r="E173" s="495"/>
      <c r="F173" s="376">
        <v>10</v>
      </c>
      <c r="G173" s="377" t="s">
        <v>2327</v>
      </c>
      <c r="H173" s="337" t="s">
        <v>2347</v>
      </c>
      <c r="I173" s="303" t="s">
        <v>2120</v>
      </c>
      <c r="J173" s="320">
        <v>0.33</v>
      </c>
      <c r="K173" s="376" t="s">
        <v>1700</v>
      </c>
      <c r="L173" s="321">
        <v>2.9</v>
      </c>
      <c r="M173" s="321">
        <v>3.6</v>
      </c>
      <c r="N173" s="321">
        <v>5.5</v>
      </c>
      <c r="O173" s="376">
        <v>1</v>
      </c>
      <c r="P173" s="377" t="s">
        <v>1705</v>
      </c>
      <c r="Q173" s="377" t="s">
        <v>1701</v>
      </c>
      <c r="R173" s="377" t="s">
        <v>1709</v>
      </c>
      <c r="S173" s="377">
        <v>1</v>
      </c>
      <c r="T173" s="377" t="s">
        <v>1701</v>
      </c>
      <c r="U173" s="377" t="s">
        <v>1767</v>
      </c>
      <c r="V173" s="377">
        <v>1</v>
      </c>
      <c r="W173" s="377" t="s">
        <v>1703</v>
      </c>
      <c r="X173" s="377" t="s">
        <v>1698</v>
      </c>
      <c r="Y173" s="377">
        <v>1</v>
      </c>
      <c r="Z173" s="322"/>
      <c r="AA173" s="322"/>
      <c r="AB173" s="322"/>
      <c r="AC173" s="377" t="s">
        <v>1699</v>
      </c>
      <c r="AD173" s="377" t="s">
        <v>1703</v>
      </c>
      <c r="AE173" s="377">
        <v>0</v>
      </c>
      <c r="AF173" s="303"/>
      <c r="AG173" s="376">
        <v>7.4761899999999999</v>
      </c>
      <c r="AH173" s="336">
        <v>112.42085</v>
      </c>
    </row>
    <row r="174" spans="2:34" hidden="1">
      <c r="B174" s="686"/>
      <c r="C174" s="685"/>
      <c r="D174" s="756"/>
      <c r="E174" s="495"/>
      <c r="F174" s="377"/>
      <c r="G174" s="376"/>
      <c r="H174" s="377"/>
      <c r="I174" s="303"/>
      <c r="J174" s="377"/>
      <c r="K174" s="377"/>
      <c r="L174" s="377"/>
      <c r="M174" s="377"/>
      <c r="N174" s="377"/>
      <c r="O174" s="377"/>
      <c r="P174" s="377"/>
      <c r="Q174" s="377"/>
      <c r="R174" s="377"/>
      <c r="S174" s="377"/>
      <c r="T174" s="377"/>
      <c r="U174" s="377"/>
      <c r="V174" s="377"/>
      <c r="W174" s="377"/>
      <c r="X174" s="377"/>
      <c r="Y174" s="377"/>
      <c r="Z174" s="377"/>
      <c r="AA174" s="377"/>
      <c r="AB174" s="377"/>
      <c r="AC174" s="377"/>
      <c r="AD174" s="377"/>
      <c r="AE174" s="377"/>
      <c r="AF174" s="303"/>
      <c r="AG174" s="377"/>
      <c r="AH174" s="378"/>
    </row>
    <row r="175" spans="2:34">
      <c r="B175" s="686"/>
      <c r="C175" s="685"/>
      <c r="D175" s="756"/>
      <c r="E175" s="495"/>
      <c r="F175" s="377">
        <v>11</v>
      </c>
      <c r="G175" s="377" t="s">
        <v>2328</v>
      </c>
      <c r="H175" s="337" t="s">
        <v>2329</v>
      </c>
      <c r="I175" s="303" t="s">
        <v>2126</v>
      </c>
      <c r="J175" s="377">
        <v>0.34300000000000003</v>
      </c>
      <c r="K175" s="376" t="s">
        <v>1700</v>
      </c>
      <c r="L175" s="366">
        <v>3.3</v>
      </c>
      <c r="M175" s="366">
        <v>3.3</v>
      </c>
      <c r="N175" s="366">
        <v>5.2</v>
      </c>
      <c r="O175" s="377">
        <v>1</v>
      </c>
      <c r="P175" s="377" t="s">
        <v>1705</v>
      </c>
      <c r="Q175" s="377" t="s">
        <v>1701</v>
      </c>
      <c r="R175" s="377" t="s">
        <v>1709</v>
      </c>
      <c r="S175" s="377">
        <v>0</v>
      </c>
      <c r="T175" s="377" t="s">
        <v>1701</v>
      </c>
      <c r="U175" s="377" t="s">
        <v>1767</v>
      </c>
      <c r="V175" s="377">
        <v>1</v>
      </c>
      <c r="W175" s="377" t="s">
        <v>1703</v>
      </c>
      <c r="X175" s="377" t="s">
        <v>1698</v>
      </c>
      <c r="Y175" s="377">
        <v>1</v>
      </c>
      <c r="Z175" s="322"/>
      <c r="AA175" s="322"/>
      <c r="AB175" s="322"/>
      <c r="AC175" s="377" t="s">
        <v>1699</v>
      </c>
      <c r="AD175" s="377" t="s">
        <v>1703</v>
      </c>
      <c r="AE175" s="377">
        <v>0</v>
      </c>
      <c r="AF175" s="303"/>
      <c r="AG175" s="377">
        <v>7.4767000000000001</v>
      </c>
      <c r="AH175" s="378">
        <v>112.42341</v>
      </c>
    </row>
    <row r="176" spans="2:34" hidden="1">
      <c r="B176" s="686"/>
      <c r="C176" s="685"/>
      <c r="D176" s="756"/>
      <c r="E176" s="495"/>
      <c r="F176" s="377"/>
      <c r="G176" s="376"/>
      <c r="H176" s="377"/>
      <c r="I176" s="303"/>
      <c r="J176" s="377"/>
      <c r="K176" s="377"/>
      <c r="L176" s="377"/>
      <c r="M176" s="377"/>
      <c r="N176" s="377"/>
      <c r="O176" s="377"/>
      <c r="P176" s="377"/>
      <c r="Q176" s="377"/>
      <c r="R176" s="377"/>
      <c r="S176" s="377"/>
      <c r="T176" s="377"/>
      <c r="U176" s="377"/>
      <c r="V176" s="377"/>
      <c r="W176" s="377"/>
      <c r="X176" s="377"/>
      <c r="Y176" s="377"/>
      <c r="Z176" s="377"/>
      <c r="AA176" s="377"/>
      <c r="AB176" s="377"/>
      <c r="AC176" s="377"/>
      <c r="AD176" s="377"/>
      <c r="AE176" s="377"/>
      <c r="AF176" s="303"/>
      <c r="AG176" s="377"/>
      <c r="AH176" s="378"/>
    </row>
    <row r="177" spans="2:34">
      <c r="B177" s="675"/>
      <c r="C177" s="683"/>
      <c r="D177" s="757"/>
      <c r="E177" s="495"/>
      <c r="F177" s="377">
        <v>12</v>
      </c>
      <c r="G177" s="377" t="s">
        <v>2328</v>
      </c>
      <c r="H177" s="337" t="s">
        <v>2330</v>
      </c>
      <c r="I177" s="303" t="s">
        <v>2126</v>
      </c>
      <c r="J177" s="377">
        <v>0.54900000000000004</v>
      </c>
      <c r="K177" s="376" t="s">
        <v>1700</v>
      </c>
      <c r="L177" s="366">
        <v>3.2</v>
      </c>
      <c r="M177" s="377">
        <v>4</v>
      </c>
      <c r="N177" s="366">
        <v>4.3499999999999996</v>
      </c>
      <c r="O177" s="377">
        <v>1</v>
      </c>
      <c r="P177" s="377" t="s">
        <v>1705</v>
      </c>
      <c r="Q177" s="377" t="s">
        <v>1701</v>
      </c>
      <c r="R177" s="377" t="s">
        <v>1709</v>
      </c>
      <c r="S177" s="377">
        <v>1</v>
      </c>
      <c r="T177" s="377" t="s">
        <v>1701</v>
      </c>
      <c r="U177" s="377" t="s">
        <v>1767</v>
      </c>
      <c r="V177" s="377">
        <v>1</v>
      </c>
      <c r="W177" s="377" t="s">
        <v>1700</v>
      </c>
      <c r="X177" s="377" t="s">
        <v>1698</v>
      </c>
      <c r="Y177" s="377">
        <v>1</v>
      </c>
      <c r="Z177" s="322"/>
      <c r="AA177" s="322"/>
      <c r="AB177" s="322"/>
      <c r="AC177" s="377" t="s">
        <v>1699</v>
      </c>
      <c r="AD177" s="377" t="s">
        <v>1703</v>
      </c>
      <c r="AE177" s="377">
        <v>2</v>
      </c>
      <c r="AF177" s="303"/>
      <c r="AG177" s="377">
        <v>7.4744999999999999</v>
      </c>
      <c r="AH177" s="378">
        <v>112.42391000000001</v>
      </c>
    </row>
    <row r="178" spans="2:34">
      <c r="B178" s="670"/>
      <c r="C178" s="653"/>
      <c r="D178" s="653"/>
      <c r="E178" s="653"/>
      <c r="F178" s="653"/>
      <c r="G178" s="653"/>
      <c r="H178" s="653"/>
      <c r="I178" s="653"/>
      <c r="J178" s="653"/>
      <c r="K178" s="653"/>
      <c r="L178" s="653"/>
      <c r="M178" s="653"/>
      <c r="N178" s="653"/>
      <c r="O178" s="653"/>
      <c r="P178" s="653"/>
      <c r="Q178" s="653"/>
      <c r="R178" s="653"/>
      <c r="S178" s="653"/>
      <c r="T178" s="653"/>
      <c r="U178" s="653"/>
      <c r="V178" s="653"/>
      <c r="W178" s="653"/>
      <c r="X178" s="653"/>
      <c r="Y178" s="653"/>
      <c r="Z178" s="653"/>
      <c r="AA178" s="653"/>
      <c r="AB178" s="653"/>
      <c r="AC178" s="653"/>
      <c r="AD178" s="653"/>
      <c r="AE178" s="653"/>
      <c r="AF178" s="653"/>
      <c r="AG178" s="653"/>
      <c r="AH178" s="653"/>
    </row>
    <row r="179" spans="2:34">
      <c r="B179" s="483" t="s">
        <v>2332</v>
      </c>
      <c r="C179" s="487">
        <v>0.61199999999999999</v>
      </c>
      <c r="D179" s="317" t="s">
        <v>2333</v>
      </c>
      <c r="E179" s="317"/>
      <c r="F179" s="317">
        <v>13</v>
      </c>
      <c r="G179" s="377" t="s">
        <v>2334</v>
      </c>
      <c r="H179" s="337" t="s">
        <v>2331</v>
      </c>
      <c r="I179" s="498" t="s">
        <v>2119</v>
      </c>
      <c r="J179" s="487">
        <v>0.6</v>
      </c>
      <c r="K179" s="376" t="s">
        <v>1700</v>
      </c>
      <c r="L179" s="453">
        <v>4.4000000000000004</v>
      </c>
      <c r="M179" s="317">
        <v>7.7</v>
      </c>
      <c r="N179" s="453">
        <v>8.9</v>
      </c>
      <c r="O179" s="317">
        <v>6</v>
      </c>
      <c r="P179" s="317" t="s">
        <v>1705</v>
      </c>
      <c r="Q179" s="317" t="s">
        <v>1701</v>
      </c>
      <c r="R179" s="317" t="s">
        <v>1709</v>
      </c>
      <c r="S179" s="317">
        <v>1</v>
      </c>
      <c r="T179" s="377" t="s">
        <v>1701</v>
      </c>
      <c r="U179" s="377" t="s">
        <v>1767</v>
      </c>
      <c r="V179" s="377">
        <v>2</v>
      </c>
      <c r="W179" s="377" t="s">
        <v>1701</v>
      </c>
      <c r="X179" s="377" t="s">
        <v>1707</v>
      </c>
      <c r="Y179" s="377">
        <v>2</v>
      </c>
      <c r="Z179" s="322"/>
      <c r="AA179" s="322"/>
      <c r="AB179" s="322"/>
      <c r="AC179" s="377" t="s">
        <v>1699</v>
      </c>
      <c r="AD179" s="377" t="s">
        <v>1703</v>
      </c>
      <c r="AE179" s="377">
        <v>0</v>
      </c>
      <c r="AF179" s="303"/>
      <c r="AG179" s="317">
        <v>7.4743899999999996</v>
      </c>
      <c r="AH179" s="454">
        <v>112.42388</v>
      </c>
    </row>
    <row r="180" spans="2:34" hidden="1">
      <c r="B180" s="670"/>
      <c r="C180" s="653"/>
      <c r="D180" s="653"/>
      <c r="E180" s="653"/>
      <c r="F180" s="653"/>
      <c r="G180" s="653"/>
      <c r="H180" s="653"/>
      <c r="I180" s="653"/>
      <c r="J180" s="653"/>
      <c r="K180" s="653"/>
      <c r="L180" s="653"/>
      <c r="M180" s="653"/>
      <c r="N180" s="653"/>
      <c r="O180" s="653"/>
      <c r="P180" s="653"/>
      <c r="Q180" s="653"/>
      <c r="R180" s="653"/>
      <c r="S180" s="653"/>
      <c r="T180" s="653"/>
      <c r="U180" s="653"/>
      <c r="V180" s="653"/>
      <c r="W180" s="653"/>
      <c r="X180" s="653"/>
      <c r="Y180" s="653"/>
      <c r="Z180" s="653"/>
      <c r="AA180" s="653"/>
      <c r="AB180" s="653"/>
      <c r="AC180" s="653"/>
      <c r="AD180" s="653"/>
      <c r="AE180" s="653"/>
      <c r="AF180" s="653"/>
      <c r="AG180" s="653"/>
      <c r="AH180" s="653"/>
    </row>
    <row r="181" spans="2:34" hidden="1">
      <c r="B181" s="482" t="s">
        <v>2336</v>
      </c>
      <c r="C181" s="486">
        <v>0.54900000000000004</v>
      </c>
      <c r="D181" s="331" t="s">
        <v>2337</v>
      </c>
      <c r="E181" s="331"/>
      <c r="F181" s="377"/>
      <c r="G181" s="377"/>
      <c r="H181" s="377"/>
      <c r="I181" s="303"/>
      <c r="J181" s="377"/>
      <c r="K181" s="376"/>
      <c r="L181" s="377"/>
      <c r="M181" s="377"/>
      <c r="N181" s="377"/>
      <c r="O181" s="377"/>
      <c r="P181" s="377"/>
      <c r="Q181" s="377"/>
      <c r="R181" s="377"/>
      <c r="S181" s="377"/>
      <c r="T181" s="377"/>
      <c r="U181" s="377"/>
      <c r="V181" s="377"/>
      <c r="W181" s="377"/>
      <c r="X181" s="377"/>
      <c r="Y181" s="377"/>
      <c r="Z181" s="322"/>
      <c r="AA181" s="322"/>
      <c r="AB181" s="322"/>
      <c r="AC181" s="377"/>
      <c r="AD181" s="377"/>
      <c r="AE181" s="377"/>
      <c r="AF181" s="303"/>
      <c r="AG181" s="377"/>
      <c r="AH181" s="378"/>
    </row>
    <row r="182" spans="2:34" hidden="1">
      <c r="B182" s="670"/>
      <c r="C182" s="653"/>
      <c r="D182" s="653"/>
      <c r="E182" s="653"/>
      <c r="F182" s="653"/>
      <c r="G182" s="653"/>
      <c r="H182" s="653"/>
      <c r="I182" s="653"/>
      <c r="J182" s="653"/>
      <c r="K182" s="653"/>
      <c r="L182" s="653"/>
      <c r="M182" s="653"/>
      <c r="N182" s="653"/>
      <c r="O182" s="653"/>
      <c r="P182" s="653"/>
      <c r="Q182" s="653"/>
      <c r="R182" s="653"/>
      <c r="S182" s="653"/>
      <c r="T182" s="653"/>
      <c r="U182" s="653"/>
      <c r="V182" s="653"/>
      <c r="W182" s="653"/>
      <c r="X182" s="653"/>
      <c r="Y182" s="653"/>
      <c r="Z182" s="653"/>
      <c r="AA182" s="653"/>
      <c r="AB182" s="653"/>
      <c r="AC182" s="653"/>
      <c r="AD182" s="653"/>
      <c r="AE182" s="653"/>
      <c r="AF182" s="653"/>
      <c r="AG182" s="653"/>
      <c r="AH182" s="653"/>
    </row>
    <row r="183" spans="2:34" hidden="1">
      <c r="B183" s="482" t="s">
        <v>2338</v>
      </c>
      <c r="C183" s="486">
        <v>0.497</v>
      </c>
      <c r="D183" s="331" t="s">
        <v>2339</v>
      </c>
      <c r="E183" s="331"/>
      <c r="F183" s="377"/>
      <c r="G183" s="377"/>
      <c r="H183" s="377"/>
      <c r="I183" s="303"/>
      <c r="J183" s="377"/>
      <c r="K183" s="376"/>
      <c r="L183" s="366"/>
      <c r="M183" s="366"/>
      <c r="N183" s="366"/>
      <c r="O183" s="377"/>
      <c r="P183" s="377"/>
      <c r="Q183" s="377"/>
      <c r="R183" s="377"/>
      <c r="S183" s="377"/>
      <c r="T183" s="377"/>
      <c r="U183" s="377"/>
      <c r="V183" s="377"/>
      <c r="W183" s="377"/>
      <c r="X183" s="377"/>
      <c r="Y183" s="377"/>
      <c r="Z183" s="322"/>
      <c r="AA183" s="322"/>
      <c r="AB183" s="322"/>
      <c r="AC183" s="377"/>
      <c r="AD183" s="377"/>
      <c r="AE183" s="377"/>
      <c r="AF183" s="303"/>
      <c r="AG183" s="377"/>
      <c r="AH183" s="378"/>
    </row>
    <row r="184" spans="2:34" hidden="1">
      <c r="B184" s="670"/>
      <c r="C184" s="653"/>
      <c r="D184" s="653"/>
      <c r="E184" s="653"/>
      <c r="F184" s="653"/>
      <c r="G184" s="653"/>
      <c r="H184" s="653"/>
      <c r="I184" s="653"/>
      <c r="J184" s="653"/>
      <c r="K184" s="653"/>
      <c r="L184" s="653"/>
      <c r="M184" s="653"/>
      <c r="N184" s="653"/>
      <c r="O184" s="653"/>
      <c r="P184" s="653"/>
      <c r="Q184" s="653"/>
      <c r="R184" s="653"/>
      <c r="S184" s="653"/>
      <c r="T184" s="653"/>
      <c r="U184" s="653"/>
      <c r="V184" s="653"/>
      <c r="W184" s="653"/>
      <c r="X184" s="653"/>
      <c r="Y184" s="653"/>
      <c r="Z184" s="653"/>
      <c r="AA184" s="653"/>
      <c r="AB184" s="653"/>
      <c r="AC184" s="653"/>
      <c r="AD184" s="653"/>
      <c r="AE184" s="653"/>
      <c r="AF184" s="653"/>
      <c r="AG184" s="653"/>
      <c r="AH184" s="653"/>
    </row>
    <row r="185" spans="2:34" hidden="1">
      <c r="B185" s="482" t="s">
        <v>2340</v>
      </c>
      <c r="C185" s="486">
        <v>0.44500000000000001</v>
      </c>
      <c r="D185" s="331" t="s">
        <v>2341</v>
      </c>
      <c r="E185" s="331"/>
      <c r="F185" s="377"/>
      <c r="G185" s="377"/>
      <c r="H185" s="377"/>
      <c r="I185" s="303"/>
      <c r="J185" s="377"/>
      <c r="K185" s="376"/>
      <c r="L185" s="366"/>
      <c r="M185" s="377"/>
      <c r="N185" s="366"/>
      <c r="O185" s="377"/>
      <c r="P185" s="377"/>
      <c r="Q185" s="377"/>
      <c r="R185" s="377"/>
      <c r="S185" s="377"/>
      <c r="T185" s="377"/>
      <c r="U185" s="377"/>
      <c r="V185" s="377"/>
      <c r="W185" s="377"/>
      <c r="X185" s="377"/>
      <c r="Y185" s="377"/>
      <c r="Z185" s="322"/>
      <c r="AA185" s="322"/>
      <c r="AB185" s="322"/>
      <c r="AC185" s="377"/>
      <c r="AD185" s="377"/>
      <c r="AE185" s="377"/>
      <c r="AF185" s="303"/>
      <c r="AG185" s="421"/>
      <c r="AH185" s="378"/>
    </row>
    <row r="186" spans="2:34">
      <c r="B186" s="670"/>
      <c r="C186" s="653"/>
      <c r="D186" s="653"/>
      <c r="E186" s="653"/>
      <c r="F186" s="653"/>
      <c r="G186" s="653"/>
      <c r="H186" s="653"/>
      <c r="I186" s="653"/>
      <c r="J186" s="653"/>
      <c r="K186" s="653"/>
      <c r="L186" s="653"/>
      <c r="M186" s="653"/>
      <c r="N186" s="653"/>
      <c r="O186" s="653"/>
      <c r="P186" s="653"/>
      <c r="Q186" s="653"/>
      <c r="R186" s="653"/>
      <c r="S186" s="653"/>
      <c r="T186" s="653"/>
      <c r="U186" s="653"/>
      <c r="V186" s="653"/>
      <c r="W186" s="653"/>
      <c r="X186" s="653"/>
      <c r="Y186" s="653"/>
      <c r="Z186" s="653"/>
      <c r="AA186" s="653"/>
      <c r="AB186" s="653"/>
      <c r="AC186" s="653"/>
      <c r="AD186" s="653"/>
      <c r="AE186" s="653"/>
      <c r="AF186" s="653"/>
      <c r="AG186" s="653"/>
      <c r="AH186" s="653"/>
    </row>
    <row r="187" spans="2:34">
      <c r="B187" s="472" t="s">
        <v>2343</v>
      </c>
      <c r="C187" s="484">
        <v>0.34499999999999997</v>
      </c>
      <c r="D187" s="377" t="s">
        <v>2344</v>
      </c>
      <c r="E187" s="377"/>
      <c r="F187" s="377">
        <v>14</v>
      </c>
      <c r="G187" s="377" t="s">
        <v>2345</v>
      </c>
      <c r="H187" s="377" t="s">
        <v>2335</v>
      </c>
      <c r="I187" s="498" t="s">
        <v>2082</v>
      </c>
      <c r="J187" s="484">
        <v>0</v>
      </c>
      <c r="K187" s="321" t="s">
        <v>1700</v>
      </c>
      <c r="L187" s="366">
        <v>3</v>
      </c>
      <c r="M187" s="366">
        <v>5.2</v>
      </c>
      <c r="N187" s="377">
        <v>6.1</v>
      </c>
      <c r="O187" s="377">
        <v>1</v>
      </c>
      <c r="P187" s="377" t="s">
        <v>1705</v>
      </c>
      <c r="Q187" s="377" t="s">
        <v>1701</v>
      </c>
      <c r="R187" s="377" t="s">
        <v>1709</v>
      </c>
      <c r="S187" s="377">
        <v>0</v>
      </c>
      <c r="T187" s="377" t="s">
        <v>1701</v>
      </c>
      <c r="U187" s="377" t="s">
        <v>1767</v>
      </c>
      <c r="V187" s="377">
        <v>0</v>
      </c>
      <c r="W187" s="377" t="s">
        <v>1701</v>
      </c>
      <c r="X187" s="377" t="s">
        <v>1707</v>
      </c>
      <c r="Y187" s="377">
        <v>1</v>
      </c>
      <c r="Z187" s="322"/>
      <c r="AA187" s="322"/>
      <c r="AB187" s="322"/>
      <c r="AC187" s="377" t="s">
        <v>1699</v>
      </c>
      <c r="AD187" s="377" t="s">
        <v>1703</v>
      </c>
      <c r="AE187" s="377">
        <v>2</v>
      </c>
      <c r="AF187" s="303"/>
      <c r="AG187" s="377">
        <v>7.4793599999999998</v>
      </c>
      <c r="AH187" s="378">
        <v>112.42075</v>
      </c>
    </row>
    <row r="188" spans="2:34">
      <c r="B188" s="670"/>
      <c r="C188" s="653"/>
      <c r="D188" s="653"/>
      <c r="E188" s="653"/>
      <c r="F188" s="653"/>
      <c r="G188" s="653"/>
      <c r="H188" s="653"/>
      <c r="I188" s="653"/>
      <c r="J188" s="653"/>
      <c r="K188" s="653"/>
      <c r="L188" s="653"/>
      <c r="M188" s="653"/>
      <c r="N188" s="653"/>
      <c r="O188" s="653"/>
      <c r="P188" s="653"/>
      <c r="Q188" s="653"/>
      <c r="R188" s="653"/>
      <c r="S188" s="653"/>
      <c r="T188" s="653"/>
      <c r="U188" s="653"/>
      <c r="V188" s="653"/>
      <c r="W188" s="653"/>
      <c r="X188" s="653"/>
      <c r="Y188" s="653"/>
      <c r="Z188" s="653"/>
      <c r="AA188" s="653"/>
      <c r="AB188" s="653"/>
      <c r="AC188" s="653"/>
      <c r="AD188" s="653"/>
      <c r="AE188" s="653"/>
      <c r="AF188" s="653"/>
      <c r="AG188" s="653"/>
      <c r="AH188" s="653"/>
    </row>
    <row r="189" spans="2:34">
      <c r="B189" s="482" t="s">
        <v>2342</v>
      </c>
      <c r="C189" s="475">
        <v>0.4</v>
      </c>
      <c r="D189" s="480" t="s">
        <v>2348</v>
      </c>
      <c r="E189" s="480"/>
      <c r="F189" s="335">
        <v>15</v>
      </c>
      <c r="G189" s="377" t="s">
        <v>2349</v>
      </c>
      <c r="H189" s="376" t="s">
        <v>2346</v>
      </c>
      <c r="I189" s="345" t="s">
        <v>2122</v>
      </c>
      <c r="J189" s="391">
        <v>0.32500000000000001</v>
      </c>
      <c r="K189" s="335" t="s">
        <v>1700</v>
      </c>
      <c r="L189" s="392">
        <v>5.6</v>
      </c>
      <c r="M189" s="392">
        <v>16.8</v>
      </c>
      <c r="N189" s="392">
        <v>17.399999999999999</v>
      </c>
      <c r="O189" s="335">
        <v>1</v>
      </c>
      <c r="P189" s="335" t="s">
        <v>1705</v>
      </c>
      <c r="Q189" s="335" t="s">
        <v>1701</v>
      </c>
      <c r="R189" s="335" t="s">
        <v>1709</v>
      </c>
      <c r="S189" s="335">
        <v>1</v>
      </c>
      <c r="T189" s="383" t="s">
        <v>1701</v>
      </c>
      <c r="U189" s="383" t="s">
        <v>1767</v>
      </c>
      <c r="V189" s="383">
        <v>2</v>
      </c>
      <c r="W189" s="383" t="s">
        <v>1701</v>
      </c>
      <c r="X189" s="383" t="s">
        <v>1707</v>
      </c>
      <c r="Y189" s="383">
        <v>1</v>
      </c>
      <c r="Z189" s="322"/>
      <c r="AA189" s="322"/>
      <c r="AB189" s="322"/>
      <c r="AC189" s="317" t="s">
        <v>1699</v>
      </c>
      <c r="AD189" s="317" t="s">
        <v>1701</v>
      </c>
      <c r="AE189" s="317">
        <v>0</v>
      </c>
      <c r="AF189" s="303"/>
      <c r="AG189" s="395">
        <v>7.4761899999999999</v>
      </c>
      <c r="AH189" s="396">
        <v>112.42085</v>
      </c>
    </row>
    <row r="190" spans="2:34" hidden="1">
      <c r="B190" s="670"/>
      <c r="C190" s="653"/>
      <c r="D190" s="653"/>
      <c r="E190" s="653"/>
      <c r="F190" s="653"/>
      <c r="G190" s="653"/>
      <c r="H190" s="653"/>
      <c r="I190" s="653"/>
      <c r="J190" s="653"/>
      <c r="K190" s="653"/>
      <c r="L190" s="653"/>
      <c r="M190" s="653"/>
      <c r="N190" s="653"/>
      <c r="O190" s="653"/>
      <c r="P190" s="653"/>
      <c r="Q190" s="653"/>
      <c r="R190" s="653"/>
      <c r="S190" s="653"/>
      <c r="T190" s="653"/>
      <c r="U190" s="653"/>
      <c r="V190" s="653"/>
      <c r="W190" s="653"/>
      <c r="X190" s="653"/>
      <c r="Y190" s="653"/>
      <c r="Z190" s="653"/>
      <c r="AA190" s="653"/>
      <c r="AB190" s="653"/>
      <c r="AC190" s="653"/>
      <c r="AD190" s="653"/>
      <c r="AE190" s="653"/>
      <c r="AF190" s="653"/>
      <c r="AG190" s="653"/>
      <c r="AH190" s="653"/>
    </row>
    <row r="191" spans="2:34" hidden="1">
      <c r="B191" s="483" t="s">
        <v>2350</v>
      </c>
      <c r="C191" s="455">
        <v>0.33300000000000002</v>
      </c>
      <c r="D191" s="317" t="s">
        <v>2351</v>
      </c>
      <c r="E191" s="317"/>
      <c r="F191" s="317"/>
      <c r="G191" s="331"/>
      <c r="H191" s="317"/>
      <c r="I191" s="498"/>
      <c r="J191" s="317"/>
      <c r="K191" s="317"/>
      <c r="L191" s="453"/>
      <c r="M191" s="453"/>
      <c r="N191" s="453"/>
      <c r="O191" s="317"/>
      <c r="P191" s="377"/>
      <c r="Q191" s="377"/>
      <c r="R191" s="377"/>
      <c r="S191" s="317"/>
      <c r="T191" s="383"/>
      <c r="U191" s="383"/>
      <c r="V191" s="383"/>
      <c r="W191" s="383"/>
      <c r="X191" s="383"/>
      <c r="Y191" s="383"/>
      <c r="Z191" s="322"/>
      <c r="AA191" s="322"/>
      <c r="AB191" s="322"/>
      <c r="AC191" s="317"/>
      <c r="AD191" s="317"/>
      <c r="AE191" s="317"/>
      <c r="AF191" s="303"/>
      <c r="AG191" s="317"/>
      <c r="AH191" s="454"/>
    </row>
    <row r="192" spans="2:34" hidden="1">
      <c r="B192" s="670"/>
      <c r="C192" s="653"/>
      <c r="D192" s="653"/>
      <c r="E192" s="653"/>
      <c r="F192" s="653"/>
      <c r="G192" s="653"/>
      <c r="H192" s="653"/>
      <c r="I192" s="653"/>
      <c r="J192" s="653"/>
      <c r="K192" s="653"/>
      <c r="L192" s="653"/>
      <c r="M192" s="653"/>
      <c r="N192" s="653"/>
      <c r="O192" s="653"/>
      <c r="P192" s="653"/>
      <c r="Q192" s="653"/>
      <c r="R192" s="653"/>
      <c r="S192" s="653"/>
      <c r="T192" s="653"/>
      <c r="U192" s="653"/>
      <c r="V192" s="653"/>
      <c r="W192" s="653"/>
      <c r="X192" s="653"/>
      <c r="Y192" s="653"/>
      <c r="Z192" s="653"/>
      <c r="AA192" s="653"/>
      <c r="AB192" s="653"/>
      <c r="AC192" s="653"/>
      <c r="AD192" s="653"/>
      <c r="AE192" s="653"/>
      <c r="AF192" s="653"/>
      <c r="AG192" s="653"/>
      <c r="AH192" s="653"/>
    </row>
    <row r="193" spans="2:34" hidden="1">
      <c r="B193" s="488" t="s">
        <v>2053</v>
      </c>
      <c r="C193" s="467">
        <v>0.32200000000000001</v>
      </c>
      <c r="D193" s="469" t="s">
        <v>2352</v>
      </c>
      <c r="E193" s="469"/>
      <c r="F193" s="468"/>
      <c r="G193" s="317"/>
      <c r="H193" s="468"/>
      <c r="I193" s="303"/>
      <c r="J193" s="468"/>
      <c r="K193" s="468"/>
      <c r="L193" s="468"/>
      <c r="M193" s="468"/>
      <c r="N193" s="468"/>
      <c r="O193" s="468"/>
      <c r="P193" s="468"/>
      <c r="Q193" s="468"/>
      <c r="R193" s="468"/>
      <c r="S193" s="468"/>
      <c r="T193" s="468"/>
      <c r="U193" s="468"/>
      <c r="V193" s="468"/>
      <c r="W193" s="468"/>
      <c r="X193" s="468"/>
      <c r="Y193" s="468"/>
      <c r="Z193" s="322"/>
      <c r="AA193" s="322"/>
      <c r="AB193" s="322"/>
      <c r="AC193" s="468"/>
      <c r="AD193" s="468"/>
      <c r="AE193" s="468"/>
      <c r="AF193" s="303"/>
      <c r="AG193" s="468"/>
      <c r="AH193" s="362"/>
    </row>
    <row r="194" spans="2:34" hidden="1">
      <c r="B194" s="670"/>
      <c r="C194" s="653"/>
      <c r="D194" s="653"/>
      <c r="E194" s="653"/>
      <c r="F194" s="653"/>
      <c r="G194" s="653"/>
      <c r="H194" s="653"/>
      <c r="I194" s="653"/>
      <c r="J194" s="653"/>
      <c r="K194" s="653"/>
      <c r="L194" s="653"/>
      <c r="M194" s="653"/>
      <c r="N194" s="653"/>
      <c r="O194" s="653"/>
      <c r="P194" s="653"/>
      <c r="Q194" s="653"/>
      <c r="R194" s="653"/>
      <c r="S194" s="653"/>
      <c r="T194" s="653"/>
      <c r="U194" s="653"/>
      <c r="V194" s="653"/>
      <c r="W194" s="653"/>
      <c r="X194" s="653"/>
      <c r="Y194" s="653"/>
      <c r="Z194" s="653"/>
      <c r="AA194" s="653"/>
      <c r="AB194" s="653"/>
      <c r="AC194" s="653"/>
      <c r="AD194" s="653"/>
      <c r="AE194" s="653"/>
      <c r="AF194" s="653"/>
      <c r="AG194" s="653"/>
      <c r="AH194" s="653"/>
    </row>
    <row r="195" spans="2:34" hidden="1">
      <c r="B195" s="483" t="s">
        <v>2353</v>
      </c>
      <c r="C195" s="476">
        <v>0.158</v>
      </c>
      <c r="D195" s="481" t="s">
        <v>2354</v>
      </c>
      <c r="E195" s="481"/>
      <c r="F195" s="383"/>
      <c r="G195" s="317"/>
      <c r="H195" s="481"/>
      <c r="I195" s="303"/>
      <c r="J195" s="437"/>
      <c r="K195" s="383"/>
      <c r="L195" s="438"/>
      <c r="M195" s="438"/>
      <c r="N195" s="438"/>
      <c r="O195" s="383"/>
      <c r="P195" s="335"/>
      <c r="Q195" s="335"/>
      <c r="R195" s="335"/>
      <c r="S195" s="383"/>
      <c r="T195" s="383"/>
      <c r="U195" s="383"/>
      <c r="V195" s="383"/>
      <c r="W195" s="383"/>
      <c r="X195" s="383"/>
      <c r="Y195" s="383"/>
      <c r="Z195" s="322"/>
      <c r="AA195" s="322"/>
      <c r="AB195" s="322"/>
      <c r="AC195" s="383"/>
      <c r="AD195" s="383"/>
      <c r="AE195" s="383"/>
      <c r="AF195" s="303"/>
      <c r="AG195" s="393"/>
      <c r="AH195" s="394"/>
    </row>
    <row r="196" spans="2:34" hidden="1">
      <c r="B196" s="670"/>
      <c r="C196" s="653"/>
      <c r="D196" s="653"/>
      <c r="E196" s="653"/>
      <c r="F196" s="653"/>
      <c r="G196" s="653"/>
      <c r="H196" s="653"/>
      <c r="I196" s="653"/>
      <c r="J196" s="653"/>
      <c r="K196" s="653"/>
      <c r="L196" s="653"/>
      <c r="M196" s="653"/>
      <c r="N196" s="653"/>
      <c r="O196" s="653"/>
      <c r="P196" s="653"/>
      <c r="Q196" s="653"/>
      <c r="R196" s="653"/>
      <c r="S196" s="653"/>
      <c r="T196" s="653"/>
      <c r="U196" s="653"/>
      <c r="V196" s="653"/>
      <c r="W196" s="653"/>
      <c r="X196" s="653"/>
      <c r="Y196" s="653"/>
      <c r="Z196" s="653"/>
      <c r="AA196" s="653"/>
      <c r="AB196" s="653"/>
      <c r="AC196" s="653"/>
      <c r="AD196" s="653"/>
      <c r="AE196" s="653"/>
      <c r="AF196" s="653"/>
      <c r="AG196" s="653"/>
      <c r="AH196" s="653"/>
    </row>
    <row r="197" spans="2:34" hidden="1">
      <c r="B197" s="482" t="s">
        <v>2054</v>
      </c>
      <c r="C197" s="475">
        <v>0.2</v>
      </c>
      <c r="D197" s="477" t="s">
        <v>2355</v>
      </c>
      <c r="E197" s="496"/>
      <c r="F197" s="371"/>
      <c r="G197" s="317"/>
      <c r="H197" s="345"/>
      <c r="I197" s="303"/>
      <c r="J197" s="345"/>
      <c r="K197" s="345"/>
      <c r="L197" s="348"/>
      <c r="M197" s="348"/>
      <c r="N197" s="348"/>
      <c r="O197" s="345"/>
      <c r="P197" s="468"/>
      <c r="Q197" s="468"/>
      <c r="R197" s="468"/>
      <c r="S197" s="468"/>
      <c r="T197" s="468"/>
      <c r="U197" s="468"/>
      <c r="V197" s="468"/>
      <c r="W197" s="468"/>
      <c r="X197" s="468"/>
      <c r="Y197" s="468"/>
      <c r="Z197" s="322"/>
      <c r="AA197" s="322"/>
      <c r="AB197" s="322"/>
      <c r="AC197" s="468"/>
      <c r="AD197" s="468"/>
      <c r="AE197" s="468"/>
      <c r="AF197" s="303"/>
      <c r="AG197" s="345"/>
      <c r="AH197" s="351"/>
    </row>
    <row r="198" spans="2:34" hidden="1">
      <c r="B198" s="670"/>
      <c r="C198" s="653"/>
      <c r="D198" s="653"/>
      <c r="E198" s="653"/>
      <c r="F198" s="653"/>
      <c r="G198" s="653"/>
      <c r="H198" s="653"/>
      <c r="I198" s="653"/>
      <c r="J198" s="653"/>
      <c r="K198" s="653"/>
      <c r="L198" s="653"/>
      <c r="M198" s="653"/>
      <c r="N198" s="653"/>
      <c r="O198" s="653"/>
      <c r="P198" s="653"/>
      <c r="Q198" s="653"/>
      <c r="R198" s="653"/>
      <c r="S198" s="653"/>
      <c r="T198" s="653"/>
      <c r="U198" s="653"/>
      <c r="V198" s="653"/>
      <c r="W198" s="653"/>
      <c r="X198" s="653"/>
      <c r="Y198" s="653"/>
      <c r="Z198" s="653"/>
      <c r="AA198" s="653"/>
      <c r="AB198" s="653"/>
      <c r="AC198" s="653"/>
      <c r="AD198" s="653"/>
      <c r="AE198" s="653"/>
      <c r="AF198" s="653"/>
      <c r="AG198" s="653"/>
      <c r="AH198" s="653"/>
    </row>
    <row r="199" spans="2:34" hidden="1">
      <c r="B199" s="472" t="s">
        <v>2356</v>
      </c>
      <c r="C199" s="467">
        <v>0.20599999999999999</v>
      </c>
      <c r="D199" s="376" t="s">
        <v>2357</v>
      </c>
      <c r="E199" s="376"/>
      <c r="F199" s="376"/>
      <c r="G199" s="377"/>
      <c r="H199" s="376"/>
      <c r="I199" s="505"/>
      <c r="J199" s="320"/>
      <c r="K199" s="376"/>
      <c r="L199" s="321"/>
      <c r="M199" s="321"/>
      <c r="N199" s="321"/>
      <c r="O199" s="376"/>
      <c r="P199" s="376"/>
      <c r="Q199" s="376"/>
      <c r="R199" s="376"/>
      <c r="S199" s="376"/>
      <c r="T199" s="376"/>
      <c r="U199" s="376"/>
      <c r="V199" s="376"/>
      <c r="W199" s="376"/>
      <c r="X199" s="376"/>
      <c r="Y199" s="376"/>
      <c r="Z199" s="322"/>
      <c r="AA199" s="322"/>
      <c r="AB199" s="322"/>
      <c r="AC199" s="376"/>
      <c r="AD199" s="376"/>
      <c r="AE199" s="376"/>
      <c r="AF199" s="303"/>
      <c r="AG199" s="376"/>
      <c r="AH199" s="336"/>
    </row>
    <row r="200" spans="2:34" hidden="1">
      <c r="B200" s="670"/>
      <c r="C200" s="653"/>
      <c r="D200" s="653"/>
      <c r="E200" s="653"/>
      <c r="F200" s="653"/>
      <c r="G200" s="653"/>
      <c r="H200" s="653"/>
      <c r="I200" s="653"/>
      <c r="J200" s="653"/>
      <c r="K200" s="653"/>
      <c r="L200" s="653"/>
      <c r="M200" s="653"/>
      <c r="N200" s="653"/>
      <c r="O200" s="653"/>
      <c r="P200" s="653"/>
      <c r="Q200" s="653"/>
      <c r="R200" s="653"/>
      <c r="S200" s="653"/>
      <c r="T200" s="653"/>
      <c r="U200" s="653"/>
      <c r="V200" s="653"/>
      <c r="W200" s="653"/>
      <c r="X200" s="653"/>
      <c r="Y200" s="653"/>
      <c r="Z200" s="653"/>
      <c r="AA200" s="653"/>
      <c r="AB200" s="653"/>
      <c r="AC200" s="653"/>
      <c r="AD200" s="653"/>
      <c r="AE200" s="653"/>
      <c r="AF200" s="653"/>
      <c r="AG200" s="653"/>
      <c r="AH200" s="653"/>
    </row>
    <row r="201" spans="2:34" hidden="1">
      <c r="B201" s="482" t="s">
        <v>2358</v>
      </c>
      <c r="C201" s="475">
        <v>0.32300000000000001</v>
      </c>
      <c r="D201" s="480" t="s">
        <v>2359</v>
      </c>
      <c r="E201" s="480"/>
      <c r="F201" s="376"/>
      <c r="G201" s="377"/>
      <c r="H201" s="376"/>
      <c r="I201" s="303"/>
      <c r="J201" s="320"/>
      <c r="K201" s="376"/>
      <c r="L201" s="321"/>
      <c r="M201" s="321"/>
      <c r="N201" s="321"/>
      <c r="O201" s="376"/>
      <c r="P201" s="376"/>
      <c r="Q201" s="376"/>
      <c r="R201" s="376"/>
      <c r="S201" s="376"/>
      <c r="T201" s="376"/>
      <c r="U201" s="376"/>
      <c r="V201" s="376"/>
      <c r="W201" s="376"/>
      <c r="X201" s="376"/>
      <c r="Y201" s="376"/>
      <c r="Z201" s="322"/>
      <c r="AA201" s="322"/>
      <c r="AB201" s="322"/>
      <c r="AC201" s="376"/>
      <c r="AD201" s="376"/>
      <c r="AE201" s="376"/>
      <c r="AF201" s="303"/>
      <c r="AG201" s="421"/>
      <c r="AH201" s="439"/>
    </row>
    <row r="202" spans="2:34" hidden="1">
      <c r="B202" s="670"/>
      <c r="C202" s="653"/>
      <c r="D202" s="653"/>
      <c r="E202" s="653"/>
      <c r="F202" s="653"/>
      <c r="G202" s="653"/>
      <c r="H202" s="653"/>
      <c r="I202" s="653"/>
      <c r="J202" s="653"/>
      <c r="K202" s="653"/>
      <c r="L202" s="653"/>
      <c r="M202" s="653"/>
      <c r="N202" s="653"/>
      <c r="O202" s="653"/>
      <c r="P202" s="653"/>
      <c r="Q202" s="653"/>
      <c r="R202" s="653"/>
      <c r="S202" s="653"/>
      <c r="T202" s="653"/>
      <c r="U202" s="653"/>
      <c r="V202" s="653"/>
      <c r="W202" s="653"/>
      <c r="X202" s="653"/>
      <c r="Y202" s="653"/>
      <c r="Z202" s="653"/>
      <c r="AA202" s="653"/>
      <c r="AB202" s="653"/>
      <c r="AC202" s="653"/>
      <c r="AD202" s="653"/>
      <c r="AE202" s="653"/>
      <c r="AF202" s="653"/>
      <c r="AG202" s="653"/>
      <c r="AH202" s="653"/>
    </row>
    <row r="203" spans="2:34" hidden="1">
      <c r="B203" s="472" t="s">
        <v>2360</v>
      </c>
      <c r="C203" s="485">
        <v>0.22800000000000001</v>
      </c>
      <c r="D203" s="377" t="s">
        <v>2361</v>
      </c>
      <c r="E203" s="377"/>
      <c r="F203" s="377"/>
      <c r="G203" s="377"/>
      <c r="H203" s="377"/>
      <c r="I203" s="377"/>
      <c r="J203" s="377"/>
      <c r="K203" s="376"/>
      <c r="L203" s="377"/>
      <c r="M203" s="366"/>
      <c r="N203" s="366"/>
      <c r="O203" s="377"/>
      <c r="P203" s="376"/>
      <c r="Q203" s="376"/>
      <c r="R203" s="376"/>
      <c r="S203" s="377"/>
      <c r="T203" s="376"/>
      <c r="U203" s="376"/>
      <c r="V203" s="376"/>
      <c r="W203" s="376"/>
      <c r="X203" s="376"/>
      <c r="Y203" s="376"/>
      <c r="Z203" s="322"/>
      <c r="AA203" s="322"/>
      <c r="AB203" s="322"/>
      <c r="AC203" s="377"/>
      <c r="AD203" s="377"/>
      <c r="AE203" s="377"/>
      <c r="AF203" s="377"/>
      <c r="AG203" s="377"/>
      <c r="AH203" s="378"/>
    </row>
    <row r="204" spans="2:34" hidden="1">
      <c r="B204" s="670"/>
      <c r="C204" s="653"/>
      <c r="D204" s="653"/>
      <c r="E204" s="653"/>
      <c r="F204" s="653"/>
      <c r="G204" s="653"/>
      <c r="H204" s="653"/>
      <c r="I204" s="653"/>
      <c r="J204" s="653"/>
      <c r="K204" s="653"/>
      <c r="L204" s="653"/>
      <c r="M204" s="653"/>
      <c r="N204" s="653"/>
      <c r="O204" s="653"/>
      <c r="P204" s="653"/>
      <c r="Q204" s="653"/>
      <c r="R204" s="653"/>
      <c r="S204" s="653"/>
      <c r="T204" s="653"/>
      <c r="U204" s="653"/>
      <c r="V204" s="653"/>
      <c r="W204" s="653"/>
      <c r="X204" s="653"/>
      <c r="Y204" s="653"/>
      <c r="Z204" s="653"/>
      <c r="AA204" s="653"/>
      <c r="AB204" s="653"/>
      <c r="AC204" s="653"/>
      <c r="AD204" s="653"/>
      <c r="AE204" s="653"/>
      <c r="AF204" s="653"/>
      <c r="AG204" s="653"/>
      <c r="AH204" s="653"/>
    </row>
    <row r="205" spans="2:34" hidden="1">
      <c r="B205" s="472" t="s">
        <v>2362</v>
      </c>
      <c r="C205" s="485">
        <v>0.17599999999999999</v>
      </c>
      <c r="D205" s="377" t="s">
        <v>2363</v>
      </c>
      <c r="E205" s="377"/>
      <c r="F205" s="377"/>
      <c r="G205" s="377"/>
      <c r="H205" s="377"/>
      <c r="I205" s="468"/>
      <c r="J205" s="303"/>
      <c r="K205" s="376"/>
      <c r="L205" s="366"/>
      <c r="M205" s="366"/>
      <c r="N205" s="366"/>
      <c r="O205" s="377"/>
      <c r="P205" s="376"/>
      <c r="Q205" s="376"/>
      <c r="R205" s="376"/>
      <c r="S205" s="377"/>
      <c r="T205" s="376"/>
      <c r="U205" s="376"/>
      <c r="V205" s="376"/>
      <c r="W205" s="377"/>
      <c r="X205" s="377"/>
      <c r="Y205" s="377"/>
      <c r="Z205" s="322"/>
      <c r="AA205" s="322"/>
      <c r="AB205" s="322"/>
      <c r="AC205" s="376"/>
      <c r="AD205" s="376"/>
      <c r="AE205" s="376"/>
      <c r="AF205" s="377"/>
      <c r="AG205" s="377"/>
      <c r="AH205" s="378"/>
    </row>
    <row r="206" spans="2:34" hidden="1">
      <c r="B206" s="670"/>
      <c r="C206" s="653"/>
      <c r="D206" s="653"/>
      <c r="E206" s="653"/>
      <c r="F206" s="653"/>
      <c r="G206" s="653"/>
      <c r="H206" s="653"/>
      <c r="I206" s="653"/>
      <c r="J206" s="653"/>
      <c r="K206" s="653"/>
      <c r="L206" s="653"/>
      <c r="M206" s="653"/>
      <c r="N206" s="653"/>
      <c r="O206" s="653"/>
      <c r="P206" s="653"/>
      <c r="Q206" s="653"/>
      <c r="R206" s="653"/>
      <c r="S206" s="653"/>
      <c r="T206" s="653"/>
      <c r="U206" s="653"/>
      <c r="V206" s="653"/>
      <c r="W206" s="653"/>
      <c r="X206" s="653"/>
      <c r="Y206" s="653"/>
      <c r="Z206" s="653"/>
      <c r="AA206" s="653"/>
      <c r="AB206" s="653"/>
      <c r="AC206" s="653"/>
      <c r="AD206" s="653"/>
      <c r="AE206" s="653"/>
      <c r="AF206" s="653"/>
      <c r="AG206" s="653"/>
      <c r="AH206" s="653"/>
    </row>
    <row r="207" spans="2:34" hidden="1">
      <c r="B207" s="472" t="s">
        <v>2364</v>
      </c>
      <c r="C207" s="485">
        <v>0.22500000000000001</v>
      </c>
      <c r="D207" s="377" t="s">
        <v>2365</v>
      </c>
      <c r="E207" s="377"/>
      <c r="F207" s="377"/>
      <c r="G207" s="377"/>
      <c r="H207" s="377"/>
      <c r="I207" s="468"/>
      <c r="J207" s="303"/>
      <c r="K207" s="376"/>
      <c r="L207" s="366"/>
      <c r="M207" s="366"/>
      <c r="N207" s="366"/>
      <c r="O207" s="377"/>
      <c r="P207" s="376"/>
      <c r="Q207" s="376"/>
      <c r="R207" s="376"/>
      <c r="S207" s="377"/>
      <c r="T207" s="376"/>
      <c r="U207" s="376"/>
      <c r="V207" s="376"/>
      <c r="W207" s="377"/>
      <c r="X207" s="377"/>
      <c r="Y207" s="377"/>
      <c r="Z207" s="322"/>
      <c r="AA207" s="322"/>
      <c r="AB207" s="322"/>
      <c r="AC207" s="376"/>
      <c r="AD207" s="376"/>
      <c r="AE207" s="376"/>
      <c r="AF207" s="377"/>
      <c r="AG207" s="377"/>
      <c r="AH207" s="378"/>
    </row>
    <row r="208" spans="2:34" hidden="1">
      <c r="B208" s="670"/>
      <c r="C208" s="653"/>
      <c r="D208" s="653"/>
      <c r="E208" s="653"/>
      <c r="F208" s="653"/>
      <c r="G208" s="653"/>
      <c r="H208" s="653"/>
      <c r="I208" s="653"/>
      <c r="J208" s="653"/>
      <c r="K208" s="653"/>
      <c r="L208" s="653"/>
      <c r="M208" s="653"/>
      <c r="N208" s="653"/>
      <c r="O208" s="653"/>
      <c r="P208" s="653"/>
      <c r="Q208" s="653"/>
      <c r="R208" s="653"/>
      <c r="S208" s="653"/>
      <c r="T208" s="653"/>
      <c r="U208" s="653"/>
      <c r="V208" s="653"/>
      <c r="W208" s="653"/>
      <c r="X208" s="653"/>
      <c r="Y208" s="653"/>
      <c r="Z208" s="653"/>
      <c r="AA208" s="653"/>
      <c r="AB208" s="653"/>
      <c r="AC208" s="653"/>
      <c r="AD208" s="653"/>
      <c r="AE208" s="653"/>
      <c r="AF208" s="653"/>
      <c r="AG208" s="653"/>
      <c r="AH208" s="653"/>
    </row>
    <row r="209" spans="2:34" hidden="1">
      <c r="B209" s="482" t="s">
        <v>2366</v>
      </c>
      <c r="C209" s="350">
        <v>0.35</v>
      </c>
      <c r="D209" s="331" t="s">
        <v>2367</v>
      </c>
      <c r="E209" s="331"/>
      <c r="F209" s="377">
        <v>1</v>
      </c>
      <c r="G209" s="377" t="s">
        <v>2368</v>
      </c>
      <c r="H209" s="376" t="s">
        <v>2369</v>
      </c>
      <c r="I209" s="377" t="s">
        <v>2065</v>
      </c>
      <c r="J209" s="484">
        <v>0</v>
      </c>
      <c r="K209" s="376" t="s">
        <v>1700</v>
      </c>
      <c r="L209" s="377">
        <v>3.7</v>
      </c>
      <c r="M209" s="366">
        <v>5.5</v>
      </c>
      <c r="N209" s="377">
        <v>6</v>
      </c>
      <c r="O209" s="377">
        <v>1</v>
      </c>
      <c r="P209" s="376" t="s">
        <v>1705</v>
      </c>
      <c r="Q209" s="376" t="s">
        <v>1701</v>
      </c>
      <c r="R209" s="376" t="s">
        <v>1709</v>
      </c>
      <c r="S209" s="377">
        <v>0</v>
      </c>
      <c r="T209" s="376" t="s">
        <v>1701</v>
      </c>
      <c r="U209" s="376" t="s">
        <v>1767</v>
      </c>
      <c r="V209" s="376">
        <v>0</v>
      </c>
      <c r="W209" s="376" t="s">
        <v>1701</v>
      </c>
      <c r="X209" s="376" t="s">
        <v>1707</v>
      </c>
      <c r="Y209" s="376">
        <v>1</v>
      </c>
      <c r="Z209" s="322"/>
      <c r="AA209" s="322"/>
      <c r="AB209" s="322"/>
      <c r="AC209" s="376" t="s">
        <v>1699</v>
      </c>
      <c r="AD209" s="376" t="s">
        <v>1703</v>
      </c>
      <c r="AE209" s="376">
        <v>2</v>
      </c>
      <c r="AF209" s="377"/>
      <c r="AG209" s="377">
        <v>7.4596999999999998</v>
      </c>
      <c r="AH209" s="378">
        <v>112.4442</v>
      </c>
    </row>
    <row r="210" spans="2:34" hidden="1">
      <c r="B210" s="670"/>
      <c r="C210" s="653"/>
      <c r="D210" s="653"/>
      <c r="E210" s="653"/>
      <c r="F210" s="653"/>
      <c r="G210" s="653"/>
      <c r="H210" s="653"/>
      <c r="I210" s="653"/>
      <c r="J210" s="653"/>
      <c r="K210" s="653"/>
      <c r="L210" s="653"/>
      <c r="M210" s="653"/>
      <c r="N210" s="653"/>
      <c r="O210" s="653"/>
      <c r="P210" s="653"/>
      <c r="Q210" s="653"/>
      <c r="R210" s="653"/>
      <c r="S210" s="653"/>
      <c r="T210" s="653"/>
      <c r="U210" s="653"/>
      <c r="V210" s="653"/>
      <c r="W210" s="653"/>
      <c r="X210" s="653"/>
      <c r="Y210" s="653"/>
      <c r="Z210" s="653"/>
      <c r="AA210" s="653"/>
      <c r="AB210" s="653"/>
      <c r="AC210" s="653"/>
      <c r="AD210" s="653"/>
      <c r="AE210" s="653"/>
      <c r="AF210" s="653"/>
      <c r="AG210" s="653"/>
      <c r="AH210" s="653"/>
    </row>
    <row r="211" spans="2:34" hidden="1">
      <c r="B211" s="482" t="s">
        <v>2370</v>
      </c>
      <c r="C211" s="350">
        <v>0.71499999999999997</v>
      </c>
      <c r="D211" s="331" t="s">
        <v>2371</v>
      </c>
      <c r="E211" s="331"/>
      <c r="F211" s="377"/>
      <c r="G211" s="377"/>
      <c r="H211" s="376"/>
      <c r="I211" s="377"/>
      <c r="J211" s="377"/>
      <c r="K211" s="376"/>
      <c r="L211" s="366"/>
      <c r="M211" s="366"/>
      <c r="N211" s="366"/>
      <c r="O211" s="377"/>
      <c r="P211" s="376"/>
      <c r="Q211" s="376"/>
      <c r="R211" s="376"/>
      <c r="S211" s="377"/>
      <c r="T211" s="376"/>
      <c r="U211" s="376"/>
      <c r="V211" s="376"/>
      <c r="W211" s="376"/>
      <c r="X211" s="376"/>
      <c r="Y211" s="376"/>
      <c r="Z211" s="322"/>
      <c r="AA211" s="322"/>
      <c r="AB211" s="322"/>
      <c r="AC211" s="376"/>
      <c r="AD211" s="376"/>
      <c r="AE211" s="376"/>
      <c r="AF211" s="377"/>
      <c r="AG211" s="377"/>
      <c r="AH211" s="378"/>
    </row>
    <row r="212" spans="2:34" hidden="1">
      <c r="B212" s="670"/>
      <c r="C212" s="653"/>
      <c r="D212" s="653"/>
      <c r="E212" s="653"/>
      <c r="F212" s="653"/>
      <c r="G212" s="653"/>
      <c r="H212" s="653"/>
      <c r="I212" s="653"/>
      <c r="J212" s="653"/>
      <c r="K212" s="653"/>
      <c r="L212" s="653"/>
      <c r="M212" s="653"/>
      <c r="N212" s="653"/>
      <c r="O212" s="653"/>
      <c r="P212" s="653"/>
      <c r="Q212" s="653"/>
      <c r="R212" s="653"/>
      <c r="S212" s="653"/>
      <c r="T212" s="653"/>
      <c r="U212" s="653"/>
      <c r="V212" s="653"/>
      <c r="W212" s="653"/>
      <c r="X212" s="653"/>
      <c r="Y212" s="653"/>
      <c r="Z212" s="653"/>
      <c r="AA212" s="653"/>
      <c r="AB212" s="653"/>
      <c r="AC212" s="653"/>
      <c r="AD212" s="653"/>
      <c r="AE212" s="653"/>
      <c r="AF212" s="653"/>
      <c r="AG212" s="653"/>
      <c r="AH212" s="653"/>
    </row>
    <row r="213" spans="2:34" hidden="1">
      <c r="B213" s="482" t="s">
        <v>2372</v>
      </c>
      <c r="C213" s="475">
        <v>0.22</v>
      </c>
      <c r="D213" s="480" t="s">
        <v>2373</v>
      </c>
      <c r="E213" s="480"/>
      <c r="F213" s="376">
        <v>1</v>
      </c>
      <c r="G213" s="377" t="s">
        <v>2374</v>
      </c>
      <c r="H213" s="376" t="s">
        <v>2375</v>
      </c>
      <c r="I213" s="468" t="s">
        <v>2123</v>
      </c>
      <c r="J213" s="320">
        <v>0.14899999999999999</v>
      </c>
      <c r="K213" s="321" t="s">
        <v>1700</v>
      </c>
      <c r="L213" s="321">
        <v>3.65</v>
      </c>
      <c r="M213" s="321">
        <v>4</v>
      </c>
      <c r="N213" s="321">
        <v>5.7</v>
      </c>
      <c r="O213" s="376">
        <v>1</v>
      </c>
      <c r="P213" s="376" t="s">
        <v>1705</v>
      </c>
      <c r="Q213" s="376" t="s">
        <v>1701</v>
      </c>
      <c r="R213" s="376" t="s">
        <v>1709</v>
      </c>
      <c r="S213" s="376">
        <v>0</v>
      </c>
      <c r="T213" s="376" t="s">
        <v>1701</v>
      </c>
      <c r="U213" s="376" t="s">
        <v>1767</v>
      </c>
      <c r="V213" s="376">
        <v>0</v>
      </c>
      <c r="W213" s="376" t="s">
        <v>1701</v>
      </c>
      <c r="X213" s="376" t="s">
        <v>1707</v>
      </c>
      <c r="Y213" s="376">
        <v>1</v>
      </c>
      <c r="Z213" s="322"/>
      <c r="AA213" s="322"/>
      <c r="AB213" s="322"/>
      <c r="AC213" s="376" t="s">
        <v>1699</v>
      </c>
      <c r="AD213" s="376" t="s">
        <v>1703</v>
      </c>
      <c r="AE213" s="376">
        <v>2</v>
      </c>
      <c r="AF213" s="321"/>
      <c r="AG213" s="377">
        <v>7.4581900000000001</v>
      </c>
      <c r="AH213" s="378">
        <v>112.45182</v>
      </c>
    </row>
    <row r="214" spans="2:34" hidden="1">
      <c r="B214" s="670"/>
      <c r="C214" s="653"/>
      <c r="D214" s="653"/>
      <c r="E214" s="653"/>
      <c r="F214" s="653"/>
      <c r="G214" s="653"/>
      <c r="H214" s="653"/>
      <c r="I214" s="653"/>
      <c r="J214" s="653"/>
      <c r="K214" s="653"/>
      <c r="L214" s="653"/>
      <c r="M214" s="653"/>
      <c r="N214" s="653"/>
      <c r="O214" s="653"/>
      <c r="P214" s="653"/>
      <c r="Q214" s="653"/>
      <c r="R214" s="653"/>
      <c r="S214" s="653"/>
      <c r="T214" s="653"/>
      <c r="U214" s="653"/>
      <c r="V214" s="653"/>
      <c r="W214" s="653"/>
      <c r="X214" s="653"/>
      <c r="Y214" s="653"/>
      <c r="Z214" s="653"/>
      <c r="AA214" s="653"/>
      <c r="AB214" s="653"/>
      <c r="AC214" s="653"/>
      <c r="AD214" s="653"/>
      <c r="AE214" s="653"/>
      <c r="AF214" s="653"/>
      <c r="AG214" s="653"/>
      <c r="AH214" s="653"/>
    </row>
    <row r="215" spans="2:34" hidden="1">
      <c r="B215" s="482" t="s">
        <v>2376</v>
      </c>
      <c r="C215" s="475">
        <v>0.153</v>
      </c>
      <c r="D215" s="480" t="s">
        <v>2377</v>
      </c>
      <c r="E215" s="480"/>
      <c r="F215" s="335"/>
      <c r="G215" s="377"/>
      <c r="H215" s="376"/>
      <c r="I215" s="391"/>
      <c r="J215" s="391"/>
      <c r="K215" s="335"/>
      <c r="L215" s="392"/>
      <c r="M215" s="392"/>
      <c r="N215" s="392"/>
      <c r="O215" s="335"/>
      <c r="P215" s="481"/>
      <c r="Q215" s="481"/>
      <c r="R215" s="481"/>
      <c r="S215" s="481"/>
      <c r="T215" s="376"/>
      <c r="U215" s="376"/>
      <c r="V215" s="376"/>
      <c r="W215" s="376"/>
      <c r="X215" s="376"/>
      <c r="Y215" s="376"/>
      <c r="Z215" s="322"/>
      <c r="AA215" s="322"/>
      <c r="AB215" s="322"/>
      <c r="AC215" s="376"/>
      <c r="AD215" s="376"/>
      <c r="AE215" s="376"/>
      <c r="AF215" s="392"/>
      <c r="AG215" s="395"/>
      <c r="AH215" s="396"/>
    </row>
    <row r="216" spans="2:34" hidden="1">
      <c r="B216" s="670"/>
      <c r="C216" s="653"/>
      <c r="D216" s="653"/>
      <c r="E216" s="653"/>
      <c r="F216" s="653"/>
      <c r="G216" s="653"/>
      <c r="H216" s="653"/>
      <c r="I216" s="653"/>
      <c r="J216" s="653"/>
      <c r="K216" s="653"/>
      <c r="L216" s="653"/>
      <c r="M216" s="653"/>
      <c r="N216" s="653"/>
      <c r="O216" s="653"/>
      <c r="P216" s="653"/>
      <c r="Q216" s="653"/>
      <c r="R216" s="653"/>
      <c r="S216" s="653"/>
      <c r="T216" s="653"/>
      <c r="U216" s="653"/>
      <c r="V216" s="653"/>
      <c r="W216" s="653"/>
      <c r="X216" s="653"/>
      <c r="Y216" s="653"/>
      <c r="Z216" s="653"/>
      <c r="AA216" s="653"/>
      <c r="AB216" s="653"/>
      <c r="AC216" s="653"/>
      <c r="AD216" s="653"/>
      <c r="AE216" s="653"/>
      <c r="AF216" s="653"/>
      <c r="AG216" s="653"/>
      <c r="AH216" s="653"/>
    </row>
    <row r="217" spans="2:34" hidden="1">
      <c r="B217" s="483" t="s">
        <v>2378</v>
      </c>
      <c r="C217" s="476">
        <v>0.33500000000000002</v>
      </c>
      <c r="D217" s="481" t="s">
        <v>2379</v>
      </c>
      <c r="E217" s="481"/>
      <c r="F217" s="383"/>
      <c r="G217" s="317"/>
      <c r="H217" s="481"/>
      <c r="I217" s="437"/>
      <c r="J217" s="437"/>
      <c r="K217" s="383"/>
      <c r="L217" s="438"/>
      <c r="M217" s="438"/>
      <c r="N217" s="438"/>
      <c r="O217" s="383"/>
      <c r="P217" s="376"/>
      <c r="Q217" s="376"/>
      <c r="R217" s="376"/>
      <c r="S217" s="376"/>
      <c r="T217" s="376"/>
      <c r="U217" s="376"/>
      <c r="V217" s="376"/>
      <c r="W217" s="376"/>
      <c r="X217" s="376"/>
      <c r="Y217" s="376"/>
      <c r="Z217" s="322"/>
      <c r="AA217" s="322"/>
      <c r="AB217" s="322"/>
      <c r="AC217" s="376"/>
      <c r="AD217" s="376"/>
      <c r="AE217" s="376"/>
      <c r="AF217" s="438"/>
      <c r="AG217" s="393"/>
      <c r="AH217" s="394"/>
    </row>
    <row r="218" spans="2:34" hidden="1">
      <c r="B218" s="670"/>
      <c r="C218" s="653"/>
      <c r="D218" s="653"/>
      <c r="E218" s="653"/>
      <c r="F218" s="653"/>
      <c r="G218" s="653"/>
      <c r="H218" s="653"/>
      <c r="I218" s="653"/>
      <c r="J218" s="653"/>
      <c r="K218" s="653"/>
      <c r="L218" s="653"/>
      <c r="M218" s="653"/>
      <c r="N218" s="653"/>
      <c r="O218" s="653"/>
      <c r="P218" s="653"/>
      <c r="Q218" s="653"/>
      <c r="R218" s="653"/>
      <c r="S218" s="653"/>
      <c r="T218" s="653"/>
      <c r="U218" s="653"/>
      <c r="V218" s="653"/>
      <c r="W218" s="653"/>
      <c r="X218" s="653"/>
      <c r="Y218" s="653"/>
      <c r="Z218" s="653"/>
      <c r="AA218" s="653"/>
      <c r="AB218" s="653"/>
      <c r="AC218" s="653"/>
      <c r="AD218" s="653"/>
      <c r="AE218" s="653"/>
      <c r="AF218" s="653"/>
      <c r="AG218" s="653"/>
      <c r="AH218" s="653"/>
    </row>
    <row r="219" spans="2:34" hidden="1">
      <c r="B219" s="483" t="s">
        <v>2380</v>
      </c>
      <c r="C219" s="476">
        <v>0.13</v>
      </c>
      <c r="D219" s="481" t="s">
        <v>2381</v>
      </c>
      <c r="E219" s="481"/>
      <c r="F219" s="383"/>
      <c r="G219" s="317"/>
      <c r="H219" s="481"/>
      <c r="I219" s="437"/>
      <c r="J219" s="437"/>
      <c r="K219" s="383"/>
      <c r="L219" s="438"/>
      <c r="M219" s="438"/>
      <c r="N219" s="438"/>
      <c r="O219" s="383"/>
      <c r="P219" s="376"/>
      <c r="Q219" s="376"/>
      <c r="R219" s="376"/>
      <c r="S219" s="376"/>
      <c r="T219" s="376"/>
      <c r="U219" s="376"/>
      <c r="V219" s="376"/>
      <c r="W219" s="376"/>
      <c r="X219" s="376"/>
      <c r="Y219" s="376"/>
      <c r="Z219" s="322"/>
      <c r="AA219" s="322"/>
      <c r="AB219" s="322"/>
      <c r="AC219" s="376"/>
      <c r="AD219" s="376"/>
      <c r="AE219" s="376"/>
      <c r="AF219" s="438"/>
      <c r="AG219" s="393"/>
      <c r="AH219" s="394"/>
    </row>
    <row r="220" spans="2:34" hidden="1">
      <c r="B220" s="670"/>
      <c r="C220" s="653"/>
      <c r="D220" s="653"/>
      <c r="E220" s="653"/>
      <c r="F220" s="653"/>
      <c r="G220" s="653"/>
      <c r="H220" s="653"/>
      <c r="I220" s="653"/>
      <c r="J220" s="653"/>
      <c r="K220" s="653"/>
      <c r="L220" s="653"/>
      <c r="M220" s="653"/>
      <c r="N220" s="653"/>
      <c r="O220" s="653"/>
      <c r="P220" s="653"/>
      <c r="Q220" s="653"/>
      <c r="R220" s="653"/>
      <c r="S220" s="653"/>
      <c r="T220" s="653"/>
      <c r="U220" s="653"/>
      <c r="V220" s="653"/>
      <c r="W220" s="653"/>
      <c r="X220" s="653"/>
      <c r="Y220" s="653"/>
      <c r="Z220" s="653"/>
      <c r="AA220" s="653"/>
      <c r="AB220" s="653"/>
      <c r="AC220" s="653"/>
      <c r="AD220" s="653"/>
      <c r="AE220" s="653"/>
      <c r="AF220" s="653"/>
      <c r="AG220" s="653"/>
      <c r="AH220" s="653"/>
    </row>
    <row r="221" spans="2:34" hidden="1">
      <c r="B221" s="472" t="s">
        <v>2382</v>
      </c>
      <c r="C221" s="467">
        <v>0.42599999999999999</v>
      </c>
      <c r="D221" s="376" t="s">
        <v>2383</v>
      </c>
      <c r="E221" s="376"/>
      <c r="F221" s="376"/>
      <c r="G221" s="377"/>
      <c r="H221" s="376"/>
      <c r="I221" s="320"/>
      <c r="J221" s="320"/>
      <c r="K221" s="376"/>
      <c r="L221" s="321"/>
      <c r="M221" s="321"/>
      <c r="N221" s="321"/>
      <c r="O221" s="376"/>
      <c r="P221" s="376"/>
      <c r="Q221" s="376"/>
      <c r="R221" s="376"/>
      <c r="S221" s="376"/>
      <c r="T221" s="376"/>
      <c r="U221" s="376"/>
      <c r="V221" s="376"/>
      <c r="W221" s="376"/>
      <c r="X221" s="376"/>
      <c r="Y221" s="376"/>
      <c r="Z221" s="322"/>
      <c r="AA221" s="322"/>
      <c r="AB221" s="322"/>
      <c r="AC221" s="376"/>
      <c r="AD221" s="376"/>
      <c r="AE221" s="376"/>
      <c r="AF221" s="321"/>
      <c r="AG221" s="376"/>
      <c r="AH221" s="336"/>
    </row>
    <row r="222" spans="2:34" hidden="1">
      <c r="B222" s="499"/>
      <c r="C222" s="473"/>
      <c r="D222" s="473"/>
      <c r="E222" s="473"/>
      <c r="F222" s="473"/>
      <c r="G222" s="473"/>
      <c r="H222" s="473"/>
      <c r="I222" s="473"/>
      <c r="J222" s="473"/>
      <c r="K222" s="473"/>
      <c r="L222" s="473"/>
      <c r="M222" s="473"/>
      <c r="N222" s="473"/>
      <c r="O222" s="473"/>
      <c r="P222" s="473"/>
      <c r="Q222" s="473"/>
      <c r="R222" s="473"/>
      <c r="S222" s="473"/>
      <c r="T222" s="473"/>
      <c r="U222" s="473"/>
      <c r="V222" s="473"/>
      <c r="W222" s="473"/>
      <c r="X222" s="473"/>
      <c r="Y222" s="473"/>
      <c r="Z222" s="473"/>
      <c r="AA222" s="473"/>
      <c r="AB222" s="473"/>
      <c r="AC222" s="473"/>
      <c r="AD222" s="473"/>
      <c r="AE222" s="473"/>
      <c r="AF222" s="473"/>
      <c r="AG222" s="473"/>
      <c r="AH222" s="473"/>
    </row>
    <row r="223" spans="2:34" hidden="1">
      <c r="B223" s="482" t="s">
        <v>2384</v>
      </c>
      <c r="C223" s="475">
        <v>3.9</v>
      </c>
      <c r="D223" s="480" t="s">
        <v>2385</v>
      </c>
      <c r="E223" s="480"/>
      <c r="F223" s="335"/>
      <c r="G223" s="377"/>
      <c r="H223" s="376"/>
      <c r="I223" s="391"/>
      <c r="J223" s="391"/>
      <c r="K223" s="335"/>
      <c r="L223" s="392"/>
      <c r="M223" s="392"/>
      <c r="N223" s="392"/>
      <c r="O223" s="335"/>
      <c r="P223" s="335"/>
      <c r="Q223" s="335"/>
      <c r="R223" s="335"/>
      <c r="S223" s="335"/>
      <c r="T223" s="335"/>
      <c r="U223" s="335"/>
      <c r="V223" s="335"/>
      <c r="W223" s="335"/>
      <c r="X223" s="335"/>
      <c r="Y223" s="335"/>
      <c r="Z223" s="322"/>
      <c r="AA223" s="322"/>
      <c r="AB223" s="322"/>
      <c r="AC223" s="335"/>
      <c r="AD223" s="335"/>
      <c r="AE223" s="335"/>
      <c r="AF223" s="392"/>
      <c r="AG223" s="335"/>
      <c r="AH223" s="506"/>
    </row>
    <row r="224" spans="2:34" hidden="1">
      <c r="B224" s="670"/>
      <c r="C224" s="653"/>
      <c r="D224" s="653"/>
      <c r="E224" s="653"/>
      <c r="F224" s="653"/>
      <c r="G224" s="653"/>
      <c r="H224" s="653"/>
      <c r="I224" s="653"/>
      <c r="J224" s="653"/>
      <c r="K224" s="653"/>
      <c r="L224" s="653"/>
      <c r="M224" s="653"/>
      <c r="N224" s="653"/>
      <c r="O224" s="653"/>
      <c r="P224" s="653"/>
      <c r="Q224" s="653"/>
      <c r="R224" s="653"/>
      <c r="S224" s="653"/>
      <c r="T224" s="653"/>
      <c r="U224" s="653"/>
      <c r="V224" s="653"/>
      <c r="W224" s="653"/>
      <c r="X224" s="653"/>
      <c r="Y224" s="653"/>
      <c r="Z224" s="653"/>
      <c r="AA224" s="653"/>
      <c r="AB224" s="653"/>
      <c r="AC224" s="653"/>
      <c r="AD224" s="653"/>
      <c r="AE224" s="653"/>
      <c r="AF224" s="653"/>
      <c r="AG224" s="653"/>
      <c r="AH224" s="653"/>
    </row>
    <row r="225" spans="2:34" hidden="1">
      <c r="B225" s="472" t="s">
        <v>2386</v>
      </c>
      <c r="C225" s="467">
        <v>0.39</v>
      </c>
      <c r="D225" s="376" t="s">
        <v>2387</v>
      </c>
      <c r="E225" s="376"/>
      <c r="F225" s="335"/>
      <c r="G225" s="377"/>
      <c r="H225" s="376"/>
      <c r="I225" s="391"/>
      <c r="J225" s="391"/>
      <c r="K225" s="335"/>
      <c r="L225" s="392"/>
      <c r="M225" s="392"/>
      <c r="N225" s="392"/>
      <c r="O225" s="335"/>
      <c r="P225" s="335"/>
      <c r="Q225" s="335"/>
      <c r="R225" s="335"/>
      <c r="S225" s="335"/>
      <c r="T225" s="335"/>
      <c r="U225" s="335"/>
      <c r="V225" s="335"/>
      <c r="W225" s="335"/>
      <c r="X225" s="335"/>
      <c r="Y225" s="335"/>
      <c r="Z225" s="322"/>
      <c r="AA225" s="322"/>
      <c r="AB225" s="322"/>
      <c r="AC225" s="335"/>
      <c r="AD225" s="335"/>
      <c r="AE225" s="335"/>
      <c r="AF225" s="392"/>
      <c r="AG225" s="335"/>
      <c r="AH225" s="396"/>
    </row>
    <row r="226" spans="2:34" hidden="1">
      <c r="B226" s="670"/>
      <c r="C226" s="653"/>
      <c r="D226" s="653"/>
      <c r="E226" s="653"/>
      <c r="F226" s="653"/>
      <c r="G226" s="653"/>
      <c r="H226" s="653"/>
      <c r="I226" s="653"/>
      <c r="J226" s="653"/>
      <c r="K226" s="653"/>
      <c r="L226" s="653"/>
      <c r="M226" s="653"/>
      <c r="N226" s="653"/>
      <c r="O226" s="653"/>
      <c r="P226" s="653"/>
      <c r="Q226" s="653"/>
      <c r="R226" s="653"/>
      <c r="S226" s="653"/>
      <c r="T226" s="653"/>
      <c r="U226" s="653"/>
      <c r="V226" s="653"/>
      <c r="W226" s="653"/>
      <c r="X226" s="653"/>
      <c r="Y226" s="653"/>
      <c r="Z226" s="653"/>
      <c r="AA226" s="653"/>
      <c r="AB226" s="653"/>
      <c r="AC226" s="653"/>
      <c r="AD226" s="653"/>
      <c r="AE226" s="653"/>
      <c r="AF226" s="653"/>
      <c r="AG226" s="653"/>
      <c r="AH226" s="653"/>
    </row>
    <row r="227" spans="2:34" hidden="1">
      <c r="B227" s="472" t="s">
        <v>2388</v>
      </c>
      <c r="C227" s="467">
        <v>0.51400000000000001</v>
      </c>
      <c r="D227" s="376" t="s">
        <v>2389</v>
      </c>
      <c r="E227" s="376"/>
      <c r="F227" s="376"/>
      <c r="G227" s="377"/>
      <c r="H227" s="376"/>
      <c r="I227" s="320"/>
      <c r="J227" s="320"/>
      <c r="K227" s="376"/>
      <c r="L227" s="321"/>
      <c r="M227" s="321"/>
      <c r="N227" s="321"/>
      <c r="O227" s="376"/>
      <c r="P227" s="376"/>
      <c r="Q227" s="376"/>
      <c r="R227" s="376"/>
      <c r="S227" s="376"/>
      <c r="T227" s="376"/>
      <c r="U227" s="376"/>
      <c r="V227" s="376"/>
      <c r="W227" s="376"/>
      <c r="X227" s="376"/>
      <c r="Y227" s="376"/>
      <c r="Z227" s="322"/>
      <c r="AA227" s="322"/>
      <c r="AB227" s="322"/>
      <c r="AC227" s="376"/>
      <c r="AD227" s="376"/>
      <c r="AE227" s="376"/>
      <c r="AF227" s="321"/>
      <c r="AG227" s="376"/>
      <c r="AH227" s="336"/>
    </row>
    <row r="228" spans="2:34" hidden="1">
      <c r="B228" s="670"/>
      <c r="C228" s="653"/>
      <c r="D228" s="653"/>
      <c r="E228" s="653"/>
      <c r="F228" s="653"/>
      <c r="G228" s="653"/>
      <c r="H228" s="653"/>
      <c r="I228" s="653"/>
      <c r="J228" s="653"/>
      <c r="K228" s="653"/>
      <c r="L228" s="653"/>
      <c r="M228" s="653"/>
      <c r="N228" s="653"/>
      <c r="O228" s="653"/>
      <c r="P228" s="653"/>
      <c r="Q228" s="653"/>
      <c r="R228" s="653"/>
      <c r="S228" s="653"/>
      <c r="T228" s="653"/>
      <c r="U228" s="653"/>
      <c r="V228" s="653"/>
      <c r="W228" s="653"/>
      <c r="X228" s="653"/>
      <c r="Y228" s="653"/>
      <c r="Z228" s="653"/>
      <c r="AA228" s="653"/>
      <c r="AB228" s="653"/>
      <c r="AC228" s="653"/>
      <c r="AD228" s="653"/>
      <c r="AE228" s="653"/>
      <c r="AF228" s="653"/>
      <c r="AG228" s="653"/>
      <c r="AH228" s="653"/>
    </row>
    <row r="229" spans="2:34" hidden="1">
      <c r="B229" s="472">
        <v>100</v>
      </c>
      <c r="C229" s="467">
        <v>0.55100000000000005</v>
      </c>
      <c r="D229" s="376" t="s">
        <v>2390</v>
      </c>
      <c r="E229" s="376"/>
      <c r="F229" s="376">
        <v>1</v>
      </c>
      <c r="G229" s="377" t="s">
        <v>2391</v>
      </c>
      <c r="H229" s="376" t="s">
        <v>2392</v>
      </c>
      <c r="I229" s="320" t="s">
        <v>2121</v>
      </c>
      <c r="J229" s="320">
        <v>2.1999999999999999E-2</v>
      </c>
      <c r="K229" s="376" t="s">
        <v>1700</v>
      </c>
      <c r="L229" s="321">
        <v>3.6</v>
      </c>
      <c r="M229" s="321">
        <v>5.4</v>
      </c>
      <c r="N229" s="321">
        <v>7.9</v>
      </c>
      <c r="O229" s="376">
        <v>1</v>
      </c>
      <c r="P229" s="376" t="s">
        <v>1705</v>
      </c>
      <c r="Q229" s="376" t="s">
        <v>1701</v>
      </c>
      <c r="R229" s="376" t="s">
        <v>1709</v>
      </c>
      <c r="S229" s="376">
        <v>0</v>
      </c>
      <c r="T229" s="376" t="s">
        <v>1701</v>
      </c>
      <c r="U229" s="376" t="s">
        <v>1767</v>
      </c>
      <c r="V229" s="376">
        <v>0</v>
      </c>
      <c r="W229" s="376" t="s">
        <v>1703</v>
      </c>
      <c r="X229" s="376" t="s">
        <v>1698</v>
      </c>
      <c r="Y229" s="376">
        <v>1</v>
      </c>
      <c r="Z229" s="322"/>
      <c r="AA229" s="322"/>
      <c r="AB229" s="322"/>
      <c r="AC229" s="376" t="s">
        <v>1699</v>
      </c>
      <c r="AD229" s="376" t="s">
        <v>1703</v>
      </c>
      <c r="AE229" s="376">
        <v>2</v>
      </c>
      <c r="AF229" s="321"/>
      <c r="AG229" s="376">
        <v>7.4516299999999998</v>
      </c>
      <c r="AH229" s="336">
        <v>112.44732</v>
      </c>
    </row>
    <row r="230" spans="2:34" hidden="1">
      <c r="B230" s="670"/>
      <c r="C230" s="653"/>
      <c r="D230" s="653"/>
      <c r="E230" s="653"/>
      <c r="F230" s="653"/>
      <c r="G230" s="653"/>
      <c r="H230" s="653"/>
      <c r="I230" s="653"/>
      <c r="J230" s="653"/>
      <c r="K230" s="653"/>
      <c r="L230" s="653"/>
      <c r="M230" s="653"/>
      <c r="N230" s="653"/>
      <c r="O230" s="653"/>
      <c r="P230" s="653"/>
      <c r="Q230" s="653"/>
      <c r="R230" s="653"/>
      <c r="S230" s="653"/>
      <c r="T230" s="653"/>
      <c r="U230" s="653"/>
      <c r="V230" s="653"/>
      <c r="W230" s="653"/>
      <c r="X230" s="653"/>
      <c r="Y230" s="653"/>
      <c r="Z230" s="653"/>
      <c r="AA230" s="653"/>
      <c r="AB230" s="653"/>
      <c r="AC230" s="653"/>
      <c r="AD230" s="653"/>
      <c r="AE230" s="653"/>
      <c r="AF230" s="653"/>
      <c r="AG230" s="653"/>
      <c r="AH230" s="653"/>
    </row>
    <row r="231" spans="2:34" hidden="1">
      <c r="B231" s="472">
        <v>101</v>
      </c>
      <c r="C231" s="467">
        <v>0.16900000000000001</v>
      </c>
      <c r="D231" s="376" t="s">
        <v>2393</v>
      </c>
      <c r="E231" s="376"/>
      <c r="F231" s="376">
        <v>1</v>
      </c>
      <c r="G231" s="377" t="s">
        <v>2394</v>
      </c>
      <c r="H231" s="376" t="s">
        <v>2395</v>
      </c>
      <c r="I231" s="320" t="s">
        <v>2096</v>
      </c>
      <c r="J231" s="320">
        <v>0.05</v>
      </c>
      <c r="K231" s="376" t="s">
        <v>1700</v>
      </c>
      <c r="L231" s="321">
        <v>3.8</v>
      </c>
      <c r="M231" s="321">
        <v>4.2</v>
      </c>
      <c r="N231" s="321">
        <v>5.9</v>
      </c>
      <c r="O231" s="376">
        <v>1</v>
      </c>
      <c r="P231" s="376" t="s">
        <v>1705</v>
      </c>
      <c r="Q231" s="376" t="s">
        <v>1701</v>
      </c>
      <c r="R231" s="376" t="s">
        <v>1709</v>
      </c>
      <c r="S231" s="376">
        <v>1</v>
      </c>
      <c r="T231" s="376" t="s">
        <v>1701</v>
      </c>
      <c r="U231" s="376" t="s">
        <v>1767</v>
      </c>
      <c r="V231" s="376">
        <v>2</v>
      </c>
      <c r="W231" s="376" t="s">
        <v>1701</v>
      </c>
      <c r="X231" s="376" t="s">
        <v>1707</v>
      </c>
      <c r="Y231" s="376">
        <v>1</v>
      </c>
      <c r="Z231" s="322"/>
      <c r="AA231" s="322"/>
      <c r="AB231" s="322"/>
      <c r="AC231" s="376" t="s">
        <v>1699</v>
      </c>
      <c r="AD231" s="376" t="s">
        <v>1703</v>
      </c>
      <c r="AE231" s="376">
        <v>0</v>
      </c>
      <c r="AF231" s="321"/>
      <c r="AG231" s="376">
        <v>7.45878</v>
      </c>
      <c r="AH231" s="507">
        <v>112.44935</v>
      </c>
    </row>
    <row r="232" spans="2:34" hidden="1">
      <c r="B232" s="670"/>
      <c r="C232" s="653"/>
      <c r="D232" s="653"/>
      <c r="E232" s="653"/>
      <c r="F232" s="653"/>
      <c r="G232" s="653"/>
      <c r="H232" s="653"/>
      <c r="I232" s="653"/>
      <c r="J232" s="653"/>
      <c r="K232" s="653"/>
      <c r="L232" s="653"/>
      <c r="M232" s="653"/>
      <c r="N232" s="653"/>
      <c r="O232" s="653"/>
      <c r="P232" s="653"/>
      <c r="Q232" s="653"/>
      <c r="R232" s="653"/>
      <c r="S232" s="653"/>
      <c r="T232" s="653"/>
      <c r="U232" s="653"/>
      <c r="V232" s="653"/>
      <c r="W232" s="653"/>
      <c r="X232" s="653"/>
      <c r="Y232" s="653"/>
      <c r="Z232" s="653"/>
      <c r="AA232" s="653"/>
      <c r="AB232" s="653"/>
      <c r="AC232" s="653"/>
      <c r="AD232" s="653"/>
      <c r="AE232" s="653"/>
      <c r="AF232" s="653"/>
      <c r="AG232" s="653"/>
      <c r="AH232" s="653"/>
    </row>
    <row r="233" spans="2:34" hidden="1">
      <c r="B233" s="472">
        <v>102</v>
      </c>
      <c r="C233" s="467">
        <v>0.40300000000000002</v>
      </c>
      <c r="D233" s="376" t="s">
        <v>2396</v>
      </c>
      <c r="E233" s="376"/>
      <c r="F233" s="376"/>
      <c r="G233" s="377"/>
      <c r="H233" s="376"/>
      <c r="I233" s="320"/>
      <c r="J233" s="320"/>
      <c r="K233" s="376"/>
      <c r="L233" s="321"/>
      <c r="M233" s="321"/>
      <c r="N233" s="321"/>
      <c r="O233" s="376"/>
      <c r="P233" s="376"/>
      <c r="Q233" s="376"/>
      <c r="R233" s="376"/>
      <c r="S233" s="376"/>
      <c r="T233" s="376"/>
      <c r="U233" s="376"/>
      <c r="V233" s="376"/>
      <c r="W233" s="376"/>
      <c r="X233" s="376"/>
      <c r="Y233" s="376"/>
      <c r="Z233" s="322"/>
      <c r="AA233" s="322"/>
      <c r="AB233" s="322"/>
      <c r="AC233" s="376"/>
      <c r="AD233" s="376"/>
      <c r="AE233" s="376"/>
      <c r="AF233" s="321"/>
      <c r="AG233" s="369"/>
      <c r="AH233" s="507"/>
    </row>
    <row r="234" spans="2:34" hidden="1">
      <c r="B234" s="670"/>
      <c r="C234" s="653"/>
      <c r="D234" s="653"/>
      <c r="E234" s="653"/>
      <c r="F234" s="653"/>
      <c r="G234" s="653"/>
      <c r="H234" s="653"/>
      <c r="I234" s="653"/>
      <c r="J234" s="653"/>
      <c r="K234" s="653"/>
      <c r="L234" s="653"/>
      <c r="M234" s="653"/>
      <c r="N234" s="653"/>
      <c r="O234" s="653"/>
      <c r="P234" s="653"/>
      <c r="Q234" s="653"/>
      <c r="R234" s="653"/>
      <c r="S234" s="653"/>
      <c r="T234" s="653"/>
      <c r="U234" s="653"/>
      <c r="V234" s="653"/>
      <c r="W234" s="653"/>
      <c r="X234" s="653"/>
      <c r="Y234" s="653"/>
      <c r="Z234" s="653"/>
      <c r="AA234" s="653"/>
      <c r="AB234" s="653"/>
      <c r="AC234" s="653"/>
      <c r="AD234" s="653"/>
      <c r="AE234" s="653"/>
      <c r="AF234" s="653"/>
      <c r="AG234" s="653"/>
      <c r="AH234" s="653"/>
    </row>
    <row r="235" spans="2:34" hidden="1">
      <c r="B235" s="488">
        <v>103</v>
      </c>
      <c r="C235" s="467">
        <v>0.45600000000000002</v>
      </c>
      <c r="D235" s="376" t="s">
        <v>2397</v>
      </c>
      <c r="E235" s="330"/>
      <c r="F235" s="371">
        <v>1</v>
      </c>
      <c r="G235" s="333" t="s">
        <v>2398</v>
      </c>
      <c r="H235" s="444" t="s">
        <v>2399</v>
      </c>
      <c r="I235" s="347" t="s">
        <v>2075</v>
      </c>
      <c r="J235" s="347">
        <v>0.29699999999999999</v>
      </c>
      <c r="K235" s="481" t="s">
        <v>1700</v>
      </c>
      <c r="L235" s="345">
        <v>5.9</v>
      </c>
      <c r="M235" s="345">
        <v>4.9000000000000004</v>
      </c>
      <c r="N235" s="345">
        <v>5.3</v>
      </c>
      <c r="O235" s="345">
        <v>1</v>
      </c>
      <c r="P235" s="468" t="s">
        <v>1705</v>
      </c>
      <c r="Q235" s="468" t="s">
        <v>1701</v>
      </c>
      <c r="R235" s="468" t="s">
        <v>1709</v>
      </c>
      <c r="S235" s="345">
        <v>0</v>
      </c>
      <c r="T235" s="468" t="s">
        <v>1701</v>
      </c>
      <c r="U235" s="468" t="s">
        <v>1767</v>
      </c>
      <c r="V235" s="468">
        <v>0</v>
      </c>
      <c r="W235" s="468" t="s">
        <v>1701</v>
      </c>
      <c r="X235" s="468" t="s">
        <v>1707</v>
      </c>
      <c r="Y235" s="468">
        <v>1</v>
      </c>
      <c r="Z235" s="322"/>
      <c r="AA235" s="322"/>
      <c r="AB235" s="322"/>
      <c r="AC235" s="468" t="s">
        <v>1699</v>
      </c>
      <c r="AD235" s="468" t="s">
        <v>1703</v>
      </c>
      <c r="AE235" s="468">
        <v>2</v>
      </c>
      <c r="AF235" s="345"/>
      <c r="AG235" s="345">
        <v>7.47384</v>
      </c>
      <c r="AH235" s="351">
        <v>112.45537</v>
      </c>
    </row>
    <row r="236" spans="2:34" hidden="1">
      <c r="B236" s="670"/>
      <c r="C236" s="653"/>
      <c r="D236" s="653"/>
      <c r="E236" s="653"/>
      <c r="F236" s="653"/>
      <c r="G236" s="653"/>
      <c r="H236" s="653"/>
      <c r="I236" s="653"/>
      <c r="J236" s="653"/>
      <c r="K236" s="653"/>
      <c r="L236" s="653"/>
      <c r="M236" s="653"/>
      <c r="N236" s="653"/>
      <c r="O236" s="653"/>
      <c r="P236" s="653"/>
      <c r="Q236" s="653"/>
      <c r="R236" s="653"/>
      <c r="S236" s="653"/>
      <c r="T236" s="653"/>
      <c r="U236" s="653"/>
      <c r="V236" s="653"/>
      <c r="W236" s="653"/>
      <c r="X236" s="653"/>
      <c r="Y236" s="653"/>
      <c r="Z236" s="653"/>
      <c r="AA236" s="653"/>
      <c r="AB236" s="653"/>
      <c r="AC236" s="653"/>
      <c r="AD236" s="653"/>
      <c r="AE236" s="653"/>
      <c r="AF236" s="653"/>
      <c r="AG236" s="653"/>
      <c r="AH236" s="653"/>
    </row>
    <row r="237" spans="2:34" hidden="1">
      <c r="B237" s="472">
        <v>104</v>
      </c>
      <c r="C237" s="467">
        <v>0.59799999999999998</v>
      </c>
      <c r="D237" s="376" t="s">
        <v>2460</v>
      </c>
      <c r="E237" s="376"/>
      <c r="F237" s="376"/>
      <c r="G237" s="377"/>
      <c r="H237" s="376"/>
      <c r="I237" s="320"/>
      <c r="J237" s="320"/>
      <c r="K237" s="376"/>
      <c r="L237" s="321"/>
      <c r="M237" s="321"/>
      <c r="N237" s="321"/>
      <c r="O237" s="376"/>
      <c r="P237" s="376"/>
      <c r="Q237" s="376"/>
      <c r="R237" s="376"/>
      <c r="S237" s="376"/>
      <c r="T237" s="376"/>
      <c r="U237" s="376"/>
      <c r="V237" s="376"/>
      <c r="W237" s="376"/>
      <c r="X237" s="376"/>
      <c r="Y237" s="376"/>
      <c r="Z237" s="322"/>
      <c r="AA237" s="322"/>
      <c r="AB237" s="322"/>
      <c r="AC237" s="376"/>
      <c r="AD237" s="376"/>
      <c r="AE237" s="376"/>
      <c r="AF237" s="321"/>
      <c r="AG237" s="369"/>
      <c r="AH237" s="507"/>
    </row>
    <row r="238" spans="2:34">
      <c r="B238" s="670"/>
      <c r="C238" s="653"/>
      <c r="D238" s="653"/>
      <c r="E238" s="653"/>
      <c r="F238" s="653"/>
      <c r="G238" s="653"/>
      <c r="H238" s="653"/>
      <c r="I238" s="653"/>
      <c r="J238" s="653"/>
      <c r="K238" s="653"/>
      <c r="L238" s="653"/>
      <c r="M238" s="653"/>
      <c r="N238" s="653"/>
      <c r="O238" s="653"/>
      <c r="P238" s="653"/>
      <c r="Q238" s="653"/>
      <c r="R238" s="653"/>
      <c r="S238" s="653"/>
      <c r="T238" s="653"/>
      <c r="U238" s="653"/>
      <c r="V238" s="653"/>
      <c r="W238" s="653"/>
      <c r="X238" s="653"/>
      <c r="Y238" s="653"/>
      <c r="Z238" s="653"/>
      <c r="AA238" s="653"/>
      <c r="AB238" s="653"/>
      <c r="AC238" s="653"/>
      <c r="AD238" s="653"/>
      <c r="AE238" s="653"/>
      <c r="AF238" s="653"/>
      <c r="AG238" s="653"/>
      <c r="AH238" s="653"/>
    </row>
    <row r="239" spans="2:34">
      <c r="B239" s="472">
        <v>105</v>
      </c>
      <c r="C239" s="377">
        <v>1.1879999999999999</v>
      </c>
      <c r="D239" s="376" t="s">
        <v>2400</v>
      </c>
      <c r="E239" s="376"/>
      <c r="F239" s="377">
        <v>16</v>
      </c>
      <c r="G239" s="333" t="s">
        <v>2401</v>
      </c>
      <c r="H239" s="377" t="s">
        <v>2402</v>
      </c>
      <c r="I239" s="347" t="s">
        <v>2094</v>
      </c>
      <c r="J239" s="484">
        <v>0.83</v>
      </c>
      <c r="K239" s="377" t="s">
        <v>1700</v>
      </c>
      <c r="L239" s="366">
        <v>2.9</v>
      </c>
      <c r="M239" s="366">
        <v>5.9</v>
      </c>
      <c r="N239" s="366">
        <v>6.5</v>
      </c>
      <c r="O239" s="377">
        <v>1</v>
      </c>
      <c r="P239" s="468" t="s">
        <v>1705</v>
      </c>
      <c r="Q239" s="468" t="s">
        <v>1701</v>
      </c>
      <c r="R239" s="468" t="s">
        <v>1709</v>
      </c>
      <c r="S239" s="377">
        <v>1</v>
      </c>
      <c r="T239" s="468" t="s">
        <v>1701</v>
      </c>
      <c r="U239" s="468" t="s">
        <v>1767</v>
      </c>
      <c r="V239" s="468">
        <v>2</v>
      </c>
      <c r="W239" s="468" t="s">
        <v>1701</v>
      </c>
      <c r="X239" s="468" t="s">
        <v>1707</v>
      </c>
      <c r="Y239" s="468">
        <v>2</v>
      </c>
      <c r="Z239" s="322"/>
      <c r="AA239" s="322"/>
      <c r="AB239" s="322"/>
      <c r="AC239" s="468" t="s">
        <v>1699</v>
      </c>
      <c r="AD239" s="468" t="s">
        <v>1703</v>
      </c>
      <c r="AE239" s="468">
        <v>0</v>
      </c>
      <c r="AF239" s="377"/>
      <c r="AG239" s="377">
        <v>7.4826499999999996</v>
      </c>
      <c r="AH239" s="378">
        <v>112.41023</v>
      </c>
    </row>
    <row r="240" spans="2:34">
      <c r="B240" s="670"/>
      <c r="C240" s="653"/>
      <c r="D240" s="653"/>
      <c r="E240" s="653"/>
      <c r="F240" s="653"/>
      <c r="G240" s="653"/>
      <c r="H240" s="653"/>
      <c r="I240" s="653"/>
      <c r="J240" s="653"/>
      <c r="K240" s="653"/>
      <c r="L240" s="653"/>
      <c r="M240" s="653"/>
      <c r="N240" s="653"/>
      <c r="O240" s="653"/>
      <c r="P240" s="653"/>
      <c r="Q240" s="653"/>
      <c r="R240" s="653"/>
      <c r="S240" s="653"/>
      <c r="T240" s="653"/>
      <c r="U240" s="653"/>
      <c r="V240" s="653"/>
      <c r="W240" s="653"/>
      <c r="X240" s="653"/>
      <c r="Y240" s="653"/>
      <c r="Z240" s="653"/>
      <c r="AA240" s="653"/>
      <c r="AB240" s="653"/>
      <c r="AC240" s="653"/>
      <c r="AD240" s="653"/>
      <c r="AE240" s="653"/>
      <c r="AF240" s="653"/>
      <c r="AG240" s="653"/>
      <c r="AH240" s="653"/>
    </row>
    <row r="241" spans="2:34">
      <c r="B241" s="488">
        <v>106</v>
      </c>
      <c r="C241" s="468">
        <v>1.1060000000000001</v>
      </c>
      <c r="D241" s="468" t="s">
        <v>2403</v>
      </c>
      <c r="E241" s="468"/>
      <c r="F241" s="468">
        <v>17</v>
      </c>
      <c r="G241" s="333" t="s">
        <v>2404</v>
      </c>
      <c r="H241" s="468" t="s">
        <v>2405</v>
      </c>
      <c r="I241" s="384" t="s">
        <v>2124</v>
      </c>
      <c r="J241" s="384">
        <v>0.95599999999999996</v>
      </c>
      <c r="K241" s="376" t="s">
        <v>1700</v>
      </c>
      <c r="L241" s="361">
        <v>4.3</v>
      </c>
      <c r="M241" s="361">
        <v>3.5</v>
      </c>
      <c r="N241" s="361">
        <v>4.0999999999999996</v>
      </c>
      <c r="O241" s="468">
        <v>1</v>
      </c>
      <c r="P241" s="468" t="s">
        <v>1705</v>
      </c>
      <c r="Q241" s="468" t="s">
        <v>1701</v>
      </c>
      <c r="R241" s="468" t="s">
        <v>1709</v>
      </c>
      <c r="S241" s="468">
        <v>1</v>
      </c>
      <c r="T241" s="468" t="s">
        <v>1701</v>
      </c>
      <c r="U241" s="468" t="s">
        <v>1767</v>
      </c>
      <c r="V241" s="468">
        <v>2</v>
      </c>
      <c r="W241" s="468" t="s">
        <v>1701</v>
      </c>
      <c r="X241" s="468" t="s">
        <v>1707</v>
      </c>
      <c r="Y241" s="468">
        <v>2</v>
      </c>
      <c r="Z241" s="322"/>
      <c r="AA241" s="322"/>
      <c r="AB241" s="322"/>
      <c r="AC241" s="468" t="s">
        <v>1699</v>
      </c>
      <c r="AD241" s="468" t="s">
        <v>1703</v>
      </c>
      <c r="AE241" s="468">
        <v>0</v>
      </c>
      <c r="AF241" s="468"/>
      <c r="AG241" s="468">
        <v>7.47417</v>
      </c>
      <c r="AH241" s="362">
        <v>112.42411</v>
      </c>
    </row>
    <row r="242" spans="2:34" hidden="1">
      <c r="B242" s="670"/>
      <c r="C242" s="653"/>
      <c r="D242" s="653"/>
      <c r="E242" s="653"/>
      <c r="F242" s="653"/>
      <c r="G242" s="653"/>
      <c r="H242" s="653"/>
      <c r="I242" s="653"/>
      <c r="J242" s="653"/>
      <c r="K242" s="653"/>
      <c r="L242" s="653"/>
      <c r="M242" s="653"/>
      <c r="N242" s="653"/>
      <c r="O242" s="653"/>
      <c r="P242" s="653"/>
      <c r="Q242" s="653"/>
      <c r="R242" s="653"/>
      <c r="S242" s="653"/>
      <c r="T242" s="653"/>
      <c r="U242" s="653"/>
      <c r="V242" s="653"/>
      <c r="W242" s="653"/>
      <c r="X242" s="653"/>
      <c r="Y242" s="653"/>
      <c r="Z242" s="653"/>
      <c r="AA242" s="653"/>
      <c r="AB242" s="653"/>
      <c r="AC242" s="653"/>
      <c r="AD242" s="653"/>
      <c r="AE242" s="653"/>
      <c r="AF242" s="653"/>
      <c r="AG242" s="653"/>
      <c r="AH242" s="653"/>
    </row>
    <row r="243" spans="2:34" hidden="1">
      <c r="B243" s="488">
        <v>107</v>
      </c>
      <c r="C243" s="384">
        <v>0.2</v>
      </c>
      <c r="D243" s="468" t="s">
        <v>2406</v>
      </c>
      <c r="E243" s="468"/>
      <c r="F243" s="468">
        <v>1</v>
      </c>
      <c r="G243" s="333" t="s">
        <v>2407</v>
      </c>
      <c r="H243" s="468" t="s">
        <v>2408</v>
      </c>
      <c r="I243" s="384" t="s">
        <v>2125</v>
      </c>
      <c r="J243" s="384">
        <v>0.27500000000000002</v>
      </c>
      <c r="K243" s="376" t="s">
        <v>1700</v>
      </c>
      <c r="L243" s="361">
        <v>3.35</v>
      </c>
      <c r="M243" s="361">
        <v>2.6</v>
      </c>
      <c r="N243" s="361">
        <v>2.9</v>
      </c>
      <c r="O243" s="468">
        <v>1</v>
      </c>
      <c r="P243" s="468" t="s">
        <v>1705</v>
      </c>
      <c r="Q243" s="468" t="s">
        <v>1701</v>
      </c>
      <c r="R243" s="468" t="s">
        <v>1709</v>
      </c>
      <c r="S243" s="468">
        <v>0</v>
      </c>
      <c r="T243" s="468" t="s">
        <v>1701</v>
      </c>
      <c r="U243" s="468" t="s">
        <v>1767</v>
      </c>
      <c r="V243" s="468">
        <v>0</v>
      </c>
      <c r="W243" s="468" t="s">
        <v>1698</v>
      </c>
      <c r="X243" s="468" t="s">
        <v>1698</v>
      </c>
      <c r="Y243" s="468">
        <v>1</v>
      </c>
      <c r="Z243" s="322"/>
      <c r="AA243" s="322"/>
      <c r="AB243" s="322"/>
      <c r="AC243" s="468" t="s">
        <v>1699</v>
      </c>
      <c r="AD243" s="468" t="s">
        <v>1703</v>
      </c>
      <c r="AE243" s="468">
        <v>2</v>
      </c>
      <c r="AF243" s="468"/>
      <c r="AG243" s="468">
        <v>7.4616400000000001</v>
      </c>
      <c r="AH243" s="362">
        <v>112.45784</v>
      </c>
    </row>
    <row r="244" spans="2:34" hidden="1">
      <c r="B244" s="670"/>
      <c r="C244" s="653"/>
      <c r="D244" s="653"/>
      <c r="E244" s="653"/>
      <c r="F244" s="653"/>
      <c r="G244" s="653"/>
      <c r="H244" s="653"/>
      <c r="I244" s="653"/>
      <c r="J244" s="653"/>
      <c r="K244" s="653"/>
      <c r="L244" s="653"/>
      <c r="M244" s="653"/>
      <c r="N244" s="653"/>
      <c r="O244" s="653"/>
      <c r="P244" s="653"/>
      <c r="Q244" s="653"/>
      <c r="R244" s="653"/>
      <c r="S244" s="653"/>
      <c r="T244" s="653"/>
      <c r="U244" s="653"/>
      <c r="V244" s="653"/>
      <c r="W244" s="653"/>
      <c r="X244" s="653"/>
      <c r="Y244" s="653"/>
      <c r="Z244" s="653"/>
      <c r="AA244" s="653"/>
      <c r="AB244" s="653"/>
      <c r="AC244" s="653"/>
      <c r="AD244" s="653"/>
      <c r="AE244" s="653"/>
      <c r="AF244" s="653"/>
      <c r="AG244" s="653"/>
      <c r="AH244" s="653"/>
    </row>
    <row r="245" spans="2:34" hidden="1">
      <c r="B245" s="488">
        <v>108</v>
      </c>
      <c r="C245" s="468">
        <v>0.42399999999999999</v>
      </c>
      <c r="D245" s="468" t="s">
        <v>2409</v>
      </c>
      <c r="E245" s="468"/>
      <c r="F245" s="468"/>
      <c r="G245" s="333"/>
      <c r="H245" s="468"/>
      <c r="I245" s="484"/>
      <c r="J245" s="384"/>
      <c r="K245" s="361"/>
      <c r="L245" s="361"/>
      <c r="M245" s="361"/>
      <c r="N245" s="361"/>
      <c r="O245" s="468"/>
      <c r="P245" s="468"/>
      <c r="Q245" s="468"/>
      <c r="R245" s="468"/>
      <c r="S245" s="468"/>
      <c r="T245" s="468"/>
      <c r="U245" s="468"/>
      <c r="V245" s="468"/>
      <c r="W245" s="468"/>
      <c r="X245" s="468"/>
      <c r="Y245" s="468"/>
      <c r="Z245" s="322"/>
      <c r="AA245" s="322"/>
      <c r="AB245" s="322"/>
      <c r="AC245" s="468"/>
      <c r="AD245" s="468"/>
      <c r="AE245" s="468"/>
      <c r="AF245" s="468"/>
      <c r="AG245" s="468"/>
      <c r="AH245" s="362"/>
    </row>
    <row r="246" spans="2:34" hidden="1">
      <c r="B246" s="670"/>
      <c r="C246" s="653"/>
      <c r="D246" s="653"/>
      <c r="E246" s="653"/>
      <c r="F246" s="653"/>
      <c r="G246" s="653"/>
      <c r="H246" s="653"/>
      <c r="I246" s="653"/>
      <c r="J246" s="653"/>
      <c r="K246" s="653"/>
      <c r="L246" s="653"/>
      <c r="M246" s="653"/>
      <c r="N246" s="653"/>
      <c r="O246" s="653"/>
      <c r="P246" s="653"/>
      <c r="Q246" s="653"/>
      <c r="R246" s="653"/>
      <c r="S246" s="653"/>
      <c r="T246" s="653"/>
      <c r="U246" s="653"/>
      <c r="V246" s="653"/>
      <c r="W246" s="653"/>
      <c r="X246" s="653"/>
      <c r="Y246" s="653"/>
      <c r="Z246" s="653"/>
      <c r="AA246" s="653"/>
      <c r="AB246" s="653"/>
      <c r="AC246" s="653"/>
      <c r="AD246" s="653"/>
      <c r="AE246" s="653"/>
      <c r="AF246" s="653"/>
      <c r="AG246" s="653"/>
      <c r="AH246" s="653"/>
    </row>
    <row r="247" spans="2:34" ht="24.75" hidden="1" customHeight="1">
      <c r="B247" s="474">
        <v>109</v>
      </c>
      <c r="C247" s="370">
        <v>0.50700000000000001</v>
      </c>
      <c r="D247" s="370" t="s">
        <v>2410</v>
      </c>
      <c r="E247" s="370"/>
      <c r="F247" s="468"/>
      <c r="G247" s="333"/>
      <c r="H247" s="468"/>
      <c r="I247" s="468"/>
      <c r="J247" s="468"/>
      <c r="K247" s="468"/>
      <c r="L247" s="468"/>
      <c r="M247" s="468"/>
      <c r="N247" s="468"/>
      <c r="O247" s="468"/>
      <c r="P247" s="468"/>
      <c r="Q247" s="468"/>
      <c r="R247" s="468"/>
      <c r="S247" s="468"/>
      <c r="T247" s="468"/>
      <c r="U247" s="468"/>
      <c r="V247" s="468"/>
      <c r="W247" s="468"/>
      <c r="X247" s="468"/>
      <c r="Y247" s="468"/>
      <c r="Z247" s="322"/>
      <c r="AA247" s="322"/>
      <c r="AB247" s="322"/>
      <c r="AC247" s="468"/>
      <c r="AD247" s="468"/>
      <c r="AE247" s="468"/>
      <c r="AF247" s="468"/>
      <c r="AG247" s="377"/>
      <c r="AH247" s="336"/>
    </row>
    <row r="248" spans="2:34" hidden="1">
      <c r="B248" s="670"/>
      <c r="C248" s="653"/>
      <c r="D248" s="653"/>
      <c r="E248" s="653"/>
      <c r="F248" s="653"/>
      <c r="G248" s="653"/>
      <c r="H248" s="653"/>
      <c r="I248" s="653"/>
      <c r="J248" s="653"/>
      <c r="K248" s="653"/>
      <c r="L248" s="653"/>
      <c r="M248" s="653"/>
      <c r="N248" s="653"/>
      <c r="O248" s="653"/>
      <c r="P248" s="653"/>
      <c r="Q248" s="653"/>
      <c r="R248" s="653"/>
      <c r="S248" s="653"/>
      <c r="T248" s="653"/>
      <c r="U248" s="653"/>
      <c r="V248" s="653"/>
      <c r="W248" s="653"/>
      <c r="X248" s="653"/>
      <c r="Y248" s="653"/>
      <c r="Z248" s="653"/>
      <c r="AA248" s="653"/>
      <c r="AB248" s="653"/>
      <c r="AC248" s="653"/>
      <c r="AD248" s="653"/>
      <c r="AE248" s="653"/>
      <c r="AF248" s="653"/>
      <c r="AG248" s="653"/>
      <c r="AH248" s="653"/>
    </row>
    <row r="249" spans="2:34" hidden="1">
      <c r="B249" s="482">
        <v>110</v>
      </c>
      <c r="C249" s="425">
        <v>1.2</v>
      </c>
      <c r="D249" s="370" t="s">
        <v>2458</v>
      </c>
      <c r="E249" s="370"/>
      <c r="F249" s="468"/>
      <c r="G249" s="333"/>
      <c r="H249" s="468"/>
      <c r="I249" s="468"/>
      <c r="J249" s="468"/>
      <c r="K249" s="468"/>
      <c r="L249" s="468"/>
      <c r="M249" s="468"/>
      <c r="N249" s="468"/>
      <c r="O249" s="468"/>
      <c r="P249" s="468"/>
      <c r="Q249" s="468"/>
      <c r="R249" s="468"/>
      <c r="S249" s="468"/>
      <c r="T249" s="468"/>
      <c r="U249" s="468"/>
      <c r="V249" s="468"/>
      <c r="W249" s="468"/>
      <c r="X249" s="468"/>
      <c r="Y249" s="468"/>
      <c r="Z249" s="322"/>
      <c r="AA249" s="322"/>
      <c r="AB249" s="322"/>
      <c r="AC249" s="468"/>
      <c r="AD249" s="468"/>
      <c r="AE249" s="468"/>
      <c r="AF249" s="468"/>
      <c r="AG249" s="377"/>
      <c r="AH249" s="336"/>
    </row>
    <row r="250" spans="2:34" hidden="1">
      <c r="B250" s="670"/>
      <c r="C250" s="653"/>
      <c r="D250" s="653"/>
      <c r="E250" s="653"/>
      <c r="F250" s="653"/>
      <c r="G250" s="653"/>
      <c r="H250" s="653"/>
      <c r="I250" s="653"/>
      <c r="J250" s="653"/>
      <c r="K250" s="653"/>
      <c r="L250" s="653"/>
      <c r="M250" s="653"/>
      <c r="N250" s="653"/>
      <c r="O250" s="653"/>
      <c r="P250" s="653"/>
      <c r="Q250" s="653"/>
      <c r="R250" s="653"/>
      <c r="S250" s="653"/>
      <c r="T250" s="653"/>
      <c r="U250" s="653"/>
      <c r="V250" s="653"/>
      <c r="W250" s="653"/>
      <c r="X250" s="653"/>
      <c r="Y250" s="653"/>
      <c r="Z250" s="653"/>
      <c r="AA250" s="653"/>
      <c r="AB250" s="653"/>
      <c r="AC250" s="653"/>
      <c r="AD250" s="653"/>
      <c r="AE250" s="653"/>
      <c r="AF250" s="653"/>
      <c r="AG250" s="653"/>
      <c r="AH250" s="653"/>
    </row>
    <row r="251" spans="2:34" hidden="1">
      <c r="B251" s="482">
        <v>111</v>
      </c>
      <c r="C251" s="350">
        <v>0.18</v>
      </c>
      <c r="D251" s="480" t="s">
        <v>2411</v>
      </c>
      <c r="E251" s="480"/>
      <c r="F251" s="468"/>
      <c r="G251" s="333"/>
      <c r="H251" s="377"/>
      <c r="I251" s="377"/>
      <c r="J251" s="468"/>
      <c r="K251" s="376"/>
      <c r="L251" s="361"/>
      <c r="M251" s="361"/>
      <c r="N251" s="361"/>
      <c r="O251" s="468"/>
      <c r="P251" s="335"/>
      <c r="Q251" s="335"/>
      <c r="R251" s="335"/>
      <c r="S251" s="468"/>
      <c r="T251" s="376"/>
      <c r="U251" s="376"/>
      <c r="V251" s="376"/>
      <c r="W251" s="376"/>
      <c r="X251" s="376"/>
      <c r="Y251" s="376"/>
      <c r="Z251" s="322"/>
      <c r="AA251" s="322"/>
      <c r="AB251" s="322"/>
      <c r="AC251" s="377"/>
      <c r="AD251" s="377"/>
      <c r="AE251" s="377"/>
      <c r="AF251" s="377"/>
      <c r="AG251" s="468"/>
      <c r="AH251" s="362"/>
    </row>
    <row r="252" spans="2:34" hidden="1">
      <c r="B252" s="670"/>
      <c r="C252" s="653"/>
      <c r="D252" s="653"/>
      <c r="E252" s="653"/>
      <c r="F252" s="653"/>
      <c r="G252" s="653"/>
      <c r="H252" s="653"/>
      <c r="I252" s="653"/>
      <c r="J252" s="653"/>
      <c r="K252" s="653"/>
      <c r="L252" s="653"/>
      <c r="M252" s="653"/>
      <c r="N252" s="653"/>
      <c r="O252" s="653"/>
      <c r="P252" s="653"/>
      <c r="Q252" s="653"/>
      <c r="R252" s="653"/>
      <c r="S252" s="653"/>
      <c r="T252" s="653"/>
      <c r="U252" s="653"/>
      <c r="V252" s="653"/>
      <c r="W252" s="653"/>
      <c r="X252" s="653"/>
      <c r="Y252" s="653"/>
      <c r="Z252" s="653"/>
      <c r="AA252" s="653"/>
      <c r="AB252" s="653"/>
      <c r="AC252" s="653"/>
      <c r="AD252" s="653"/>
      <c r="AE252" s="653"/>
      <c r="AF252" s="653"/>
      <c r="AG252" s="653"/>
      <c r="AH252" s="653"/>
    </row>
    <row r="253" spans="2:34" hidden="1">
      <c r="B253" s="483">
        <v>112</v>
      </c>
      <c r="C253" s="455">
        <v>0.216</v>
      </c>
      <c r="D253" s="481" t="s">
        <v>2413</v>
      </c>
      <c r="E253" s="481"/>
      <c r="F253" s="468"/>
      <c r="G253" s="333"/>
      <c r="H253" s="377"/>
      <c r="I253" s="377"/>
      <c r="J253" s="468"/>
      <c r="K253" s="376"/>
      <c r="L253" s="361"/>
      <c r="M253" s="361"/>
      <c r="N253" s="361"/>
      <c r="O253" s="468"/>
      <c r="P253" s="335"/>
      <c r="Q253" s="335"/>
      <c r="R253" s="335"/>
      <c r="S253" s="468"/>
      <c r="T253" s="376"/>
      <c r="U253" s="376"/>
      <c r="V253" s="376"/>
      <c r="W253" s="376"/>
      <c r="X253" s="376"/>
      <c r="Y253" s="376"/>
      <c r="Z253" s="322"/>
      <c r="AA253" s="322"/>
      <c r="AB253" s="322"/>
      <c r="AC253" s="377"/>
      <c r="AD253" s="377"/>
      <c r="AE253" s="377"/>
      <c r="AF253" s="377"/>
      <c r="AG253" s="468"/>
      <c r="AH253" s="362"/>
    </row>
    <row r="254" spans="2:34" hidden="1">
      <c r="B254" s="670"/>
      <c r="C254" s="653"/>
      <c r="D254" s="653"/>
      <c r="E254" s="653"/>
      <c r="F254" s="653"/>
      <c r="G254" s="653"/>
      <c r="H254" s="653"/>
      <c r="I254" s="653"/>
      <c r="J254" s="653"/>
      <c r="K254" s="653"/>
      <c r="L254" s="653"/>
      <c r="M254" s="653"/>
      <c r="N254" s="653"/>
      <c r="O254" s="653"/>
      <c r="P254" s="653"/>
      <c r="Q254" s="653"/>
      <c r="R254" s="653"/>
      <c r="S254" s="653"/>
      <c r="T254" s="653"/>
      <c r="U254" s="653"/>
      <c r="V254" s="653"/>
      <c r="W254" s="653"/>
      <c r="X254" s="653"/>
      <c r="Y254" s="653"/>
      <c r="Z254" s="653"/>
      <c r="AA254" s="653"/>
      <c r="AB254" s="653"/>
      <c r="AC254" s="653"/>
      <c r="AD254" s="653"/>
      <c r="AE254" s="653"/>
      <c r="AF254" s="653"/>
      <c r="AG254" s="653"/>
      <c r="AH254" s="653"/>
    </row>
    <row r="255" spans="2:34" hidden="1">
      <c r="B255" s="483">
        <v>113</v>
      </c>
      <c r="C255" s="455">
        <v>0.47199999999999998</v>
      </c>
      <c r="D255" s="481" t="s">
        <v>2412</v>
      </c>
      <c r="E255" s="481"/>
      <c r="F255" s="468"/>
      <c r="G255" s="333"/>
      <c r="H255" s="377"/>
      <c r="I255" s="377"/>
      <c r="J255" s="468"/>
      <c r="K255" s="376"/>
      <c r="L255" s="361"/>
      <c r="M255" s="361"/>
      <c r="N255" s="361"/>
      <c r="O255" s="468"/>
      <c r="P255" s="335"/>
      <c r="Q255" s="335"/>
      <c r="R255" s="335"/>
      <c r="S255" s="468"/>
      <c r="T255" s="376"/>
      <c r="U255" s="376"/>
      <c r="V255" s="376"/>
      <c r="W255" s="376"/>
      <c r="X255" s="376"/>
      <c r="Y255" s="376"/>
      <c r="Z255" s="322"/>
      <c r="AA255" s="322"/>
      <c r="AB255" s="322"/>
      <c r="AC255" s="377"/>
      <c r="AD255" s="377"/>
      <c r="AE255" s="377"/>
      <c r="AF255" s="377"/>
      <c r="AG255" s="468"/>
      <c r="AH255" s="362"/>
    </row>
    <row r="256" spans="2:34" hidden="1">
      <c r="B256" s="670"/>
      <c r="C256" s="653"/>
      <c r="D256" s="653"/>
      <c r="E256" s="653"/>
      <c r="F256" s="653"/>
      <c r="G256" s="653"/>
      <c r="H256" s="653"/>
      <c r="I256" s="653"/>
      <c r="J256" s="653"/>
      <c r="K256" s="653"/>
      <c r="L256" s="653"/>
      <c r="M256" s="653"/>
      <c r="N256" s="653"/>
      <c r="O256" s="653"/>
      <c r="P256" s="653"/>
      <c r="Q256" s="653"/>
      <c r="R256" s="653"/>
      <c r="S256" s="653"/>
      <c r="T256" s="653"/>
      <c r="U256" s="653"/>
      <c r="V256" s="653"/>
      <c r="W256" s="653"/>
      <c r="X256" s="653"/>
      <c r="Y256" s="653"/>
      <c r="Z256" s="653"/>
      <c r="AA256" s="653"/>
      <c r="AB256" s="653"/>
      <c r="AC256" s="653"/>
      <c r="AD256" s="653"/>
      <c r="AE256" s="653"/>
      <c r="AF256" s="653"/>
      <c r="AG256" s="653"/>
      <c r="AH256" s="653"/>
    </row>
    <row r="257" spans="2:34" hidden="1">
      <c r="B257" s="472">
        <v>114</v>
      </c>
      <c r="C257" s="485">
        <v>0.25</v>
      </c>
      <c r="D257" s="376" t="s">
        <v>2414</v>
      </c>
      <c r="E257" s="376"/>
      <c r="F257" s="468"/>
      <c r="G257" s="333"/>
      <c r="H257" s="377"/>
      <c r="I257" s="377"/>
      <c r="J257" s="468"/>
      <c r="K257" s="376"/>
      <c r="L257" s="361"/>
      <c r="M257" s="361"/>
      <c r="N257" s="361"/>
      <c r="O257" s="468"/>
      <c r="P257" s="468"/>
      <c r="Q257" s="335"/>
      <c r="R257" s="335"/>
      <c r="S257" s="468"/>
      <c r="T257" s="376"/>
      <c r="U257" s="376"/>
      <c r="V257" s="376"/>
      <c r="W257" s="376"/>
      <c r="X257" s="376"/>
      <c r="Y257" s="376"/>
      <c r="Z257" s="322"/>
      <c r="AA257" s="322"/>
      <c r="AB257" s="322"/>
      <c r="AC257" s="377"/>
      <c r="AD257" s="377"/>
      <c r="AE257" s="377"/>
      <c r="AF257" s="377"/>
      <c r="AG257" s="468"/>
      <c r="AH257" s="362"/>
    </row>
    <row r="258" spans="2:34" hidden="1">
      <c r="B258" s="670"/>
      <c r="C258" s="653"/>
      <c r="D258" s="653"/>
      <c r="E258" s="653"/>
      <c r="F258" s="653"/>
      <c r="G258" s="653"/>
      <c r="H258" s="653"/>
      <c r="I258" s="653"/>
      <c r="J258" s="653"/>
      <c r="K258" s="653"/>
      <c r="L258" s="653"/>
      <c r="M258" s="653"/>
      <c r="N258" s="653"/>
      <c r="O258" s="653"/>
      <c r="P258" s="653"/>
      <c r="Q258" s="653"/>
      <c r="R258" s="653"/>
      <c r="S258" s="653"/>
      <c r="T258" s="653"/>
      <c r="U258" s="653"/>
      <c r="V258" s="653"/>
      <c r="W258" s="653"/>
      <c r="X258" s="653"/>
      <c r="Y258" s="653"/>
      <c r="Z258" s="653"/>
      <c r="AA258" s="653"/>
      <c r="AB258" s="653"/>
      <c r="AC258" s="653"/>
      <c r="AD258" s="653"/>
      <c r="AE258" s="653"/>
      <c r="AF258" s="653"/>
      <c r="AG258" s="653"/>
      <c r="AH258" s="653"/>
    </row>
    <row r="259" spans="2:34" hidden="1">
      <c r="B259" s="472">
        <v>115</v>
      </c>
      <c r="C259" s="485">
        <v>0.184</v>
      </c>
      <c r="D259" s="376" t="s">
        <v>2415</v>
      </c>
      <c r="E259" s="376"/>
      <c r="F259" s="468"/>
      <c r="G259" s="333"/>
      <c r="H259" s="377"/>
      <c r="I259" s="377"/>
      <c r="J259" s="468"/>
      <c r="K259" s="376"/>
      <c r="L259" s="361"/>
      <c r="M259" s="361"/>
      <c r="N259" s="361"/>
      <c r="O259" s="468"/>
      <c r="P259" s="468"/>
      <c r="Q259" s="335"/>
      <c r="R259" s="335"/>
      <c r="S259" s="468"/>
      <c r="T259" s="376"/>
      <c r="U259" s="376"/>
      <c r="V259" s="376"/>
      <c r="W259" s="376"/>
      <c r="X259" s="376"/>
      <c r="Y259" s="376"/>
      <c r="Z259" s="322"/>
      <c r="AA259" s="322"/>
      <c r="AB259" s="322"/>
      <c r="AC259" s="377"/>
      <c r="AD259" s="377"/>
      <c r="AE259" s="377"/>
      <c r="AF259" s="377"/>
      <c r="AG259" s="468"/>
      <c r="AH259" s="362"/>
    </row>
    <row r="260" spans="2:34" hidden="1">
      <c r="B260" s="670"/>
      <c r="C260" s="653"/>
      <c r="D260" s="653"/>
      <c r="E260" s="653"/>
      <c r="F260" s="653"/>
      <c r="G260" s="653"/>
      <c r="H260" s="653"/>
      <c r="I260" s="653"/>
      <c r="J260" s="653"/>
      <c r="K260" s="653"/>
      <c r="L260" s="653"/>
      <c r="M260" s="653"/>
      <c r="N260" s="653"/>
      <c r="O260" s="653"/>
      <c r="P260" s="653"/>
      <c r="Q260" s="653"/>
      <c r="R260" s="653"/>
      <c r="S260" s="653"/>
      <c r="T260" s="653"/>
      <c r="U260" s="653"/>
      <c r="V260" s="653"/>
      <c r="W260" s="653"/>
      <c r="X260" s="653"/>
      <c r="Y260" s="653"/>
      <c r="Z260" s="653"/>
      <c r="AA260" s="653"/>
      <c r="AB260" s="653"/>
      <c r="AC260" s="653"/>
      <c r="AD260" s="653"/>
      <c r="AE260" s="653"/>
      <c r="AF260" s="653"/>
      <c r="AG260" s="653"/>
      <c r="AH260" s="653"/>
    </row>
    <row r="261" spans="2:34" hidden="1">
      <c r="B261" s="472">
        <v>116</v>
      </c>
      <c r="C261" s="467">
        <v>1.4490000000000001</v>
      </c>
      <c r="D261" s="376" t="s">
        <v>2416</v>
      </c>
      <c r="E261" s="376"/>
      <c r="F261" s="376"/>
      <c r="G261" s="333"/>
      <c r="H261" s="377"/>
      <c r="I261" s="377"/>
      <c r="J261" s="320"/>
      <c r="K261" s="376"/>
      <c r="L261" s="321"/>
      <c r="M261" s="321"/>
      <c r="N261" s="321"/>
      <c r="O261" s="376"/>
      <c r="P261" s="468"/>
      <c r="Q261" s="335"/>
      <c r="R261" s="335"/>
      <c r="S261" s="376"/>
      <c r="T261" s="376"/>
      <c r="U261" s="376"/>
      <c r="V261" s="376"/>
      <c r="W261" s="376"/>
      <c r="X261" s="376"/>
      <c r="Y261" s="376"/>
      <c r="Z261" s="322"/>
      <c r="AA261" s="322"/>
      <c r="AB261" s="322"/>
      <c r="AC261" s="377"/>
      <c r="AD261" s="377"/>
      <c r="AE261" s="377"/>
      <c r="AF261" s="377"/>
      <c r="AG261" s="377"/>
      <c r="AH261" s="336"/>
    </row>
    <row r="262" spans="2:34" hidden="1">
      <c r="B262" s="670"/>
      <c r="C262" s="653"/>
      <c r="D262" s="653"/>
      <c r="E262" s="653"/>
      <c r="F262" s="653"/>
      <c r="G262" s="653"/>
      <c r="H262" s="653"/>
      <c r="I262" s="653"/>
      <c r="J262" s="653"/>
      <c r="K262" s="653"/>
      <c r="L262" s="653"/>
      <c r="M262" s="653"/>
      <c r="N262" s="653"/>
      <c r="O262" s="653"/>
      <c r="P262" s="653"/>
      <c r="Q262" s="653"/>
      <c r="R262" s="653"/>
      <c r="S262" s="653"/>
      <c r="T262" s="653"/>
      <c r="U262" s="653"/>
      <c r="V262" s="653"/>
      <c r="W262" s="653"/>
      <c r="X262" s="653"/>
      <c r="Y262" s="653"/>
      <c r="Z262" s="653"/>
      <c r="AA262" s="653"/>
      <c r="AB262" s="653"/>
      <c r="AC262" s="653"/>
      <c r="AD262" s="653"/>
      <c r="AE262" s="653"/>
      <c r="AF262" s="653"/>
      <c r="AG262" s="653"/>
      <c r="AH262" s="653"/>
    </row>
    <row r="263" spans="2:34" hidden="1">
      <c r="B263" s="472">
        <v>117</v>
      </c>
      <c r="C263" s="467">
        <v>0.315</v>
      </c>
      <c r="D263" s="376" t="s">
        <v>2418</v>
      </c>
      <c r="E263" s="376"/>
      <c r="F263" s="376"/>
      <c r="G263" s="333"/>
      <c r="H263" s="377"/>
      <c r="I263" s="377"/>
      <c r="J263" s="320"/>
      <c r="K263" s="376"/>
      <c r="L263" s="321"/>
      <c r="M263" s="321"/>
      <c r="N263" s="321"/>
      <c r="O263" s="376"/>
      <c r="P263" s="468"/>
      <c r="Q263" s="335"/>
      <c r="R263" s="335"/>
      <c r="S263" s="469"/>
      <c r="T263" s="376"/>
      <c r="U263" s="376"/>
      <c r="V263" s="376"/>
      <c r="W263" s="376"/>
      <c r="X263" s="376"/>
      <c r="Y263" s="376"/>
      <c r="Z263" s="322"/>
      <c r="AA263" s="322"/>
      <c r="AB263" s="322"/>
      <c r="AC263" s="377"/>
      <c r="AD263" s="377"/>
      <c r="AE263" s="377"/>
      <c r="AF263" s="377"/>
      <c r="AG263" s="377"/>
      <c r="AH263" s="336"/>
    </row>
    <row r="264" spans="2:34" hidden="1">
      <c r="B264" s="670"/>
      <c r="C264" s="653"/>
      <c r="D264" s="653"/>
      <c r="E264" s="653"/>
      <c r="F264" s="653"/>
      <c r="G264" s="653"/>
      <c r="H264" s="653"/>
      <c r="I264" s="653"/>
      <c r="J264" s="653"/>
      <c r="K264" s="653"/>
      <c r="L264" s="653"/>
      <c r="M264" s="653"/>
      <c r="N264" s="653"/>
      <c r="O264" s="653"/>
      <c r="P264" s="653"/>
      <c r="Q264" s="653"/>
      <c r="R264" s="653"/>
      <c r="S264" s="653"/>
      <c r="T264" s="653"/>
      <c r="U264" s="653"/>
      <c r="V264" s="653"/>
      <c r="W264" s="653"/>
      <c r="X264" s="653"/>
      <c r="Y264" s="653"/>
      <c r="Z264" s="653"/>
      <c r="AA264" s="653"/>
      <c r="AB264" s="653"/>
      <c r="AC264" s="653"/>
      <c r="AD264" s="653"/>
      <c r="AE264" s="653"/>
      <c r="AF264" s="653"/>
      <c r="AG264" s="653"/>
      <c r="AH264" s="653"/>
    </row>
    <row r="265" spans="2:34" hidden="1">
      <c r="B265" s="472">
        <v>118</v>
      </c>
      <c r="C265" s="467">
        <v>0.51400000000000001</v>
      </c>
      <c r="D265" s="376" t="s">
        <v>2443</v>
      </c>
      <c r="E265" s="376"/>
      <c r="F265" s="376"/>
      <c r="G265" s="333"/>
      <c r="H265" s="377"/>
      <c r="I265" s="377"/>
      <c r="J265" s="320"/>
      <c r="K265" s="376"/>
      <c r="L265" s="321"/>
      <c r="M265" s="321"/>
      <c r="N265" s="321"/>
      <c r="O265" s="376"/>
      <c r="P265" s="468"/>
      <c r="Q265" s="335"/>
      <c r="R265" s="335"/>
      <c r="S265" s="376"/>
      <c r="T265" s="376"/>
      <c r="U265" s="376"/>
      <c r="V265" s="376"/>
      <c r="W265" s="376"/>
      <c r="X265" s="376"/>
      <c r="Y265" s="376"/>
      <c r="Z265" s="322"/>
      <c r="AA265" s="322"/>
      <c r="AB265" s="322"/>
      <c r="AC265" s="377"/>
      <c r="AD265" s="377"/>
      <c r="AE265" s="377"/>
      <c r="AF265" s="377"/>
      <c r="AG265" s="377"/>
      <c r="AH265" s="336"/>
    </row>
    <row r="266" spans="2:34" hidden="1">
      <c r="B266" s="670"/>
      <c r="C266" s="653"/>
      <c r="D266" s="653"/>
      <c r="E266" s="653"/>
      <c r="F266" s="653"/>
      <c r="G266" s="653"/>
      <c r="H266" s="653"/>
      <c r="I266" s="653"/>
      <c r="J266" s="653"/>
      <c r="K266" s="653"/>
      <c r="L266" s="653"/>
      <c r="M266" s="653"/>
      <c r="N266" s="653"/>
      <c r="O266" s="653"/>
      <c r="P266" s="653"/>
      <c r="Q266" s="653"/>
      <c r="R266" s="653"/>
      <c r="S266" s="653"/>
      <c r="T266" s="653"/>
      <c r="U266" s="653"/>
      <c r="V266" s="653"/>
      <c r="W266" s="653"/>
      <c r="X266" s="653"/>
      <c r="Y266" s="653"/>
      <c r="Z266" s="653"/>
      <c r="AA266" s="653"/>
      <c r="AB266" s="653"/>
      <c r="AC266" s="653"/>
      <c r="AD266" s="653"/>
      <c r="AE266" s="653"/>
      <c r="AF266" s="653"/>
      <c r="AG266" s="653"/>
      <c r="AH266" s="653"/>
    </row>
    <row r="267" spans="2:34" hidden="1">
      <c r="B267" s="472">
        <v>119</v>
      </c>
      <c r="C267" s="467">
        <v>0.35299999999999998</v>
      </c>
      <c r="D267" s="376" t="s">
        <v>2417</v>
      </c>
      <c r="E267" s="376"/>
      <c r="F267" s="376"/>
      <c r="G267" s="333"/>
      <c r="H267" s="377"/>
      <c r="I267" s="377"/>
      <c r="J267" s="320"/>
      <c r="K267" s="376"/>
      <c r="L267" s="321"/>
      <c r="M267" s="321"/>
      <c r="N267" s="321"/>
      <c r="O267" s="376"/>
      <c r="P267" s="468"/>
      <c r="Q267" s="335"/>
      <c r="R267" s="335"/>
      <c r="S267" s="335"/>
      <c r="T267" s="376"/>
      <c r="U267" s="376"/>
      <c r="V267" s="376"/>
      <c r="W267" s="376"/>
      <c r="X267" s="376"/>
      <c r="Y267" s="376"/>
      <c r="Z267" s="322"/>
      <c r="AA267" s="322"/>
      <c r="AB267" s="322"/>
      <c r="AC267" s="377"/>
      <c r="AD267" s="377"/>
      <c r="AE267" s="377"/>
      <c r="AF267" s="377"/>
      <c r="AG267" s="377"/>
      <c r="AH267" s="336"/>
    </row>
    <row r="268" spans="2:34" hidden="1">
      <c r="B268" s="670"/>
      <c r="C268" s="653"/>
      <c r="D268" s="653"/>
      <c r="E268" s="653"/>
      <c r="F268" s="653"/>
      <c r="G268" s="653"/>
      <c r="H268" s="653"/>
      <c r="I268" s="653"/>
      <c r="J268" s="653"/>
      <c r="K268" s="653"/>
      <c r="L268" s="653"/>
      <c r="M268" s="653"/>
      <c r="N268" s="653"/>
      <c r="O268" s="653"/>
      <c r="P268" s="653"/>
      <c r="Q268" s="653"/>
      <c r="R268" s="653"/>
      <c r="S268" s="653"/>
      <c r="T268" s="653"/>
      <c r="U268" s="653"/>
      <c r="V268" s="653"/>
      <c r="W268" s="653"/>
      <c r="X268" s="653"/>
      <c r="Y268" s="653"/>
      <c r="Z268" s="653"/>
      <c r="AA268" s="653"/>
      <c r="AB268" s="653"/>
      <c r="AC268" s="653"/>
      <c r="AD268" s="653"/>
      <c r="AE268" s="653"/>
      <c r="AF268" s="653"/>
      <c r="AG268" s="653"/>
      <c r="AH268" s="653"/>
    </row>
    <row r="269" spans="2:34" hidden="1">
      <c r="B269" s="472">
        <v>120</v>
      </c>
      <c r="C269" s="467">
        <v>0.23</v>
      </c>
      <c r="D269" s="376" t="s">
        <v>2419</v>
      </c>
      <c r="E269" s="376"/>
      <c r="F269" s="335"/>
      <c r="G269" s="333"/>
      <c r="H269" s="377"/>
      <c r="I269" s="377"/>
      <c r="J269" s="391"/>
      <c r="K269" s="376"/>
      <c r="L269" s="392"/>
      <c r="M269" s="392"/>
      <c r="N269" s="392"/>
      <c r="O269" s="335"/>
      <c r="P269" s="468"/>
      <c r="Q269" s="335"/>
      <c r="R269" s="335"/>
      <c r="S269" s="335"/>
      <c r="T269" s="376"/>
      <c r="U269" s="376"/>
      <c r="V269" s="376"/>
      <c r="W269" s="376"/>
      <c r="X269" s="376"/>
      <c r="Y269" s="376"/>
      <c r="Z269" s="322"/>
      <c r="AA269" s="322"/>
      <c r="AB269" s="322"/>
      <c r="AC269" s="377"/>
      <c r="AD269" s="377"/>
      <c r="AE269" s="377"/>
      <c r="AF269" s="377"/>
      <c r="AG269" s="395"/>
      <c r="AH269" s="404"/>
    </row>
    <row r="270" spans="2:34" hidden="1">
      <c r="B270" s="670"/>
      <c r="C270" s="653"/>
      <c r="D270" s="653"/>
      <c r="E270" s="653"/>
      <c r="F270" s="653"/>
      <c r="G270" s="653"/>
      <c r="H270" s="653"/>
      <c r="I270" s="653"/>
      <c r="J270" s="653"/>
      <c r="K270" s="653"/>
      <c r="L270" s="653"/>
      <c r="M270" s="653"/>
      <c r="N270" s="653"/>
      <c r="O270" s="653"/>
      <c r="P270" s="653"/>
      <c r="Q270" s="653"/>
      <c r="R270" s="653"/>
      <c r="S270" s="653"/>
      <c r="T270" s="653"/>
      <c r="U270" s="653"/>
      <c r="V270" s="653"/>
      <c r="W270" s="653"/>
      <c r="X270" s="653"/>
      <c r="Y270" s="653"/>
      <c r="Z270" s="653"/>
      <c r="AA270" s="653"/>
      <c r="AB270" s="653"/>
      <c r="AC270" s="653"/>
      <c r="AD270" s="653"/>
      <c r="AE270" s="653"/>
      <c r="AF270" s="653"/>
      <c r="AG270" s="653"/>
      <c r="AH270" s="653"/>
    </row>
    <row r="271" spans="2:34" hidden="1">
      <c r="B271" s="472">
        <v>121</v>
      </c>
      <c r="C271" s="467">
        <v>0.41599999999999998</v>
      </c>
      <c r="D271" s="376" t="s">
        <v>2420</v>
      </c>
      <c r="E271" s="376"/>
      <c r="F271" s="335">
        <v>1</v>
      </c>
      <c r="G271" s="333" t="s">
        <v>2421</v>
      </c>
      <c r="H271" s="377" t="s">
        <v>2422</v>
      </c>
      <c r="I271" s="377" t="s">
        <v>2127</v>
      </c>
      <c r="J271" s="391">
        <v>0.41199999999999998</v>
      </c>
      <c r="K271" s="376" t="s">
        <v>1700</v>
      </c>
      <c r="L271" s="392">
        <v>4</v>
      </c>
      <c r="M271" s="392">
        <v>6.7</v>
      </c>
      <c r="N271" s="392">
        <v>7.96</v>
      </c>
      <c r="O271" s="335">
        <v>1</v>
      </c>
      <c r="P271" s="468" t="s">
        <v>1705</v>
      </c>
      <c r="Q271" s="335" t="s">
        <v>1701</v>
      </c>
      <c r="R271" s="335" t="s">
        <v>1709</v>
      </c>
      <c r="S271" s="335">
        <v>1</v>
      </c>
      <c r="T271" s="376" t="s">
        <v>1701</v>
      </c>
      <c r="U271" s="376" t="s">
        <v>1767</v>
      </c>
      <c r="V271" s="376">
        <v>0</v>
      </c>
      <c r="W271" s="376" t="s">
        <v>1701</v>
      </c>
      <c r="X271" s="376" t="s">
        <v>1707</v>
      </c>
      <c r="Y271" s="376">
        <v>1</v>
      </c>
      <c r="Z271" s="322"/>
      <c r="AA271" s="322"/>
      <c r="AB271" s="322"/>
      <c r="AC271" s="377" t="s">
        <v>1699</v>
      </c>
      <c r="AD271" s="377" t="s">
        <v>1703</v>
      </c>
      <c r="AE271" s="377">
        <v>2</v>
      </c>
      <c r="AF271" s="377"/>
      <c r="AG271" s="335">
        <v>7.48447</v>
      </c>
      <c r="AH271" s="497">
        <v>112.43129999999999</v>
      </c>
    </row>
    <row r="272" spans="2:34" hidden="1">
      <c r="B272" s="670"/>
      <c r="C272" s="653"/>
      <c r="D272" s="653"/>
      <c r="E272" s="653"/>
      <c r="F272" s="653"/>
      <c r="G272" s="653"/>
      <c r="H272" s="653"/>
      <c r="I272" s="653"/>
      <c r="J272" s="653"/>
      <c r="K272" s="653"/>
      <c r="L272" s="653"/>
      <c r="M272" s="653"/>
      <c r="N272" s="653"/>
      <c r="O272" s="653"/>
      <c r="P272" s="653"/>
      <c r="Q272" s="653"/>
      <c r="R272" s="653"/>
      <c r="S272" s="653"/>
      <c r="T272" s="653"/>
      <c r="U272" s="653"/>
      <c r="V272" s="653"/>
      <c r="W272" s="653"/>
      <c r="X272" s="653"/>
      <c r="Y272" s="653"/>
      <c r="Z272" s="653"/>
      <c r="AA272" s="653"/>
      <c r="AB272" s="653"/>
      <c r="AC272" s="653"/>
      <c r="AD272" s="653"/>
      <c r="AE272" s="653"/>
      <c r="AF272" s="653"/>
      <c r="AG272" s="653"/>
      <c r="AH272" s="653"/>
    </row>
    <row r="273" spans="2:34" hidden="1">
      <c r="B273" s="674">
        <v>122</v>
      </c>
      <c r="C273" s="676">
        <v>0.65</v>
      </c>
      <c r="D273" s="678" t="s">
        <v>2459</v>
      </c>
      <c r="E273" s="678"/>
      <c r="F273" s="377">
        <v>1</v>
      </c>
      <c r="G273" s="333" t="s">
        <v>2462</v>
      </c>
      <c r="H273" s="377" t="s">
        <v>2463</v>
      </c>
      <c r="I273" s="377"/>
      <c r="J273" s="377">
        <v>5.5E-2</v>
      </c>
      <c r="K273" s="376" t="s">
        <v>1700</v>
      </c>
      <c r="L273" s="366">
        <v>25.8</v>
      </c>
      <c r="M273" s="366">
        <v>4.7</v>
      </c>
      <c r="N273" s="366">
        <v>5.38</v>
      </c>
      <c r="O273" s="377">
        <v>1</v>
      </c>
      <c r="P273" s="468" t="s">
        <v>1697</v>
      </c>
      <c r="Q273" s="335" t="s">
        <v>1701</v>
      </c>
      <c r="R273" s="335" t="s">
        <v>1709</v>
      </c>
      <c r="S273" s="335">
        <v>2</v>
      </c>
      <c r="T273" s="376" t="s">
        <v>1701</v>
      </c>
      <c r="U273" s="376" t="s">
        <v>1767</v>
      </c>
      <c r="V273" s="376">
        <v>1</v>
      </c>
      <c r="W273" s="376" t="s">
        <v>1701</v>
      </c>
      <c r="X273" s="376" t="s">
        <v>1707</v>
      </c>
      <c r="Y273" s="376">
        <v>1</v>
      </c>
      <c r="Z273" s="322"/>
      <c r="AA273" s="322"/>
      <c r="AB273" s="322"/>
      <c r="AC273" s="377" t="s">
        <v>1699</v>
      </c>
      <c r="AD273" s="377" t="s">
        <v>1703</v>
      </c>
      <c r="AE273" s="377">
        <v>2</v>
      </c>
      <c r="AF273" s="377"/>
      <c r="AG273" s="491">
        <v>7.4736000000000002</v>
      </c>
      <c r="AH273" s="396">
        <v>112.45276</v>
      </c>
    </row>
    <row r="274" spans="2:34" hidden="1">
      <c r="B274" s="686"/>
      <c r="C274" s="687"/>
      <c r="D274" s="688"/>
      <c r="E274" s="688"/>
      <c r="F274" s="377"/>
      <c r="G274" s="333"/>
      <c r="H274" s="377"/>
      <c r="I274" s="377"/>
      <c r="J274" s="377"/>
      <c r="K274" s="376"/>
      <c r="L274" s="366"/>
      <c r="M274" s="366"/>
      <c r="N274" s="366"/>
      <c r="O274" s="377"/>
      <c r="P274" s="468"/>
      <c r="Q274" s="335"/>
      <c r="R274" s="335"/>
      <c r="S274" s="377"/>
      <c r="T274" s="376"/>
      <c r="U274" s="376"/>
      <c r="V274" s="376"/>
      <c r="W274" s="376"/>
      <c r="X274" s="376"/>
      <c r="Y274" s="376"/>
      <c r="Z274" s="322"/>
      <c r="AA274" s="322"/>
      <c r="AB274" s="322"/>
      <c r="AC274" s="377"/>
      <c r="AD274" s="377"/>
      <c r="AE274" s="377"/>
      <c r="AF274" s="377"/>
      <c r="AG274" s="395"/>
      <c r="AH274" s="492"/>
    </row>
    <row r="275" spans="2:34" hidden="1">
      <c r="B275" s="675"/>
      <c r="C275" s="677"/>
      <c r="D275" s="679"/>
      <c r="E275" s="679"/>
      <c r="F275" s="377">
        <v>2</v>
      </c>
      <c r="G275" s="333" t="s">
        <v>2464</v>
      </c>
      <c r="H275" s="377" t="s">
        <v>2465</v>
      </c>
      <c r="I275" s="377"/>
      <c r="J275" s="377">
        <v>0.158</v>
      </c>
      <c r="K275" s="376" t="s">
        <v>1700</v>
      </c>
      <c r="L275" s="366">
        <v>4.5999999999999996</v>
      </c>
      <c r="M275" s="366">
        <v>4.4800000000000004</v>
      </c>
      <c r="N275" s="366">
        <v>5.0599999999999996</v>
      </c>
      <c r="O275" s="377">
        <v>1</v>
      </c>
      <c r="P275" s="468" t="s">
        <v>1705</v>
      </c>
      <c r="Q275" s="335" t="s">
        <v>1701</v>
      </c>
      <c r="R275" s="335" t="s">
        <v>1709</v>
      </c>
      <c r="S275" s="335">
        <v>1</v>
      </c>
      <c r="T275" s="376" t="s">
        <v>1701</v>
      </c>
      <c r="U275" s="376" t="s">
        <v>1767</v>
      </c>
      <c r="V275" s="376">
        <v>1</v>
      </c>
      <c r="W275" s="376" t="s">
        <v>1701</v>
      </c>
      <c r="X275" s="376" t="s">
        <v>1707</v>
      </c>
      <c r="Y275" s="376">
        <v>1</v>
      </c>
      <c r="Z275" s="322"/>
      <c r="AA275" s="322"/>
      <c r="AB275" s="322"/>
      <c r="AC275" s="377" t="s">
        <v>1699</v>
      </c>
      <c r="AD275" s="377" t="s">
        <v>1703</v>
      </c>
      <c r="AE275" s="377">
        <v>2</v>
      </c>
      <c r="AF275" s="377"/>
      <c r="AG275" s="395">
        <v>7.4745600000000003</v>
      </c>
      <c r="AH275" s="492">
        <v>122.45287999999999</v>
      </c>
    </row>
    <row r="276" spans="2:34" hidden="1">
      <c r="B276" s="670"/>
      <c r="C276" s="653"/>
      <c r="D276" s="653"/>
      <c r="E276" s="653"/>
      <c r="F276" s="653"/>
      <c r="G276" s="653"/>
      <c r="H276" s="653"/>
      <c r="I276" s="653"/>
      <c r="J276" s="653"/>
      <c r="K276" s="653"/>
      <c r="L276" s="653"/>
      <c r="M276" s="653"/>
      <c r="N276" s="653"/>
      <c r="O276" s="653"/>
      <c r="P276" s="653"/>
      <c r="Q276" s="653"/>
      <c r="R276" s="653"/>
      <c r="S276" s="653"/>
      <c r="T276" s="653"/>
      <c r="U276" s="653"/>
      <c r="V276" s="653"/>
      <c r="W276" s="653"/>
      <c r="X276" s="653"/>
      <c r="Y276" s="653"/>
      <c r="Z276" s="653"/>
      <c r="AA276" s="653"/>
      <c r="AB276" s="653"/>
      <c r="AC276" s="653"/>
      <c r="AD276" s="653"/>
      <c r="AE276" s="653"/>
      <c r="AF276" s="653"/>
      <c r="AG276" s="653"/>
      <c r="AH276" s="653"/>
    </row>
    <row r="277" spans="2:34" ht="15.75" hidden="1" customHeight="1">
      <c r="B277" s="472">
        <v>123</v>
      </c>
      <c r="C277" s="467">
        <v>0.71799999999999997</v>
      </c>
      <c r="D277" s="376" t="s">
        <v>2423</v>
      </c>
      <c r="E277" s="376"/>
      <c r="F277" s="377"/>
      <c r="G277" s="333"/>
      <c r="H277" s="377"/>
      <c r="I277" s="377"/>
      <c r="J277" s="377"/>
      <c r="K277" s="376"/>
      <c r="L277" s="366"/>
      <c r="M277" s="366"/>
      <c r="N277" s="366"/>
      <c r="O277" s="377"/>
      <c r="P277" s="468"/>
      <c r="Q277" s="335"/>
      <c r="R277" s="335"/>
      <c r="S277" s="377"/>
      <c r="T277" s="376"/>
      <c r="U277" s="376"/>
      <c r="V277" s="376"/>
      <c r="W277" s="376"/>
      <c r="X277" s="376"/>
      <c r="Y277" s="376"/>
      <c r="Z277" s="322"/>
      <c r="AA277" s="322"/>
      <c r="AB277" s="322"/>
      <c r="AC277" s="377"/>
      <c r="AD277" s="377"/>
      <c r="AE277" s="377"/>
      <c r="AF277" s="377"/>
      <c r="AG277" s="377"/>
      <c r="AH277" s="378"/>
    </row>
    <row r="278" spans="2:34" hidden="1">
      <c r="B278" s="670"/>
      <c r="C278" s="653"/>
      <c r="D278" s="653"/>
      <c r="E278" s="653"/>
      <c r="F278" s="653"/>
      <c r="G278" s="653"/>
      <c r="H278" s="653"/>
      <c r="I278" s="653"/>
      <c r="J278" s="653"/>
      <c r="K278" s="653"/>
      <c r="L278" s="653"/>
      <c r="M278" s="653"/>
      <c r="N278" s="653"/>
      <c r="O278" s="653"/>
      <c r="P278" s="653"/>
      <c r="Q278" s="653"/>
      <c r="R278" s="653"/>
      <c r="S278" s="653"/>
      <c r="T278" s="653"/>
      <c r="U278" s="653"/>
      <c r="V278" s="653"/>
      <c r="W278" s="653"/>
      <c r="X278" s="653"/>
      <c r="Y278" s="653"/>
      <c r="Z278" s="653"/>
      <c r="AA278" s="653"/>
      <c r="AB278" s="653"/>
      <c r="AC278" s="653"/>
      <c r="AD278" s="653"/>
      <c r="AE278" s="653"/>
      <c r="AF278" s="653"/>
      <c r="AG278" s="653"/>
      <c r="AH278" s="653"/>
    </row>
    <row r="279" spans="2:34" hidden="1">
      <c r="B279" s="474">
        <v>124</v>
      </c>
      <c r="C279" s="370">
        <v>0.27100000000000002</v>
      </c>
      <c r="D279" s="370" t="s">
        <v>2424</v>
      </c>
      <c r="E279" s="370"/>
      <c r="F279" s="468">
        <v>1</v>
      </c>
      <c r="G279" s="377" t="s">
        <v>2425</v>
      </c>
      <c r="H279" s="468" t="s">
        <v>2444</v>
      </c>
      <c r="I279" s="468" t="s">
        <v>2067</v>
      </c>
      <c r="J279" s="384">
        <v>0</v>
      </c>
      <c r="K279" s="361" t="s">
        <v>1700</v>
      </c>
      <c r="L279" s="361">
        <v>6.25</v>
      </c>
      <c r="M279" s="361">
        <v>4.55</v>
      </c>
      <c r="N279" s="361">
        <v>5.55</v>
      </c>
      <c r="O279" s="468">
        <v>1</v>
      </c>
      <c r="P279" s="468" t="s">
        <v>1705</v>
      </c>
      <c r="Q279" s="468" t="s">
        <v>1701</v>
      </c>
      <c r="R279" s="468" t="s">
        <v>1709</v>
      </c>
      <c r="S279" s="468">
        <v>0</v>
      </c>
      <c r="T279" s="468" t="s">
        <v>1701</v>
      </c>
      <c r="U279" s="468" t="s">
        <v>1767</v>
      </c>
      <c r="V279" s="468">
        <v>0</v>
      </c>
      <c r="W279" s="468" t="s">
        <v>1701</v>
      </c>
      <c r="X279" s="468" t="s">
        <v>1707</v>
      </c>
      <c r="Y279" s="468">
        <v>1</v>
      </c>
      <c r="Z279" s="322"/>
      <c r="AA279" s="322"/>
      <c r="AB279" s="322"/>
      <c r="AC279" s="468" t="s">
        <v>1699</v>
      </c>
      <c r="AD279" s="468" t="s">
        <v>1703</v>
      </c>
      <c r="AE279" s="468">
        <v>2</v>
      </c>
      <c r="AF279" s="468"/>
      <c r="AG279" s="468">
        <v>7.4640300000000002</v>
      </c>
      <c r="AH279" s="362">
        <v>112.45541</v>
      </c>
    </row>
    <row r="280" spans="2:34" hidden="1">
      <c r="B280" s="670"/>
      <c r="C280" s="653"/>
      <c r="D280" s="653"/>
      <c r="E280" s="653"/>
      <c r="F280" s="653"/>
      <c r="G280" s="653"/>
      <c r="H280" s="653"/>
      <c r="I280" s="653"/>
      <c r="J280" s="653"/>
      <c r="K280" s="653"/>
      <c r="L280" s="653"/>
      <c r="M280" s="653"/>
      <c r="N280" s="653"/>
      <c r="O280" s="653"/>
      <c r="P280" s="653"/>
      <c r="Q280" s="653"/>
      <c r="R280" s="653"/>
      <c r="S280" s="653"/>
      <c r="T280" s="653"/>
      <c r="U280" s="653"/>
      <c r="V280" s="653"/>
      <c r="W280" s="653"/>
      <c r="X280" s="653"/>
      <c r="Y280" s="653"/>
      <c r="Z280" s="653"/>
      <c r="AA280" s="653"/>
      <c r="AB280" s="653"/>
      <c r="AC280" s="653"/>
      <c r="AD280" s="653"/>
      <c r="AE280" s="653"/>
      <c r="AF280" s="653"/>
      <c r="AG280" s="653"/>
      <c r="AH280" s="653"/>
    </row>
    <row r="281" spans="2:34" hidden="1">
      <c r="B281" s="474">
        <v>125</v>
      </c>
      <c r="C281" s="425">
        <v>0.98</v>
      </c>
      <c r="D281" s="370" t="s">
        <v>2426</v>
      </c>
      <c r="E281" s="370"/>
      <c r="F281" s="468"/>
      <c r="G281" s="377"/>
      <c r="H281" s="468"/>
      <c r="I281" s="468"/>
      <c r="J281" s="384"/>
      <c r="K281" s="361"/>
      <c r="L281" s="361"/>
      <c r="M281" s="361"/>
      <c r="N281" s="361"/>
      <c r="O281" s="468"/>
      <c r="P281" s="468"/>
      <c r="Q281" s="468"/>
      <c r="R281" s="468"/>
      <c r="S281" s="468"/>
      <c r="T281" s="468"/>
      <c r="U281" s="468"/>
      <c r="V281" s="468"/>
      <c r="W281" s="468"/>
      <c r="X281" s="468"/>
      <c r="Y281" s="468"/>
      <c r="Z281" s="322"/>
      <c r="AA281" s="322"/>
      <c r="AB281" s="322"/>
      <c r="AC281" s="468"/>
      <c r="AD281" s="468"/>
      <c r="AE281" s="468"/>
      <c r="AF281" s="468"/>
      <c r="AG281" s="468"/>
      <c r="AH281" s="362"/>
    </row>
    <row r="282" spans="2:34" hidden="1">
      <c r="B282" s="670"/>
      <c r="C282" s="653"/>
      <c r="D282" s="653"/>
      <c r="E282" s="653"/>
      <c r="F282" s="653"/>
      <c r="G282" s="653"/>
      <c r="H282" s="653"/>
      <c r="I282" s="653"/>
      <c r="J282" s="653"/>
      <c r="K282" s="653"/>
      <c r="L282" s="653"/>
      <c r="M282" s="653"/>
      <c r="N282" s="653"/>
      <c r="O282" s="653"/>
      <c r="P282" s="653"/>
      <c r="Q282" s="653"/>
      <c r="R282" s="653"/>
      <c r="S282" s="653"/>
      <c r="T282" s="653"/>
      <c r="U282" s="653"/>
      <c r="V282" s="653"/>
      <c r="W282" s="653"/>
      <c r="X282" s="653"/>
      <c r="Y282" s="653"/>
      <c r="Z282" s="653"/>
      <c r="AA282" s="653"/>
      <c r="AB282" s="653"/>
      <c r="AC282" s="653"/>
      <c r="AD282" s="653"/>
      <c r="AE282" s="653"/>
      <c r="AF282" s="653"/>
      <c r="AG282" s="653"/>
      <c r="AH282" s="653"/>
    </row>
    <row r="283" spans="2:34" ht="23.25" hidden="1" customHeight="1">
      <c r="B283" s="474">
        <v>126</v>
      </c>
      <c r="C283" s="370">
        <v>1.0489999999999999</v>
      </c>
      <c r="D283" s="370" t="s">
        <v>2427</v>
      </c>
      <c r="E283" s="370"/>
      <c r="F283" s="468"/>
      <c r="G283" s="333"/>
      <c r="H283" s="468"/>
      <c r="I283" s="468"/>
      <c r="J283" s="384"/>
      <c r="K283" s="468"/>
      <c r="L283" s="468"/>
      <c r="M283" s="468"/>
      <c r="N283" s="468"/>
      <c r="O283" s="468"/>
      <c r="P283" s="468"/>
      <c r="Q283" s="468"/>
      <c r="R283" s="468"/>
      <c r="S283" s="468"/>
      <c r="T283" s="468"/>
      <c r="U283" s="468"/>
      <c r="V283" s="468"/>
      <c r="W283" s="468"/>
      <c r="X283" s="468"/>
      <c r="Y283" s="468"/>
      <c r="Z283" s="322"/>
      <c r="AA283" s="322"/>
      <c r="AB283" s="322"/>
      <c r="AC283" s="468"/>
      <c r="AD283" s="468"/>
      <c r="AE283" s="468"/>
      <c r="AF283" s="468"/>
      <c r="AG283" s="468"/>
      <c r="AH283" s="411"/>
    </row>
    <row r="284" spans="2:34" hidden="1">
      <c r="B284" s="670"/>
      <c r="C284" s="653"/>
      <c r="D284" s="653"/>
      <c r="E284" s="653"/>
      <c r="F284" s="653"/>
      <c r="G284" s="653"/>
      <c r="H284" s="653"/>
      <c r="I284" s="653"/>
      <c r="J284" s="653"/>
      <c r="K284" s="653"/>
      <c r="L284" s="653"/>
      <c r="M284" s="653"/>
      <c r="N284" s="653"/>
      <c r="O284" s="653"/>
      <c r="P284" s="653"/>
      <c r="Q284" s="653"/>
      <c r="R284" s="653"/>
      <c r="S284" s="653"/>
      <c r="T284" s="653"/>
      <c r="U284" s="653"/>
      <c r="V284" s="653"/>
      <c r="W284" s="653"/>
      <c r="X284" s="653"/>
      <c r="Y284" s="653"/>
      <c r="Z284" s="653"/>
      <c r="AA284" s="653"/>
      <c r="AB284" s="653"/>
      <c r="AC284" s="653"/>
      <c r="AD284" s="653"/>
      <c r="AE284" s="653"/>
      <c r="AF284" s="653"/>
      <c r="AG284" s="653"/>
      <c r="AH284" s="653"/>
    </row>
    <row r="285" spans="2:34" hidden="1">
      <c r="B285" s="474">
        <v>127</v>
      </c>
      <c r="C285" s="475">
        <v>0.39500000000000002</v>
      </c>
      <c r="D285" s="480" t="s">
        <v>2428</v>
      </c>
      <c r="E285" s="480"/>
      <c r="F285" s="468">
        <v>1</v>
      </c>
      <c r="G285" s="333" t="s">
        <v>2429</v>
      </c>
      <c r="H285" s="468" t="s">
        <v>2430</v>
      </c>
      <c r="I285" s="468" t="s">
        <v>2078</v>
      </c>
      <c r="J285" s="384">
        <v>0</v>
      </c>
      <c r="K285" s="376" t="s">
        <v>1700</v>
      </c>
      <c r="L285" s="361">
        <v>4</v>
      </c>
      <c r="M285" s="361">
        <v>5.9</v>
      </c>
      <c r="N285" s="361">
        <v>6.2</v>
      </c>
      <c r="O285" s="468">
        <v>1</v>
      </c>
      <c r="P285" s="468" t="s">
        <v>1705</v>
      </c>
      <c r="Q285" s="468" t="s">
        <v>1701</v>
      </c>
      <c r="R285" s="468" t="s">
        <v>1709</v>
      </c>
      <c r="S285" s="468">
        <v>0</v>
      </c>
      <c r="T285" s="468" t="s">
        <v>1701</v>
      </c>
      <c r="U285" s="468" t="s">
        <v>1767</v>
      </c>
      <c r="V285" s="468">
        <v>0</v>
      </c>
      <c r="W285" s="468" t="s">
        <v>1701</v>
      </c>
      <c r="X285" s="468" t="s">
        <v>1707</v>
      </c>
      <c r="Y285" s="468">
        <v>1</v>
      </c>
      <c r="Z285" s="322"/>
      <c r="AA285" s="322"/>
      <c r="AB285" s="322"/>
      <c r="AC285" s="468" t="s">
        <v>1699</v>
      </c>
      <c r="AD285" s="468" t="s">
        <v>1703</v>
      </c>
      <c r="AE285" s="468">
        <v>2</v>
      </c>
      <c r="AF285" s="468"/>
      <c r="AG285" s="468">
        <v>7.4700600000000001</v>
      </c>
      <c r="AH285" s="362">
        <v>112.44945</v>
      </c>
    </row>
    <row r="286" spans="2:34" hidden="1">
      <c r="B286" s="670"/>
      <c r="C286" s="653"/>
      <c r="D286" s="653"/>
      <c r="E286" s="653"/>
      <c r="F286" s="653"/>
      <c r="G286" s="653"/>
      <c r="H286" s="653"/>
      <c r="I286" s="653"/>
      <c r="J286" s="653"/>
      <c r="K286" s="653"/>
      <c r="L286" s="653"/>
      <c r="M286" s="653"/>
      <c r="N286" s="653"/>
      <c r="O286" s="653"/>
      <c r="P286" s="653"/>
      <c r="Q286" s="653"/>
      <c r="R286" s="653"/>
      <c r="S286" s="653"/>
      <c r="T286" s="653"/>
      <c r="U286" s="653"/>
      <c r="V286" s="653"/>
      <c r="W286" s="653"/>
      <c r="X286" s="653"/>
      <c r="Y286" s="653"/>
      <c r="Z286" s="653"/>
      <c r="AA286" s="653"/>
      <c r="AB286" s="653"/>
      <c r="AC286" s="653"/>
      <c r="AD286" s="653"/>
      <c r="AE286" s="653"/>
      <c r="AF286" s="653"/>
      <c r="AG286" s="653"/>
      <c r="AH286" s="653"/>
    </row>
    <row r="287" spans="2:34" ht="24.75" hidden="1" customHeight="1">
      <c r="B287" s="472">
        <v>128</v>
      </c>
      <c r="C287" s="467">
        <v>0.36099999999999999</v>
      </c>
      <c r="D287" s="376" t="s">
        <v>2431</v>
      </c>
      <c r="E287" s="376"/>
      <c r="F287" s="468"/>
      <c r="G287" s="317"/>
      <c r="H287" s="468"/>
      <c r="I287" s="468"/>
      <c r="J287" s="468"/>
      <c r="K287" s="376"/>
      <c r="L287" s="361"/>
      <c r="M287" s="361"/>
      <c r="N287" s="361"/>
      <c r="O287" s="468"/>
      <c r="P287" s="468"/>
      <c r="Q287" s="468"/>
      <c r="R287" s="468"/>
      <c r="S287" s="468"/>
      <c r="T287" s="468"/>
      <c r="U287" s="468"/>
      <c r="V287" s="468"/>
      <c r="W287" s="468"/>
      <c r="X287" s="468"/>
      <c r="Y287" s="468"/>
      <c r="Z287" s="322"/>
      <c r="AA287" s="322"/>
      <c r="AB287" s="322"/>
      <c r="AC287" s="468"/>
      <c r="AD287" s="468"/>
      <c r="AE287" s="468"/>
      <c r="AF287" s="468"/>
      <c r="AG287" s="468"/>
      <c r="AH287" s="362"/>
    </row>
    <row r="288" spans="2:34" hidden="1">
      <c r="B288" s="670"/>
      <c r="C288" s="653"/>
      <c r="D288" s="653"/>
      <c r="E288" s="653"/>
      <c r="F288" s="653"/>
      <c r="G288" s="653"/>
      <c r="H288" s="653"/>
      <c r="I288" s="653"/>
      <c r="J288" s="653"/>
      <c r="K288" s="653"/>
      <c r="L288" s="653"/>
      <c r="M288" s="653"/>
      <c r="N288" s="653"/>
      <c r="O288" s="653"/>
      <c r="P288" s="653"/>
      <c r="Q288" s="653"/>
      <c r="R288" s="653"/>
      <c r="S288" s="653"/>
      <c r="T288" s="653"/>
      <c r="U288" s="653"/>
      <c r="V288" s="653"/>
      <c r="W288" s="653"/>
      <c r="X288" s="653"/>
      <c r="Y288" s="653"/>
      <c r="Z288" s="653"/>
      <c r="AA288" s="653"/>
      <c r="AB288" s="653"/>
      <c r="AC288" s="653"/>
      <c r="AD288" s="653"/>
      <c r="AE288" s="653"/>
      <c r="AF288" s="653"/>
      <c r="AG288" s="653"/>
      <c r="AH288" s="653"/>
    </row>
    <row r="289" spans="2:34" hidden="1">
      <c r="B289" s="472">
        <v>129</v>
      </c>
      <c r="C289" s="467">
        <v>1.2</v>
      </c>
      <c r="D289" s="376" t="s">
        <v>2461</v>
      </c>
      <c r="E289" s="376"/>
      <c r="F289" s="468"/>
      <c r="G289" s="317"/>
      <c r="H289" s="468"/>
      <c r="I289" s="468"/>
      <c r="J289" s="468"/>
      <c r="K289" s="376"/>
      <c r="L289" s="361"/>
      <c r="M289" s="361"/>
      <c r="N289" s="361"/>
      <c r="O289" s="468"/>
      <c r="P289" s="468"/>
      <c r="Q289" s="468"/>
      <c r="R289" s="468"/>
      <c r="S289" s="468"/>
      <c r="T289" s="468"/>
      <c r="U289" s="468"/>
      <c r="V289" s="468"/>
      <c r="W289" s="468"/>
      <c r="X289" s="468"/>
      <c r="Y289" s="468"/>
      <c r="Z289" s="322"/>
      <c r="AA289" s="322"/>
      <c r="AB289" s="322"/>
      <c r="AC289" s="468"/>
      <c r="AD289" s="468"/>
      <c r="AE289" s="468"/>
      <c r="AF289" s="468"/>
      <c r="AG289" s="468"/>
      <c r="AH289" s="362"/>
    </row>
    <row r="290" spans="2:34" hidden="1">
      <c r="B290" s="670"/>
      <c r="C290" s="653"/>
      <c r="D290" s="653"/>
      <c r="E290" s="653"/>
      <c r="F290" s="653"/>
      <c r="G290" s="653"/>
      <c r="H290" s="653"/>
      <c r="I290" s="653"/>
      <c r="J290" s="653"/>
      <c r="K290" s="653"/>
      <c r="L290" s="653"/>
      <c r="M290" s="653"/>
      <c r="N290" s="653"/>
      <c r="O290" s="653"/>
      <c r="P290" s="653"/>
      <c r="Q290" s="653"/>
      <c r="R290" s="653"/>
      <c r="S290" s="653"/>
      <c r="T290" s="653"/>
      <c r="U290" s="653"/>
      <c r="V290" s="653"/>
      <c r="W290" s="653"/>
      <c r="X290" s="653"/>
      <c r="Y290" s="653"/>
      <c r="Z290" s="653"/>
      <c r="AA290" s="653"/>
      <c r="AB290" s="653"/>
      <c r="AC290" s="653"/>
      <c r="AD290" s="653"/>
      <c r="AE290" s="653"/>
      <c r="AF290" s="653"/>
      <c r="AG290" s="653"/>
      <c r="AH290" s="653"/>
    </row>
    <row r="291" spans="2:34" hidden="1">
      <c r="B291" s="488">
        <v>130</v>
      </c>
      <c r="C291" s="467">
        <v>0.311</v>
      </c>
      <c r="D291" s="469" t="s">
        <v>2432</v>
      </c>
      <c r="E291" s="469"/>
      <c r="F291" s="468"/>
      <c r="G291" s="317"/>
      <c r="H291" s="468"/>
      <c r="I291" s="468"/>
      <c r="J291" s="468"/>
      <c r="K291" s="376"/>
      <c r="L291" s="361"/>
      <c r="M291" s="361"/>
      <c r="N291" s="361"/>
      <c r="O291" s="468"/>
      <c r="P291" s="468"/>
      <c r="Q291" s="468"/>
      <c r="R291" s="468"/>
      <c r="S291" s="468"/>
      <c r="T291" s="468"/>
      <c r="U291" s="468"/>
      <c r="V291" s="468"/>
      <c r="W291" s="468"/>
      <c r="X291" s="468"/>
      <c r="Y291" s="468"/>
      <c r="Z291" s="322"/>
      <c r="AA291" s="322"/>
      <c r="AB291" s="322"/>
      <c r="AC291" s="468"/>
      <c r="AD291" s="468"/>
      <c r="AE291" s="468"/>
      <c r="AF291" s="468"/>
      <c r="AG291" s="468"/>
      <c r="AH291" s="362"/>
    </row>
    <row r="292" spans="2:34" hidden="1">
      <c r="B292" s="670"/>
      <c r="C292" s="653"/>
      <c r="D292" s="653"/>
      <c r="E292" s="653"/>
      <c r="F292" s="653"/>
      <c r="G292" s="653"/>
      <c r="H292" s="653"/>
      <c r="I292" s="653"/>
      <c r="J292" s="653"/>
      <c r="K292" s="653"/>
      <c r="L292" s="653"/>
      <c r="M292" s="653"/>
      <c r="N292" s="653"/>
      <c r="O292" s="653"/>
      <c r="P292" s="653"/>
      <c r="Q292" s="653"/>
      <c r="R292" s="653"/>
      <c r="S292" s="653"/>
      <c r="T292" s="653"/>
      <c r="U292" s="653"/>
      <c r="V292" s="653"/>
      <c r="W292" s="653"/>
      <c r="X292" s="653"/>
      <c r="Y292" s="653"/>
      <c r="Z292" s="653"/>
      <c r="AA292" s="653"/>
      <c r="AB292" s="653"/>
      <c r="AC292" s="653"/>
      <c r="AD292" s="653"/>
      <c r="AE292" s="653"/>
      <c r="AF292" s="653"/>
      <c r="AG292" s="653"/>
      <c r="AH292" s="653"/>
    </row>
    <row r="293" spans="2:34" hidden="1">
      <c r="B293" s="692">
        <v>131</v>
      </c>
      <c r="C293" s="676">
        <v>0.72799999999999998</v>
      </c>
      <c r="D293" s="751" t="s">
        <v>2433</v>
      </c>
      <c r="E293" s="496"/>
      <c r="F293" s="371">
        <v>1</v>
      </c>
      <c r="G293" s="317" t="s">
        <v>2434</v>
      </c>
      <c r="H293" s="345" t="s">
        <v>2453</v>
      </c>
      <c r="I293" s="345" t="s">
        <v>2071</v>
      </c>
      <c r="J293" s="347">
        <v>0</v>
      </c>
      <c r="K293" s="376" t="s">
        <v>1700</v>
      </c>
      <c r="L293" s="348">
        <v>3</v>
      </c>
      <c r="M293" s="348">
        <v>6.8</v>
      </c>
      <c r="N293" s="348">
        <v>7.3</v>
      </c>
      <c r="O293" s="345">
        <v>1</v>
      </c>
      <c r="P293" s="468" t="s">
        <v>1697</v>
      </c>
      <c r="Q293" s="468" t="s">
        <v>1701</v>
      </c>
      <c r="R293" s="468" t="s">
        <v>1709</v>
      </c>
      <c r="S293" s="345">
        <v>1</v>
      </c>
      <c r="T293" s="468" t="s">
        <v>1701</v>
      </c>
      <c r="U293" s="468" t="s">
        <v>1767</v>
      </c>
      <c r="V293" s="468">
        <v>1</v>
      </c>
      <c r="W293" s="468" t="s">
        <v>1701</v>
      </c>
      <c r="X293" s="468" t="s">
        <v>1707</v>
      </c>
      <c r="Y293" s="468">
        <v>1</v>
      </c>
      <c r="Z293" s="322"/>
      <c r="AA293" s="322"/>
      <c r="AB293" s="322"/>
      <c r="AC293" s="468" t="s">
        <v>1699</v>
      </c>
      <c r="AD293" s="468" t="s">
        <v>1703</v>
      </c>
      <c r="AE293" s="468">
        <v>0</v>
      </c>
      <c r="AF293" s="345"/>
      <c r="AG293" s="345">
        <v>7.4827500000000002</v>
      </c>
      <c r="AH293" s="351">
        <v>112.44568</v>
      </c>
    </row>
    <row r="294" spans="2:34" hidden="1">
      <c r="B294" s="752"/>
      <c r="C294" s="687"/>
      <c r="D294" s="753"/>
      <c r="E294" s="496"/>
      <c r="F294" s="359"/>
      <c r="G294" s="377"/>
      <c r="H294" s="377"/>
      <c r="I294" s="377"/>
      <c r="J294" s="377"/>
      <c r="K294" s="377"/>
      <c r="L294" s="366"/>
      <c r="M294" s="366"/>
      <c r="N294" s="366"/>
      <c r="O294" s="377"/>
      <c r="P294" s="377"/>
      <c r="Q294" s="377"/>
      <c r="R294" s="377"/>
      <c r="S294" s="377"/>
      <c r="T294" s="377"/>
      <c r="U294" s="377"/>
      <c r="V294" s="377"/>
      <c r="W294" s="377"/>
      <c r="X294" s="377"/>
      <c r="Y294" s="377"/>
      <c r="Z294" s="377"/>
      <c r="AA294" s="377"/>
      <c r="AB294" s="377"/>
      <c r="AC294" s="377"/>
      <c r="AD294" s="377"/>
      <c r="AE294" s="377"/>
      <c r="AF294" s="377"/>
      <c r="AG294" s="377"/>
      <c r="AH294" s="378"/>
    </row>
    <row r="295" spans="2:34" hidden="1">
      <c r="B295" s="693"/>
      <c r="C295" s="677"/>
      <c r="D295" s="754"/>
      <c r="E295" s="496"/>
      <c r="F295" s="407">
        <v>2</v>
      </c>
      <c r="G295" s="317" t="s">
        <v>2435</v>
      </c>
      <c r="H295" s="317" t="s">
        <v>2436</v>
      </c>
      <c r="I295" s="345" t="s">
        <v>2071</v>
      </c>
      <c r="J295" s="370">
        <v>0.64900000000000002</v>
      </c>
      <c r="K295" s="376" t="s">
        <v>1700</v>
      </c>
      <c r="L295" s="408">
        <v>3.2</v>
      </c>
      <c r="M295" s="408">
        <v>7.35</v>
      </c>
      <c r="N295" s="408">
        <v>9.25</v>
      </c>
      <c r="O295" s="409">
        <v>1</v>
      </c>
      <c r="P295" s="468" t="s">
        <v>1705</v>
      </c>
      <c r="Q295" s="468" t="s">
        <v>1701</v>
      </c>
      <c r="R295" s="468" t="s">
        <v>1709</v>
      </c>
      <c r="S295" s="345">
        <v>2</v>
      </c>
      <c r="T295" s="468" t="s">
        <v>1701</v>
      </c>
      <c r="U295" s="468" t="s">
        <v>1767</v>
      </c>
      <c r="V295" s="468">
        <v>2</v>
      </c>
      <c r="W295" s="468" t="s">
        <v>1701</v>
      </c>
      <c r="X295" s="468" t="s">
        <v>1707</v>
      </c>
      <c r="Y295" s="468">
        <v>1</v>
      </c>
      <c r="Z295" s="322"/>
      <c r="AA295" s="322"/>
      <c r="AB295" s="322"/>
      <c r="AC295" s="468" t="s">
        <v>1699</v>
      </c>
      <c r="AD295" s="468" t="s">
        <v>1703</v>
      </c>
      <c r="AE295" s="468">
        <v>2</v>
      </c>
      <c r="AF295" s="370"/>
      <c r="AG295" s="370">
        <v>7.4768600000000003</v>
      </c>
      <c r="AH295" s="410">
        <v>112.44617</v>
      </c>
    </row>
    <row r="296" spans="2:34" hidden="1">
      <c r="B296" s="670"/>
      <c r="C296" s="653"/>
      <c r="D296" s="653"/>
      <c r="E296" s="653"/>
      <c r="F296" s="653"/>
      <c r="G296" s="653"/>
      <c r="H296" s="653"/>
      <c r="I296" s="653"/>
      <c r="J296" s="653"/>
      <c r="K296" s="653"/>
      <c r="L296" s="653"/>
      <c r="M296" s="653"/>
      <c r="N296" s="653"/>
      <c r="O296" s="653"/>
      <c r="P296" s="653"/>
      <c r="Q296" s="653"/>
      <c r="R296" s="653"/>
      <c r="S296" s="653"/>
      <c r="T296" s="653"/>
      <c r="U296" s="653"/>
      <c r="V296" s="653"/>
      <c r="W296" s="653"/>
      <c r="X296" s="653"/>
      <c r="Y296" s="653"/>
      <c r="Z296" s="653"/>
      <c r="AA296" s="653"/>
      <c r="AB296" s="653"/>
      <c r="AC296" s="653"/>
      <c r="AD296" s="653"/>
      <c r="AE296" s="653"/>
      <c r="AF296" s="653"/>
      <c r="AG296" s="653"/>
      <c r="AH296" s="653"/>
    </row>
    <row r="297" spans="2:34" hidden="1">
      <c r="B297" s="474">
        <v>132</v>
      </c>
      <c r="C297" s="370">
        <v>0.61299999999999999</v>
      </c>
      <c r="D297" s="370" t="s">
        <v>2437</v>
      </c>
      <c r="E297" s="370"/>
      <c r="F297" s="468"/>
      <c r="G297" s="333"/>
      <c r="H297" s="468"/>
      <c r="I297" s="468"/>
      <c r="J297" s="384"/>
      <c r="K297" s="468"/>
      <c r="L297" s="468"/>
      <c r="M297" s="468"/>
      <c r="N297" s="468"/>
      <c r="O297" s="468"/>
      <c r="P297" s="468"/>
      <c r="Q297" s="468"/>
      <c r="R297" s="468"/>
      <c r="S297" s="468"/>
      <c r="T297" s="468"/>
      <c r="U297" s="468"/>
      <c r="V297" s="468"/>
      <c r="W297" s="468"/>
      <c r="X297" s="468"/>
      <c r="Y297" s="468"/>
      <c r="Z297" s="322"/>
      <c r="AA297" s="322"/>
      <c r="AB297" s="322"/>
      <c r="AC297" s="468"/>
      <c r="AD297" s="468"/>
      <c r="AE297" s="468"/>
      <c r="AF297" s="468"/>
      <c r="AG297" s="468"/>
      <c r="AH297" s="411"/>
    </row>
    <row r="298" spans="2:34">
      <c r="B298" s="670"/>
      <c r="C298" s="653"/>
      <c r="D298" s="653"/>
      <c r="E298" s="653"/>
      <c r="F298" s="653"/>
      <c r="G298" s="653"/>
      <c r="H298" s="653"/>
      <c r="I298" s="653"/>
      <c r="J298" s="653"/>
      <c r="K298" s="653"/>
      <c r="L298" s="653"/>
      <c r="M298" s="653"/>
      <c r="N298" s="653"/>
      <c r="O298" s="653"/>
      <c r="P298" s="653"/>
      <c r="Q298" s="653"/>
      <c r="R298" s="653"/>
      <c r="S298" s="653"/>
      <c r="T298" s="653"/>
      <c r="U298" s="653"/>
      <c r="V298" s="653"/>
      <c r="W298" s="653"/>
      <c r="X298" s="653"/>
      <c r="Y298" s="653"/>
      <c r="Z298" s="653"/>
      <c r="AA298" s="653"/>
      <c r="AB298" s="653"/>
      <c r="AC298" s="653"/>
      <c r="AD298" s="653"/>
      <c r="AE298" s="653"/>
      <c r="AF298" s="653"/>
      <c r="AG298" s="653"/>
      <c r="AH298" s="653"/>
    </row>
    <row r="299" spans="2:34">
      <c r="B299" s="748">
        <v>133</v>
      </c>
      <c r="C299" s="749">
        <v>1.0129999999999999</v>
      </c>
      <c r="D299" s="750" t="s">
        <v>2438</v>
      </c>
      <c r="E299" s="469"/>
      <c r="F299" s="376">
        <v>18</v>
      </c>
      <c r="G299" s="317" t="s">
        <v>2439</v>
      </c>
      <c r="H299" s="376" t="s">
        <v>2456</v>
      </c>
      <c r="I299" s="320" t="s">
        <v>2076</v>
      </c>
      <c r="J299" s="320">
        <v>0.20699999999999999</v>
      </c>
      <c r="K299" s="376" t="s">
        <v>1700</v>
      </c>
      <c r="L299" s="321">
        <v>134.69999999999999</v>
      </c>
      <c r="M299" s="321">
        <v>8.25</v>
      </c>
      <c r="N299" s="321">
        <v>10.75</v>
      </c>
      <c r="O299" s="376">
        <v>3</v>
      </c>
      <c r="P299" s="376" t="s">
        <v>1697</v>
      </c>
      <c r="Q299" s="376" t="s">
        <v>1705</v>
      </c>
      <c r="R299" s="376" t="s">
        <v>1709</v>
      </c>
      <c r="S299" s="468">
        <v>2</v>
      </c>
      <c r="T299" s="468" t="s">
        <v>1701</v>
      </c>
      <c r="U299" s="468" t="s">
        <v>1767</v>
      </c>
      <c r="V299" s="468">
        <v>2</v>
      </c>
      <c r="W299" s="468" t="s">
        <v>1698</v>
      </c>
      <c r="X299" s="468" t="s">
        <v>1698</v>
      </c>
      <c r="Y299" s="468">
        <v>0</v>
      </c>
      <c r="Z299" s="322"/>
      <c r="AA299" s="322"/>
      <c r="AB299" s="322"/>
      <c r="AC299" s="377" t="s">
        <v>2083</v>
      </c>
      <c r="AD299" s="377" t="s">
        <v>1701</v>
      </c>
      <c r="AE299" s="468">
        <v>0</v>
      </c>
      <c r="AF299" s="321"/>
      <c r="AG299" s="377">
        <v>7.4709000000000003</v>
      </c>
      <c r="AH299" s="336">
        <v>112.41288</v>
      </c>
    </row>
    <row r="300" spans="2:34" hidden="1">
      <c r="B300" s="748"/>
      <c r="C300" s="749"/>
      <c r="D300" s="750"/>
      <c r="E300" s="469"/>
      <c r="F300" s="377"/>
      <c r="G300" s="337"/>
      <c r="H300" s="326"/>
      <c r="I300" s="377"/>
      <c r="J300" s="377"/>
      <c r="K300" s="377"/>
      <c r="L300" s="366"/>
      <c r="M300" s="366"/>
      <c r="N300" s="366"/>
      <c r="O300" s="377"/>
      <c r="P300" s="377"/>
      <c r="Q300" s="377"/>
      <c r="R300" s="377"/>
      <c r="S300" s="377"/>
      <c r="T300" s="377"/>
      <c r="U300" s="377"/>
      <c r="V300" s="377"/>
      <c r="W300" s="377"/>
      <c r="X300" s="377"/>
      <c r="Y300" s="377"/>
      <c r="Z300" s="377"/>
      <c r="AA300" s="377"/>
      <c r="AB300" s="377"/>
      <c r="AC300" s="377"/>
      <c r="AD300" s="377"/>
      <c r="AE300" s="377"/>
      <c r="AF300" s="377"/>
      <c r="AG300" s="377"/>
      <c r="AH300" s="336"/>
    </row>
    <row r="301" spans="2:34">
      <c r="B301" s="692"/>
      <c r="C301" s="676"/>
      <c r="D301" s="751"/>
      <c r="E301" s="477"/>
      <c r="F301" s="480">
        <v>19</v>
      </c>
      <c r="G301" s="331" t="s">
        <v>2440</v>
      </c>
      <c r="H301" s="480" t="s">
        <v>2441</v>
      </c>
      <c r="I301" s="430" t="s">
        <v>2077</v>
      </c>
      <c r="J301" s="430">
        <v>0.57699999999999996</v>
      </c>
      <c r="K301" s="480" t="s">
        <v>1700</v>
      </c>
      <c r="L301" s="431">
        <v>17</v>
      </c>
      <c r="M301" s="431">
        <v>8.25</v>
      </c>
      <c r="N301" s="431">
        <v>10.75</v>
      </c>
      <c r="O301" s="480">
        <v>1</v>
      </c>
      <c r="P301" s="480" t="s">
        <v>1697</v>
      </c>
      <c r="Q301" s="480" t="s">
        <v>1705</v>
      </c>
      <c r="R301" s="480" t="s">
        <v>1709</v>
      </c>
      <c r="S301" s="370">
        <v>0</v>
      </c>
      <c r="T301" s="370" t="s">
        <v>1701</v>
      </c>
      <c r="U301" s="370" t="s">
        <v>1767</v>
      </c>
      <c r="V301" s="370">
        <v>0</v>
      </c>
      <c r="W301" s="370" t="s">
        <v>1698</v>
      </c>
      <c r="X301" s="370" t="s">
        <v>1698</v>
      </c>
      <c r="Y301" s="370">
        <v>1</v>
      </c>
      <c r="Z301" s="459"/>
      <c r="AA301" s="459"/>
      <c r="AB301" s="459"/>
      <c r="AC301" s="377" t="s">
        <v>1699</v>
      </c>
      <c r="AD301" s="370" t="s">
        <v>1701</v>
      </c>
      <c r="AE301" s="370">
        <v>2</v>
      </c>
      <c r="AF301" s="431"/>
      <c r="AG301" s="461">
        <v>7.4740200000000003</v>
      </c>
      <c r="AH301" s="368">
        <v>112.413</v>
      </c>
    </row>
    <row r="302" spans="2:34" hidden="1">
      <c r="B302" s="670"/>
      <c r="C302" s="653"/>
      <c r="D302" s="653"/>
      <c r="E302" s="653"/>
      <c r="F302" s="653"/>
      <c r="G302" s="653"/>
      <c r="H302" s="653"/>
      <c r="I302" s="653"/>
      <c r="J302" s="653"/>
      <c r="K302" s="653"/>
      <c r="L302" s="653"/>
      <c r="M302" s="653"/>
      <c r="N302" s="653"/>
      <c r="O302" s="653"/>
      <c r="P302" s="653"/>
      <c r="Q302" s="653"/>
      <c r="R302" s="653"/>
      <c r="S302" s="653"/>
      <c r="T302" s="653"/>
      <c r="U302" s="653"/>
      <c r="V302" s="653"/>
      <c r="W302" s="653"/>
      <c r="X302" s="653"/>
      <c r="Y302" s="653"/>
      <c r="Z302" s="653"/>
      <c r="AA302" s="653"/>
      <c r="AB302" s="653"/>
      <c r="AC302" s="653"/>
      <c r="AD302" s="653"/>
      <c r="AE302" s="653"/>
      <c r="AF302" s="653"/>
      <c r="AG302" s="653"/>
      <c r="AH302" s="653"/>
    </row>
    <row r="303" spans="2:34" hidden="1">
      <c r="B303" s="472">
        <v>134</v>
      </c>
      <c r="C303" s="467">
        <v>0.95</v>
      </c>
      <c r="D303" s="376" t="s">
        <v>2449</v>
      </c>
      <c r="E303" s="376"/>
      <c r="F303" s="468"/>
      <c r="G303" s="317"/>
      <c r="H303" s="468"/>
      <c r="I303" s="360"/>
      <c r="J303" s="468"/>
      <c r="K303" s="376"/>
      <c r="L303" s="361"/>
      <c r="M303" s="361"/>
      <c r="N303" s="361"/>
      <c r="O303" s="468"/>
      <c r="P303" s="468"/>
      <c r="Q303" s="468"/>
      <c r="R303" s="468"/>
      <c r="S303" s="468"/>
      <c r="T303" s="468"/>
      <c r="U303" s="468"/>
      <c r="V303" s="468"/>
      <c r="W303" s="468"/>
      <c r="X303" s="468"/>
      <c r="Y303" s="468"/>
      <c r="Z303" s="322"/>
      <c r="AA303" s="322"/>
      <c r="AB303" s="322"/>
      <c r="AC303" s="468"/>
      <c r="AD303" s="468"/>
      <c r="AE303" s="468"/>
      <c r="AF303" s="468"/>
      <c r="AG303" s="468"/>
      <c r="AH303" s="362"/>
    </row>
    <row r="304" spans="2:34">
      <c r="B304" s="670"/>
      <c r="C304" s="653"/>
      <c r="D304" s="653"/>
      <c r="E304" s="653"/>
      <c r="F304" s="653"/>
      <c r="G304" s="653"/>
      <c r="H304" s="653"/>
      <c r="I304" s="653"/>
      <c r="J304" s="653"/>
      <c r="K304" s="653"/>
      <c r="L304" s="653"/>
      <c r="M304" s="653"/>
      <c r="N304" s="653"/>
      <c r="O304" s="653"/>
      <c r="P304" s="653"/>
      <c r="Q304" s="653"/>
      <c r="R304" s="653"/>
      <c r="S304" s="653"/>
      <c r="T304" s="653"/>
      <c r="U304" s="653"/>
      <c r="V304" s="653"/>
      <c r="W304" s="653"/>
      <c r="X304" s="653"/>
      <c r="Y304" s="653"/>
      <c r="Z304" s="653"/>
      <c r="AA304" s="653"/>
      <c r="AB304" s="653"/>
      <c r="AC304" s="653"/>
      <c r="AD304" s="653"/>
      <c r="AE304" s="653"/>
      <c r="AF304" s="653"/>
      <c r="AG304" s="653"/>
      <c r="AH304" s="653"/>
    </row>
    <row r="306" spans="2:30">
      <c r="B306" s="300" t="s">
        <v>984</v>
      </c>
      <c r="F306" s="302" t="s">
        <v>985</v>
      </c>
      <c r="I306" s="304" t="s">
        <v>986</v>
      </c>
      <c r="L306" s="300" t="s">
        <v>2041</v>
      </c>
      <c r="O306" s="412"/>
      <c r="P306" s="300" t="s">
        <v>2042</v>
      </c>
      <c r="U306" s="300" t="s">
        <v>2043</v>
      </c>
      <c r="V306" s="300"/>
      <c r="AC306" s="412"/>
      <c r="AD306" s="412"/>
    </row>
    <row r="307" spans="2:30">
      <c r="B307" s="305" t="s">
        <v>990</v>
      </c>
      <c r="C307" s="306" t="s">
        <v>991</v>
      </c>
      <c r="F307" s="307" t="s">
        <v>992</v>
      </c>
      <c r="G307" s="308" t="s">
        <v>993</v>
      </c>
      <c r="I307" s="309" t="s">
        <v>994</v>
      </c>
      <c r="J307" s="308" t="s">
        <v>995</v>
      </c>
      <c r="K307" s="300"/>
      <c r="L307" s="308" t="s">
        <v>996</v>
      </c>
      <c r="M307" s="308" t="s">
        <v>997</v>
      </c>
      <c r="N307" s="300"/>
      <c r="O307" s="412"/>
      <c r="P307" s="300"/>
      <c r="Q307" s="308"/>
      <c r="R307" s="300"/>
      <c r="S307" s="300"/>
      <c r="T307" s="300"/>
      <c r="U307" s="308" t="s">
        <v>998</v>
      </c>
      <c r="V307" s="308"/>
      <c r="W307" s="308" t="s">
        <v>999</v>
      </c>
      <c r="X307" s="300"/>
      <c r="Y307" s="300"/>
      <c r="Z307" s="300"/>
      <c r="AA307" s="300"/>
      <c r="AB307" s="300"/>
      <c r="AC307" s="412"/>
      <c r="AD307" s="412"/>
    </row>
    <row r="308" spans="2:30">
      <c r="B308" s="305" t="s">
        <v>1000</v>
      </c>
      <c r="C308" s="306" t="s">
        <v>1001</v>
      </c>
      <c r="F308" s="307" t="s">
        <v>1002</v>
      </c>
      <c r="G308" s="308" t="s">
        <v>1003</v>
      </c>
      <c r="I308" s="309" t="s">
        <v>1004</v>
      </c>
      <c r="J308" s="308" t="s">
        <v>1005</v>
      </c>
      <c r="K308" s="300"/>
      <c r="L308" s="308" t="s">
        <v>1006</v>
      </c>
      <c r="M308" s="308" t="s">
        <v>1007</v>
      </c>
      <c r="N308" s="300"/>
      <c r="O308" s="412"/>
      <c r="P308" s="308" t="s">
        <v>1008</v>
      </c>
      <c r="Q308" s="308"/>
      <c r="R308" s="300"/>
      <c r="S308" s="300"/>
      <c r="T308" s="300"/>
      <c r="U308" s="308" t="s">
        <v>1009</v>
      </c>
      <c r="V308" s="308"/>
      <c r="W308" s="308" t="s">
        <v>1010</v>
      </c>
      <c r="X308" s="300"/>
      <c r="Y308" s="300"/>
      <c r="Z308" s="300"/>
      <c r="AA308" s="300"/>
      <c r="AB308" s="300"/>
      <c r="AC308" s="412"/>
      <c r="AD308" s="412"/>
    </row>
    <row r="309" spans="2:30">
      <c r="B309" s="305" t="s">
        <v>1011</v>
      </c>
      <c r="C309" s="306" t="s">
        <v>1012</v>
      </c>
      <c r="F309" s="307" t="s">
        <v>1004</v>
      </c>
      <c r="G309" s="308" t="s">
        <v>2040</v>
      </c>
      <c r="I309" s="309" t="s">
        <v>1015</v>
      </c>
      <c r="J309" s="308" t="s">
        <v>1016</v>
      </c>
      <c r="K309" s="300"/>
      <c r="L309" s="308" t="s">
        <v>1017</v>
      </c>
      <c r="M309" s="308" t="s">
        <v>1018</v>
      </c>
      <c r="N309" s="300"/>
      <c r="O309" s="412"/>
      <c r="P309" s="308" t="s">
        <v>1019</v>
      </c>
      <c r="Q309" s="308" t="s">
        <v>1020</v>
      </c>
      <c r="R309" s="300"/>
      <c r="S309" s="300"/>
      <c r="T309" s="300"/>
      <c r="U309" s="308" t="s">
        <v>1021</v>
      </c>
      <c r="V309" s="308"/>
      <c r="W309" s="308" t="s">
        <v>1022</v>
      </c>
      <c r="X309" s="300"/>
      <c r="Y309" s="300"/>
      <c r="Z309" s="300"/>
      <c r="AA309" s="300"/>
      <c r="AB309" s="300"/>
      <c r="AC309" s="412"/>
      <c r="AD309" s="412"/>
    </row>
    <row r="310" spans="2:30">
      <c r="B310" s="305" t="s">
        <v>1023</v>
      </c>
      <c r="C310" s="306" t="s">
        <v>1024</v>
      </c>
      <c r="F310" s="307" t="s">
        <v>1013</v>
      </c>
      <c r="G310" s="308" t="s">
        <v>1014</v>
      </c>
      <c r="I310" s="309" t="s">
        <v>1027</v>
      </c>
      <c r="J310" s="308" t="s">
        <v>1028</v>
      </c>
      <c r="K310" s="300"/>
      <c r="L310" s="308" t="s">
        <v>1029</v>
      </c>
      <c r="M310" s="308" t="s">
        <v>1030</v>
      </c>
      <c r="N310" s="300"/>
      <c r="O310" s="412"/>
      <c r="P310" s="308" t="s">
        <v>1015</v>
      </c>
      <c r="Q310" s="308" t="s">
        <v>1031</v>
      </c>
      <c r="R310" s="300"/>
      <c r="S310" s="300"/>
      <c r="T310" s="300"/>
      <c r="U310" s="308" t="s">
        <v>1032</v>
      </c>
      <c r="V310" s="308"/>
      <c r="W310" s="308" t="s">
        <v>1033</v>
      </c>
      <c r="X310" s="300"/>
      <c r="Y310" s="300"/>
      <c r="Z310" s="300"/>
      <c r="AA310" s="300"/>
      <c r="AB310" s="300"/>
      <c r="AC310" s="412"/>
      <c r="AD310" s="412"/>
    </row>
    <row r="311" spans="2:30">
      <c r="C311" s="310"/>
      <c r="F311" s="307" t="s">
        <v>1025</v>
      </c>
      <c r="G311" s="308" t="s">
        <v>1026</v>
      </c>
      <c r="I311" s="309" t="s">
        <v>1036</v>
      </c>
      <c r="J311" s="308" t="s">
        <v>1037</v>
      </c>
      <c r="K311" s="300"/>
      <c r="L311" s="308" t="s">
        <v>1038</v>
      </c>
      <c r="M311" s="308" t="s">
        <v>1039</v>
      </c>
      <c r="N311" s="300"/>
      <c r="O311" s="412"/>
      <c r="P311" s="308" t="s">
        <v>998</v>
      </c>
      <c r="Q311" s="308" t="s">
        <v>2039</v>
      </c>
      <c r="R311" s="300"/>
      <c r="S311" s="300"/>
      <c r="T311" s="300"/>
      <c r="U311" s="308" t="s">
        <v>1040</v>
      </c>
      <c r="V311" s="308"/>
      <c r="W311" s="308" t="s">
        <v>1041</v>
      </c>
      <c r="X311" s="300"/>
      <c r="Y311" s="300"/>
      <c r="Z311" s="300"/>
      <c r="AA311" s="300"/>
      <c r="AB311" s="300"/>
      <c r="AC311" s="412"/>
      <c r="AD311" s="412"/>
    </row>
    <row r="312" spans="2:30">
      <c r="B312" s="308" t="s">
        <v>2044</v>
      </c>
      <c r="C312" s="310"/>
      <c r="F312" s="307" t="s">
        <v>1034</v>
      </c>
      <c r="G312" s="308" t="s">
        <v>1035</v>
      </c>
      <c r="I312" s="309" t="s">
        <v>1044</v>
      </c>
      <c r="J312" s="308" t="s">
        <v>1045</v>
      </c>
      <c r="K312" s="300"/>
      <c r="L312" s="308" t="s">
        <v>1046</v>
      </c>
      <c r="M312" s="308" t="s">
        <v>1047</v>
      </c>
      <c r="N312" s="300"/>
      <c r="O312" s="412"/>
      <c r="P312" s="412"/>
      <c r="Q312" s="412"/>
      <c r="R312" s="300"/>
      <c r="S312" s="300"/>
      <c r="T312" s="300"/>
      <c r="U312" s="308" t="s">
        <v>1027</v>
      </c>
      <c r="V312" s="308"/>
      <c r="W312" s="308" t="s">
        <v>1049</v>
      </c>
      <c r="X312" s="300"/>
      <c r="Y312" s="300"/>
      <c r="Z312" s="300"/>
      <c r="AA312" s="300"/>
      <c r="AB312" s="300"/>
      <c r="AC312" s="412"/>
      <c r="AD312" s="412"/>
    </row>
    <row r="313" spans="2:30">
      <c r="B313" s="305" t="s">
        <v>1050</v>
      </c>
      <c r="C313" s="311" t="s">
        <v>2027</v>
      </c>
      <c r="D313" s="300"/>
      <c r="E313" s="300"/>
      <c r="F313" s="307" t="s">
        <v>1021</v>
      </c>
      <c r="G313" s="308" t="s">
        <v>1043</v>
      </c>
      <c r="I313" s="309" t="s">
        <v>1054</v>
      </c>
      <c r="J313" s="308" t="s">
        <v>1055</v>
      </c>
      <c r="K313" s="300"/>
      <c r="L313" s="308" t="s">
        <v>1056</v>
      </c>
      <c r="M313" s="308" t="s">
        <v>1057</v>
      </c>
      <c r="N313" s="300"/>
      <c r="O313" s="412"/>
      <c r="P313" s="308" t="s">
        <v>1048</v>
      </c>
      <c r="Q313" s="308"/>
      <c r="R313" s="300"/>
      <c r="S313" s="300"/>
      <c r="T313" s="300"/>
      <c r="U313" s="308" t="s">
        <v>1060</v>
      </c>
      <c r="V313" s="308"/>
      <c r="W313" s="308" t="s">
        <v>1061</v>
      </c>
      <c r="X313" s="300"/>
      <c r="Y313" s="300"/>
      <c r="Z313" s="300"/>
      <c r="AA313" s="300"/>
      <c r="AB313" s="300"/>
      <c r="AC313" s="412"/>
      <c r="AD313" s="412"/>
    </row>
    <row r="314" spans="2:30">
      <c r="B314" s="413"/>
      <c r="C314" s="414" t="s">
        <v>2033</v>
      </c>
      <c r="D314" s="300"/>
      <c r="E314" s="300"/>
      <c r="F314" s="307" t="s">
        <v>1052</v>
      </c>
      <c r="G314" s="308" t="s">
        <v>1053</v>
      </c>
      <c r="I314" s="309"/>
      <c r="J314" s="308" t="s">
        <v>1066</v>
      </c>
      <c r="K314" s="300"/>
      <c r="L314" s="308" t="s">
        <v>1067</v>
      </c>
      <c r="M314" s="308" t="s">
        <v>1068</v>
      </c>
      <c r="N314" s="300"/>
      <c r="O314" s="412"/>
      <c r="P314" s="308" t="s">
        <v>1058</v>
      </c>
      <c r="Q314" s="308" t="s">
        <v>1059</v>
      </c>
      <c r="R314" s="300"/>
      <c r="S314" s="300"/>
      <c r="T314" s="300"/>
      <c r="U314" s="308" t="s">
        <v>1069</v>
      </c>
      <c r="V314" s="308"/>
      <c r="W314" s="308" t="s">
        <v>1070</v>
      </c>
      <c r="X314" s="300"/>
      <c r="Y314" s="300"/>
      <c r="Z314" s="300"/>
      <c r="AA314" s="300"/>
      <c r="AB314" s="300"/>
      <c r="AC314" s="412"/>
      <c r="AD314" s="412"/>
    </row>
    <row r="315" spans="2:30">
      <c r="B315" s="305" t="s">
        <v>1062</v>
      </c>
      <c r="C315" s="311" t="s">
        <v>2028</v>
      </c>
      <c r="D315" s="300"/>
      <c r="E315" s="300"/>
      <c r="F315" s="307" t="s">
        <v>1064</v>
      </c>
      <c r="G315" s="308" t="s">
        <v>1065</v>
      </c>
      <c r="I315" s="309" t="s">
        <v>1009</v>
      </c>
      <c r="J315" s="308" t="s">
        <v>1074</v>
      </c>
      <c r="K315" s="300"/>
      <c r="L315" s="300"/>
      <c r="M315" s="300"/>
      <c r="N315" s="300"/>
      <c r="O315" s="412"/>
      <c r="P315" s="308" t="s">
        <v>1069</v>
      </c>
      <c r="Q315" s="308" t="s">
        <v>1031</v>
      </c>
      <c r="R315" s="300"/>
      <c r="S315" s="300"/>
      <c r="T315" s="300"/>
      <c r="U315" s="308" t="s">
        <v>1015</v>
      </c>
      <c r="V315" s="308"/>
      <c r="W315" s="308" t="s">
        <v>1076</v>
      </c>
      <c r="X315" s="300"/>
      <c r="Y315" s="300"/>
      <c r="Z315" s="300"/>
      <c r="AA315" s="300"/>
      <c r="AB315" s="300"/>
      <c r="AC315" s="412"/>
      <c r="AD315" s="412"/>
    </row>
    <row r="316" spans="2:30">
      <c r="B316" s="413"/>
      <c r="C316" s="414" t="s">
        <v>2032</v>
      </c>
      <c r="D316" s="300"/>
      <c r="E316" s="300"/>
      <c r="F316" s="307" t="s">
        <v>1069</v>
      </c>
      <c r="G316" s="308" t="s">
        <v>1073</v>
      </c>
      <c r="I316" s="309" t="s">
        <v>1093</v>
      </c>
      <c r="J316" s="308" t="s">
        <v>1094</v>
      </c>
      <c r="K316" s="300"/>
      <c r="L316" s="308"/>
      <c r="M316" s="308"/>
      <c r="N316" s="300"/>
      <c r="O316" s="412"/>
      <c r="P316" s="308" t="s">
        <v>1009</v>
      </c>
      <c r="Q316" s="308" t="s">
        <v>1075</v>
      </c>
      <c r="R316" s="300"/>
      <c r="S316" s="300"/>
      <c r="T316" s="300"/>
      <c r="U316" s="308" t="s">
        <v>1054</v>
      </c>
      <c r="V316" s="308"/>
      <c r="W316" s="308" t="s">
        <v>1096</v>
      </c>
      <c r="X316" s="300"/>
      <c r="Y316" s="300"/>
      <c r="Z316" s="300"/>
      <c r="AA316" s="300"/>
      <c r="AB316" s="300"/>
      <c r="AC316" s="412"/>
      <c r="AD316" s="412"/>
    </row>
    <row r="317" spans="2:30">
      <c r="B317" s="305" t="s">
        <v>1071</v>
      </c>
      <c r="C317" s="311" t="s">
        <v>1775</v>
      </c>
      <c r="D317" s="300"/>
      <c r="E317" s="300"/>
      <c r="F317" s="307" t="s">
        <v>1091</v>
      </c>
      <c r="G317" s="308" t="s">
        <v>1092</v>
      </c>
      <c r="I317" s="309" t="s">
        <v>1069</v>
      </c>
      <c r="J317" s="308" t="s">
        <v>1005</v>
      </c>
      <c r="K317" s="300"/>
      <c r="L317" s="300"/>
      <c r="M317" s="300"/>
      <c r="N317" s="300"/>
      <c r="O317" s="412"/>
      <c r="P317" s="308" t="s">
        <v>1027</v>
      </c>
      <c r="Q317" s="308" t="s">
        <v>1095</v>
      </c>
      <c r="R317" s="300"/>
      <c r="S317" s="300"/>
      <c r="T317" s="300"/>
      <c r="U317" s="308" t="s">
        <v>1101</v>
      </c>
      <c r="V317" s="308"/>
      <c r="W317" s="308" t="s">
        <v>1102</v>
      </c>
      <c r="X317" s="300"/>
      <c r="Y317" s="300"/>
      <c r="Z317" s="300"/>
      <c r="AA317" s="300"/>
      <c r="AB317" s="300"/>
      <c r="AC317" s="412"/>
      <c r="AD317" s="412"/>
    </row>
    <row r="318" spans="2:30">
      <c r="B318" s="413"/>
      <c r="C318" s="414" t="s">
        <v>2034</v>
      </c>
      <c r="D318" s="300"/>
      <c r="E318" s="300"/>
      <c r="F318" s="307" t="s">
        <v>1009</v>
      </c>
      <c r="G318" s="308" t="s">
        <v>1099</v>
      </c>
      <c r="I318" s="309"/>
      <c r="J318" s="308" t="s">
        <v>1094</v>
      </c>
      <c r="K318" s="300"/>
      <c r="L318" s="308"/>
      <c r="M318" s="308"/>
      <c r="N318" s="300"/>
      <c r="O318" s="412"/>
      <c r="P318" s="308" t="s">
        <v>1060</v>
      </c>
      <c r="Q318" s="308" t="s">
        <v>1100</v>
      </c>
      <c r="R318" s="300"/>
      <c r="S318" s="300"/>
      <c r="T318" s="300"/>
      <c r="U318" s="308" t="s">
        <v>1044</v>
      </c>
      <c r="V318" s="308"/>
      <c r="W318" s="308" t="s">
        <v>1108</v>
      </c>
      <c r="X318" s="300"/>
      <c r="Y318" s="300"/>
      <c r="Z318" s="300"/>
      <c r="AA318" s="300"/>
      <c r="AB318" s="300"/>
      <c r="AC318" s="412"/>
      <c r="AD318" s="412"/>
    </row>
    <row r="319" spans="2:30">
      <c r="B319" s="413"/>
      <c r="C319" s="414" t="s">
        <v>2035</v>
      </c>
      <c r="D319" s="300"/>
      <c r="E319" s="300"/>
      <c r="F319" s="307" t="s">
        <v>1105</v>
      </c>
      <c r="G319" s="308" t="s">
        <v>1106</v>
      </c>
      <c r="I319" s="309" t="s">
        <v>1060</v>
      </c>
      <c r="J319" s="308" t="s">
        <v>1005</v>
      </c>
      <c r="K319" s="300"/>
      <c r="L319" s="300"/>
      <c r="M319" s="300"/>
      <c r="N319" s="300"/>
      <c r="O319" s="300"/>
      <c r="P319" s="308" t="s">
        <v>1052</v>
      </c>
      <c r="Q319" s="308" t="s">
        <v>1107</v>
      </c>
      <c r="R319" s="300"/>
      <c r="S319" s="300"/>
      <c r="T319" s="300"/>
      <c r="U319" s="308" t="s">
        <v>1064</v>
      </c>
      <c r="V319" s="308"/>
      <c r="W319" s="308" t="s">
        <v>1111</v>
      </c>
      <c r="X319" s="300"/>
      <c r="Y319" s="300"/>
      <c r="Z319" s="300"/>
      <c r="AA319" s="300"/>
      <c r="AB319" s="300"/>
      <c r="AC319" s="412"/>
      <c r="AD319" s="412"/>
    </row>
    <row r="320" spans="2:30">
      <c r="B320" s="305" t="s">
        <v>1077</v>
      </c>
      <c r="C320" s="311" t="s">
        <v>2029</v>
      </c>
      <c r="D320" s="300"/>
      <c r="E320" s="300"/>
      <c r="F320" s="307" t="s">
        <v>1109</v>
      </c>
      <c r="G320" s="308" t="s">
        <v>1110</v>
      </c>
      <c r="I320" s="309"/>
      <c r="J320" s="308" t="s">
        <v>1114</v>
      </c>
      <c r="K320" s="300"/>
      <c r="L320" s="308"/>
      <c r="M320" s="308"/>
      <c r="N320" s="300"/>
      <c r="O320" s="308"/>
      <c r="P320" s="308"/>
      <c r="Q320" s="308"/>
      <c r="R320" s="300"/>
      <c r="S320" s="300"/>
      <c r="T320" s="300"/>
      <c r="U320" s="308" t="s">
        <v>1115</v>
      </c>
      <c r="V320" s="308"/>
      <c r="W320" s="308" t="s">
        <v>1116</v>
      </c>
      <c r="X320" s="300"/>
      <c r="Y320" s="300"/>
      <c r="Z320" s="300"/>
      <c r="AA320" s="300"/>
      <c r="AB320" s="300"/>
      <c r="AC320" s="412"/>
      <c r="AD320" s="412"/>
    </row>
    <row r="321" spans="2:30">
      <c r="B321" s="413"/>
      <c r="C321" s="414" t="s">
        <v>2037</v>
      </c>
      <c r="F321" s="307" t="s">
        <v>1112</v>
      </c>
      <c r="G321" s="308" t="s">
        <v>1113</v>
      </c>
      <c r="I321" s="309" t="s">
        <v>1091</v>
      </c>
      <c r="J321" s="308" t="s">
        <v>1074</v>
      </c>
      <c r="K321" s="300"/>
      <c r="L321" s="300"/>
      <c r="M321" s="300"/>
      <c r="N321" s="300"/>
      <c r="O321" s="300"/>
      <c r="P321" s="300"/>
      <c r="Q321" s="300"/>
      <c r="R321" s="300"/>
      <c r="S321" s="300"/>
      <c r="T321" s="300"/>
      <c r="U321" s="308" t="s">
        <v>1117</v>
      </c>
      <c r="V321" s="308"/>
      <c r="W321" s="308" t="s">
        <v>1118</v>
      </c>
      <c r="X321" s="300"/>
      <c r="Y321" s="300"/>
      <c r="Z321" s="300"/>
      <c r="AA321" s="300"/>
      <c r="AB321" s="300"/>
      <c r="AC321" s="412"/>
      <c r="AD321" s="412"/>
    </row>
    <row r="322" spans="2:30">
      <c r="B322" s="413"/>
      <c r="C322" s="414" t="s">
        <v>2038</v>
      </c>
      <c r="F322" s="307" t="s">
        <v>1054</v>
      </c>
      <c r="G322" s="308" t="s">
        <v>1068</v>
      </c>
      <c r="I322" s="309"/>
      <c r="J322" s="308" t="s">
        <v>1119</v>
      </c>
      <c r="K322" s="300"/>
      <c r="L322" s="300"/>
      <c r="M322" s="300"/>
      <c r="N322" s="300"/>
      <c r="O322" s="308"/>
      <c r="P322" s="308"/>
      <c r="Q322" s="308"/>
      <c r="R322" s="300"/>
      <c r="S322" s="300"/>
      <c r="T322" s="300"/>
      <c r="U322" s="308" t="s">
        <v>1120</v>
      </c>
      <c r="V322" s="308"/>
      <c r="W322" s="308" t="s">
        <v>1121</v>
      </c>
      <c r="X322" s="300"/>
      <c r="Y322" s="300"/>
      <c r="Z322" s="300"/>
      <c r="AA322" s="300"/>
      <c r="AB322" s="300"/>
      <c r="AC322" s="412"/>
      <c r="AD322" s="412"/>
    </row>
    <row r="323" spans="2:30">
      <c r="B323" s="305" t="s">
        <v>1097</v>
      </c>
      <c r="C323" s="311" t="s">
        <v>2030</v>
      </c>
      <c r="F323" s="307"/>
      <c r="G323" s="308"/>
      <c r="I323" s="304"/>
      <c r="J323" s="300"/>
      <c r="K323" s="300"/>
      <c r="L323" s="300"/>
      <c r="M323" s="300"/>
      <c r="N323" s="300"/>
      <c r="O323" s="300"/>
      <c r="P323" s="300"/>
      <c r="Q323" s="300"/>
      <c r="R323" s="300"/>
      <c r="S323" s="300"/>
      <c r="T323" s="300"/>
      <c r="U323" s="308" t="s">
        <v>1122</v>
      </c>
      <c r="V323" s="308"/>
      <c r="W323" s="308" t="s">
        <v>1123</v>
      </c>
      <c r="X323" s="300"/>
      <c r="Y323" s="300"/>
      <c r="Z323" s="300"/>
      <c r="AA323" s="300"/>
      <c r="AB323" s="300"/>
      <c r="AC323" s="412"/>
      <c r="AD323" s="412"/>
    </row>
    <row r="324" spans="2:30">
      <c r="B324" s="305" t="s">
        <v>1103</v>
      </c>
      <c r="C324" s="311" t="s">
        <v>2031</v>
      </c>
      <c r="F324" s="303"/>
      <c r="I324" s="304"/>
      <c r="J324" s="300"/>
      <c r="K324" s="300"/>
      <c r="L324" s="300"/>
      <c r="M324" s="300"/>
      <c r="N324" s="300"/>
      <c r="O324" s="308"/>
      <c r="P324" s="308"/>
      <c r="Q324" s="308"/>
      <c r="R324" s="300"/>
      <c r="S324" s="300"/>
      <c r="T324" s="300"/>
      <c r="U324" s="308" t="s">
        <v>1004</v>
      </c>
      <c r="V324" s="308"/>
      <c r="W324" s="308" t="s">
        <v>1124</v>
      </c>
      <c r="X324" s="300"/>
      <c r="Y324" s="300"/>
      <c r="Z324" s="300"/>
      <c r="AA324" s="300"/>
      <c r="AB324" s="300"/>
      <c r="AC324" s="412"/>
      <c r="AD324" s="412"/>
    </row>
    <row r="325" spans="2:30">
      <c r="C325" s="415" t="s">
        <v>2036</v>
      </c>
      <c r="F325" s="303"/>
      <c r="I325" s="304"/>
      <c r="J325" s="300"/>
      <c r="K325" s="300"/>
      <c r="L325" s="300"/>
      <c r="M325" s="300"/>
      <c r="N325" s="300"/>
      <c r="O325" s="300"/>
      <c r="P325" s="300"/>
      <c r="Q325" s="300"/>
      <c r="R325" s="300"/>
      <c r="S325" s="300"/>
      <c r="T325" s="300"/>
      <c r="U325" s="308" t="s">
        <v>1091</v>
      </c>
      <c r="V325" s="308"/>
      <c r="W325" s="308" t="s">
        <v>1125</v>
      </c>
      <c r="X325" s="300"/>
      <c r="Y325" s="300"/>
      <c r="Z325" s="300"/>
      <c r="AA325" s="300"/>
      <c r="AB325" s="300"/>
      <c r="AC325" s="412"/>
      <c r="AD325" s="412"/>
    </row>
    <row r="326" spans="2:30">
      <c r="C326" s="310"/>
      <c r="F326" s="303"/>
      <c r="I326" s="304"/>
      <c r="J326" s="300"/>
      <c r="K326" s="300"/>
      <c r="L326" s="300"/>
      <c r="M326" s="300"/>
      <c r="N326" s="300"/>
      <c r="O326" s="308"/>
      <c r="P326" s="308"/>
      <c r="Q326" s="308"/>
      <c r="R326" s="300"/>
      <c r="S326" s="300"/>
      <c r="T326" s="300"/>
      <c r="U326" s="308" t="s">
        <v>994</v>
      </c>
      <c r="V326" s="308"/>
      <c r="W326" s="308" t="s">
        <v>1126</v>
      </c>
      <c r="X326" s="300"/>
      <c r="Y326" s="300"/>
      <c r="Z326" s="300"/>
      <c r="AA326" s="300"/>
      <c r="AB326" s="300"/>
      <c r="AC326" s="412"/>
      <c r="AD326" s="412"/>
    </row>
    <row r="327" spans="2:30">
      <c r="C327" s="310"/>
      <c r="F327" s="303"/>
      <c r="I327" s="304"/>
      <c r="J327" s="300"/>
      <c r="K327" s="300"/>
      <c r="L327" s="300"/>
      <c r="M327" s="300"/>
      <c r="N327" s="300"/>
      <c r="O327" s="300"/>
      <c r="P327" s="300"/>
      <c r="Q327" s="300"/>
      <c r="R327" s="300"/>
      <c r="S327" s="300"/>
      <c r="T327" s="300"/>
      <c r="U327" s="308" t="s">
        <v>1052</v>
      </c>
      <c r="V327" s="308"/>
      <c r="W327" s="308" t="s">
        <v>1068</v>
      </c>
      <c r="X327" s="300"/>
      <c r="Y327" s="300"/>
      <c r="Z327" s="300"/>
      <c r="AA327" s="300"/>
      <c r="AB327" s="300"/>
      <c r="AC327" s="412"/>
      <c r="AD327" s="412"/>
    </row>
    <row r="331" spans="2:30">
      <c r="F331" s="301">
        <v>61</v>
      </c>
      <c r="G331" s="301" t="s">
        <v>2130</v>
      </c>
    </row>
  </sheetData>
  <mergeCells count="181">
    <mergeCell ref="I3:I5"/>
    <mergeCell ref="J3:J5"/>
    <mergeCell ref="K3:K5"/>
    <mergeCell ref="L3:O3"/>
    <mergeCell ref="P3:AH3"/>
    <mergeCell ref="L4:L5"/>
    <mergeCell ref="M4:N4"/>
    <mergeCell ref="O4:O5"/>
    <mergeCell ref="P4:S4"/>
    <mergeCell ref="B3:B6"/>
    <mergeCell ref="C3:C6"/>
    <mergeCell ref="D3:D6"/>
    <mergeCell ref="E3:E5"/>
    <mergeCell ref="B28:AH28"/>
    <mergeCell ref="B30:AH30"/>
    <mergeCell ref="F3:F5"/>
    <mergeCell ref="G3:G5"/>
    <mergeCell ref="B7:B9"/>
    <mergeCell ref="C7:C9"/>
    <mergeCell ref="D7:D9"/>
    <mergeCell ref="B10:AH10"/>
    <mergeCell ref="B12:AH12"/>
    <mergeCell ref="B14:AH14"/>
    <mergeCell ref="T4:V4"/>
    <mergeCell ref="W4:Y4"/>
    <mergeCell ref="Z4:AB4"/>
    <mergeCell ref="AC4:AE4"/>
    <mergeCell ref="AG4:AH4"/>
    <mergeCell ref="T5:U5"/>
    <mergeCell ref="W5:X5"/>
    <mergeCell ref="AG5:AG6"/>
    <mergeCell ref="AH5:AH6"/>
    <mergeCell ref="H3:H5"/>
    <mergeCell ref="B32:AH32"/>
    <mergeCell ref="B34:AH34"/>
    <mergeCell ref="B38:AH38"/>
    <mergeCell ref="B40:AH40"/>
    <mergeCell ref="B16:AH16"/>
    <mergeCell ref="B17:B23"/>
    <mergeCell ref="C17:C23"/>
    <mergeCell ref="D17:D23"/>
    <mergeCell ref="B24:AH24"/>
    <mergeCell ref="B25:B27"/>
    <mergeCell ref="C25:C27"/>
    <mergeCell ref="D25:D27"/>
    <mergeCell ref="B56:AH56"/>
    <mergeCell ref="B58:AH58"/>
    <mergeCell ref="B60:AH60"/>
    <mergeCell ref="B62:AH62"/>
    <mergeCell ref="B64:AH64"/>
    <mergeCell ref="B66:AH66"/>
    <mergeCell ref="B42:AH42"/>
    <mergeCell ref="B44:AH44"/>
    <mergeCell ref="B46:AH46"/>
    <mergeCell ref="B50:AH50"/>
    <mergeCell ref="B52:AH52"/>
    <mergeCell ref="B54:AH54"/>
    <mergeCell ref="B79:B85"/>
    <mergeCell ref="C79:C85"/>
    <mergeCell ref="D79:D85"/>
    <mergeCell ref="B86:AH86"/>
    <mergeCell ref="B88:AH88"/>
    <mergeCell ref="B90:AH90"/>
    <mergeCell ref="B68:AH68"/>
    <mergeCell ref="B70:AH70"/>
    <mergeCell ref="B72:AH72"/>
    <mergeCell ref="B74:AH74"/>
    <mergeCell ref="B76:AH76"/>
    <mergeCell ref="B78:AH78"/>
    <mergeCell ref="B100:AH100"/>
    <mergeCell ref="B102:AH102"/>
    <mergeCell ref="B106:AH106"/>
    <mergeCell ref="B109:B111"/>
    <mergeCell ref="C109:C111"/>
    <mergeCell ref="D109:D111"/>
    <mergeCell ref="B92:AH92"/>
    <mergeCell ref="B93:B95"/>
    <mergeCell ref="C93:C95"/>
    <mergeCell ref="D93:D95"/>
    <mergeCell ref="B96:AH96"/>
    <mergeCell ref="B98:AH98"/>
    <mergeCell ref="B124:AH124"/>
    <mergeCell ref="B126:AH126"/>
    <mergeCell ref="B128:AH128"/>
    <mergeCell ref="B130:AH130"/>
    <mergeCell ref="B132:AH132"/>
    <mergeCell ref="B134:AH134"/>
    <mergeCell ref="B112:AH112"/>
    <mergeCell ref="B114:AH114"/>
    <mergeCell ref="B116:AH116"/>
    <mergeCell ref="B118:AH118"/>
    <mergeCell ref="B120:AH120"/>
    <mergeCell ref="B122:AH122"/>
    <mergeCell ref="B152:AH152"/>
    <mergeCell ref="B154:AH154"/>
    <mergeCell ref="B156:AH156"/>
    <mergeCell ref="B160:AH160"/>
    <mergeCell ref="B162:AH162"/>
    <mergeCell ref="B164:AH164"/>
    <mergeCell ref="B136:AH136"/>
    <mergeCell ref="B140:AH140"/>
    <mergeCell ref="B144:AH144"/>
    <mergeCell ref="B146:AH146"/>
    <mergeCell ref="B148:AH148"/>
    <mergeCell ref="B150:AH150"/>
    <mergeCell ref="B178:AH178"/>
    <mergeCell ref="B180:AH180"/>
    <mergeCell ref="B182:AH182"/>
    <mergeCell ref="B184:AH184"/>
    <mergeCell ref="B186:AH186"/>
    <mergeCell ref="B188:AH188"/>
    <mergeCell ref="B166:AH166"/>
    <mergeCell ref="B168:AH168"/>
    <mergeCell ref="B170:AH170"/>
    <mergeCell ref="B173:B177"/>
    <mergeCell ref="C173:C177"/>
    <mergeCell ref="D173:D177"/>
    <mergeCell ref="B202:AH202"/>
    <mergeCell ref="B204:AH204"/>
    <mergeCell ref="B206:AH206"/>
    <mergeCell ref="B208:AH208"/>
    <mergeCell ref="B210:AH210"/>
    <mergeCell ref="B212:AH212"/>
    <mergeCell ref="B190:AH190"/>
    <mergeCell ref="B192:AH192"/>
    <mergeCell ref="B194:AH194"/>
    <mergeCell ref="B196:AH196"/>
    <mergeCell ref="B198:AH198"/>
    <mergeCell ref="B200:AH200"/>
    <mergeCell ref="B228:AH228"/>
    <mergeCell ref="B230:AH230"/>
    <mergeCell ref="B232:AH232"/>
    <mergeCell ref="B234:AH234"/>
    <mergeCell ref="B236:AH236"/>
    <mergeCell ref="B238:AH238"/>
    <mergeCell ref="B214:AH214"/>
    <mergeCell ref="B216:AH216"/>
    <mergeCell ref="B218:AH218"/>
    <mergeCell ref="B220:AH220"/>
    <mergeCell ref="B224:AH224"/>
    <mergeCell ref="B226:AH226"/>
    <mergeCell ref="B252:AH252"/>
    <mergeCell ref="B254:AH254"/>
    <mergeCell ref="B256:AH256"/>
    <mergeCell ref="B258:AH258"/>
    <mergeCell ref="B260:AH260"/>
    <mergeCell ref="B262:AH262"/>
    <mergeCell ref="B240:AH240"/>
    <mergeCell ref="B242:AH242"/>
    <mergeCell ref="B244:AH244"/>
    <mergeCell ref="B246:AH246"/>
    <mergeCell ref="B248:AH248"/>
    <mergeCell ref="B250:AH250"/>
    <mergeCell ref="B276:AH276"/>
    <mergeCell ref="B278:AH278"/>
    <mergeCell ref="B280:AH280"/>
    <mergeCell ref="B282:AH282"/>
    <mergeCell ref="B284:AH284"/>
    <mergeCell ref="B286:AH286"/>
    <mergeCell ref="B264:AH264"/>
    <mergeCell ref="B266:AH266"/>
    <mergeCell ref="B268:AH268"/>
    <mergeCell ref="B270:AH270"/>
    <mergeCell ref="B272:AH272"/>
    <mergeCell ref="B273:B275"/>
    <mergeCell ref="C273:C275"/>
    <mergeCell ref="D273:D275"/>
    <mergeCell ref="E273:E275"/>
    <mergeCell ref="B304:AH304"/>
    <mergeCell ref="B296:AH296"/>
    <mergeCell ref="B298:AH298"/>
    <mergeCell ref="B299:B301"/>
    <mergeCell ref="C299:C301"/>
    <mergeCell ref="D299:D301"/>
    <mergeCell ref="B302:AH302"/>
    <mergeCell ref="B288:AH288"/>
    <mergeCell ref="B290:AH290"/>
    <mergeCell ref="B292:AH292"/>
    <mergeCell ref="B293:B295"/>
    <mergeCell ref="C293:C295"/>
    <mergeCell ref="D293:D295"/>
  </mergeCells>
  <printOptions horizontalCentered="1" verticalCentered="1"/>
  <pageMargins left="0.19685039370078741" right="3.937007874015748E-2" top="0.19685039370078741" bottom="3.937007874015748E-2" header="0.31496062992125984" footer="0.31496062992125984"/>
  <pageSetup paperSize="8" scale="21" orientation="landscape" horizontalDpi="4294967292" r:id="rId1"/>
  <rowBreaks count="1" manualBreakCount="1">
    <brk id="303" min="1" max="33" man="1"/>
  </rowBreaks>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tabColor rgb="FFFFFF00"/>
  </sheetPr>
  <dimension ref="B1:AH131"/>
  <sheetViews>
    <sheetView view="pageBreakPreview" zoomScale="80" zoomScaleNormal="80" zoomScaleSheetLayoutView="80" workbookViewId="0">
      <selection activeCell="D29" sqref="D29"/>
    </sheetView>
  </sheetViews>
  <sheetFormatPr defaultRowHeight="12.75"/>
  <cols>
    <col min="1" max="1" width="9.140625" style="301"/>
    <col min="2" max="2" width="6.85546875" style="301" customWidth="1"/>
    <col min="3" max="3" width="10.28515625" style="301" customWidth="1"/>
    <col min="4" max="4" width="28.28515625" style="301" customWidth="1"/>
    <col min="5" max="5" width="7" style="301" customWidth="1"/>
    <col min="6" max="6" width="13.28515625" style="301" customWidth="1"/>
    <col min="7" max="7" width="25.7109375" style="303" customWidth="1"/>
    <col min="8" max="8" width="29.28515625" style="312" hidden="1" customWidth="1"/>
    <col min="9" max="9" width="8" style="301" hidden="1" customWidth="1"/>
    <col min="10" max="30" width="9.140625" style="301" hidden="1" customWidth="1"/>
    <col min="31" max="31" width="12.5703125" style="301" hidden="1" customWidth="1"/>
    <col min="32" max="32" width="10.42578125" style="301" hidden="1" customWidth="1"/>
    <col min="33" max="33" width="12.140625" style="301" hidden="1" customWidth="1"/>
    <col min="34" max="34" width="0" style="301" hidden="1" customWidth="1"/>
    <col min="35" max="16384" width="9.140625" style="301"/>
  </cols>
  <sheetData>
    <row r="1" spans="2:33">
      <c r="D1" s="301">
        <f>B1*C1</f>
        <v>0</v>
      </c>
    </row>
    <row r="2" spans="2:33" ht="13.5" thickBot="1"/>
    <row r="3" spans="2:33">
      <c r="B3" s="665" t="s">
        <v>1693</v>
      </c>
      <c r="C3" s="667" t="s">
        <v>106</v>
      </c>
      <c r="D3" s="663" t="s">
        <v>1689</v>
      </c>
      <c r="E3" s="663" t="s">
        <v>2457</v>
      </c>
      <c r="F3" s="663" t="s">
        <v>1725</v>
      </c>
      <c r="G3" s="663" t="s">
        <v>1668</v>
      </c>
      <c r="H3" s="774" t="s">
        <v>2129</v>
      </c>
      <c r="I3" s="775" t="s">
        <v>1669</v>
      </c>
      <c r="J3" s="774" t="s">
        <v>87</v>
      </c>
      <c r="K3" s="774" t="s">
        <v>1671</v>
      </c>
      <c r="L3" s="774"/>
      <c r="M3" s="774"/>
      <c r="N3" s="774"/>
      <c r="O3" s="777" t="s">
        <v>1677</v>
      </c>
      <c r="P3" s="778"/>
      <c r="Q3" s="778"/>
      <c r="R3" s="778"/>
      <c r="S3" s="778"/>
      <c r="T3" s="778"/>
      <c r="U3" s="778"/>
      <c r="V3" s="778"/>
      <c r="W3" s="778"/>
      <c r="X3" s="778"/>
      <c r="Y3" s="778"/>
      <c r="Z3" s="778"/>
      <c r="AA3" s="778"/>
      <c r="AB3" s="778"/>
      <c r="AC3" s="778"/>
      <c r="AD3" s="778"/>
      <c r="AE3" s="778"/>
      <c r="AF3" s="778"/>
      <c r="AG3" s="779"/>
    </row>
    <row r="4" spans="2:33">
      <c r="B4" s="666"/>
      <c r="C4" s="659"/>
      <c r="D4" s="658"/>
      <c r="E4" s="658"/>
      <c r="F4" s="658"/>
      <c r="G4" s="658"/>
      <c r="H4" s="769"/>
      <c r="I4" s="776"/>
      <c r="J4" s="769"/>
      <c r="K4" s="769" t="s">
        <v>1672</v>
      </c>
      <c r="L4" s="769" t="s">
        <v>1673</v>
      </c>
      <c r="M4" s="769"/>
      <c r="N4" s="769" t="s">
        <v>1676</v>
      </c>
      <c r="O4" s="769" t="s">
        <v>1678</v>
      </c>
      <c r="P4" s="769"/>
      <c r="Q4" s="769"/>
      <c r="R4" s="769"/>
      <c r="S4" s="769" t="s">
        <v>1684</v>
      </c>
      <c r="T4" s="769"/>
      <c r="U4" s="769"/>
      <c r="V4" s="769" t="s">
        <v>1685</v>
      </c>
      <c r="W4" s="769"/>
      <c r="X4" s="769"/>
      <c r="Y4" s="769" t="s">
        <v>1686</v>
      </c>
      <c r="Z4" s="769"/>
      <c r="AA4" s="769"/>
      <c r="AB4" s="769" t="s">
        <v>1687</v>
      </c>
      <c r="AC4" s="769"/>
      <c r="AD4" s="769"/>
      <c r="AE4" s="471" t="s">
        <v>2084</v>
      </c>
      <c r="AF4" s="766" t="s">
        <v>2045</v>
      </c>
      <c r="AG4" s="767"/>
    </row>
    <row r="5" spans="2:33">
      <c r="B5" s="666"/>
      <c r="C5" s="659"/>
      <c r="D5" s="658"/>
      <c r="E5" s="658"/>
      <c r="F5" s="658"/>
      <c r="G5" s="658"/>
      <c r="H5" s="769"/>
      <c r="I5" s="776"/>
      <c r="J5" s="769"/>
      <c r="K5" s="769"/>
      <c r="L5" s="470" t="s">
        <v>1674</v>
      </c>
      <c r="M5" s="470" t="s">
        <v>1675</v>
      </c>
      <c r="N5" s="769"/>
      <c r="O5" s="470" t="s">
        <v>1679</v>
      </c>
      <c r="P5" s="470" t="s">
        <v>1680</v>
      </c>
      <c r="Q5" s="470" t="s">
        <v>1681</v>
      </c>
      <c r="R5" s="470" t="s">
        <v>1682</v>
      </c>
      <c r="S5" s="768" t="s">
        <v>1680</v>
      </c>
      <c r="T5" s="768"/>
      <c r="U5" s="470" t="s">
        <v>1682</v>
      </c>
      <c r="V5" s="769" t="s">
        <v>1680</v>
      </c>
      <c r="W5" s="769"/>
      <c r="X5" s="470" t="s">
        <v>1682</v>
      </c>
      <c r="Y5" s="470" t="s">
        <v>1679</v>
      </c>
      <c r="Z5" s="470" t="s">
        <v>1680</v>
      </c>
      <c r="AA5" s="470" t="s">
        <v>1682</v>
      </c>
      <c r="AB5" s="470" t="s">
        <v>1679</v>
      </c>
      <c r="AC5" s="470" t="s">
        <v>1680</v>
      </c>
      <c r="AD5" s="470" t="s">
        <v>1682</v>
      </c>
      <c r="AE5" s="313"/>
      <c r="AF5" s="784" t="s">
        <v>1700</v>
      </c>
      <c r="AG5" s="783" t="s">
        <v>1706</v>
      </c>
    </row>
    <row r="6" spans="2:33" hidden="1">
      <c r="B6" s="666"/>
      <c r="C6" s="659"/>
      <c r="D6" s="658"/>
      <c r="E6" s="465"/>
      <c r="F6" s="465">
        <v>1</v>
      </c>
      <c r="G6" s="465">
        <v>2</v>
      </c>
      <c r="H6" s="314"/>
      <c r="I6" s="315">
        <v>3</v>
      </c>
      <c r="J6" s="470">
        <v>4</v>
      </c>
      <c r="K6" s="470">
        <v>5</v>
      </c>
      <c r="L6" s="470">
        <v>6.1</v>
      </c>
      <c r="M6" s="470">
        <v>6.2</v>
      </c>
      <c r="N6" s="470">
        <v>7</v>
      </c>
      <c r="O6" s="470">
        <v>8</v>
      </c>
      <c r="P6" s="470">
        <v>9</v>
      </c>
      <c r="Q6" s="470">
        <v>10</v>
      </c>
      <c r="R6" s="470">
        <v>11</v>
      </c>
      <c r="S6" s="470">
        <v>12</v>
      </c>
      <c r="T6" s="470">
        <v>13</v>
      </c>
      <c r="U6" s="470">
        <v>14</v>
      </c>
      <c r="V6" s="470">
        <v>15</v>
      </c>
      <c r="W6" s="470">
        <v>16</v>
      </c>
      <c r="X6" s="470">
        <v>17</v>
      </c>
      <c r="Y6" s="470">
        <v>18</v>
      </c>
      <c r="Z6" s="470">
        <v>19</v>
      </c>
      <c r="AA6" s="470">
        <v>20</v>
      </c>
      <c r="AB6" s="470">
        <v>21</v>
      </c>
      <c r="AC6" s="470">
        <v>22</v>
      </c>
      <c r="AD6" s="470">
        <v>23</v>
      </c>
      <c r="AE6" s="471"/>
      <c r="AF6" s="784"/>
      <c r="AG6" s="783"/>
    </row>
    <row r="7" spans="2:33">
      <c r="B7" s="674" t="s">
        <v>2150</v>
      </c>
      <c r="C7" s="676">
        <v>1.155</v>
      </c>
      <c r="D7" s="678" t="s">
        <v>2151</v>
      </c>
      <c r="E7" s="337">
        <v>1</v>
      </c>
      <c r="F7" s="377" t="s">
        <v>2152</v>
      </c>
      <c r="G7" s="376" t="s">
        <v>2153</v>
      </c>
      <c r="H7" s="338" t="s">
        <v>2069</v>
      </c>
      <c r="I7" s="320">
        <v>0.82799999999999996</v>
      </c>
      <c r="J7" s="376" t="s">
        <v>1700</v>
      </c>
      <c r="K7" s="321">
        <v>10.8</v>
      </c>
      <c r="L7" s="321">
        <v>14.42</v>
      </c>
      <c r="M7" s="321">
        <v>17.63</v>
      </c>
      <c r="N7" s="376">
        <v>1</v>
      </c>
      <c r="O7" s="376" t="s">
        <v>1697</v>
      </c>
      <c r="P7" s="376" t="s">
        <v>1701</v>
      </c>
      <c r="Q7" s="376" t="s">
        <v>1709</v>
      </c>
      <c r="R7" s="376">
        <v>0</v>
      </c>
      <c r="S7" s="376" t="s">
        <v>1701</v>
      </c>
      <c r="T7" s="376" t="s">
        <v>1767</v>
      </c>
      <c r="U7" s="376">
        <v>0</v>
      </c>
      <c r="V7" s="376" t="s">
        <v>1701</v>
      </c>
      <c r="W7" s="376" t="s">
        <v>1707</v>
      </c>
      <c r="X7" s="376">
        <v>0</v>
      </c>
      <c r="Y7" s="322"/>
      <c r="Z7" s="322"/>
      <c r="AA7" s="322"/>
      <c r="AB7" s="376" t="s">
        <v>1699</v>
      </c>
      <c r="AC7" s="376" t="s">
        <v>1703</v>
      </c>
      <c r="AD7" s="376">
        <v>0</v>
      </c>
      <c r="AE7" s="323"/>
      <c r="AF7" s="377">
        <v>7.4748799999999997</v>
      </c>
      <c r="AG7" s="336">
        <v>112.43962000000001</v>
      </c>
    </row>
    <row r="8" spans="2:33" hidden="1">
      <c r="B8" s="686"/>
      <c r="C8" s="687"/>
      <c r="D8" s="688"/>
      <c r="E8" s="447"/>
      <c r="F8" s="376"/>
      <c r="G8" s="376"/>
      <c r="H8" s="338"/>
      <c r="I8" s="376"/>
      <c r="J8" s="376"/>
      <c r="K8" s="376"/>
      <c r="L8" s="376"/>
      <c r="M8" s="376"/>
      <c r="N8" s="376"/>
      <c r="O8" s="376"/>
      <c r="P8" s="376"/>
      <c r="Q8" s="376"/>
      <c r="R8" s="376"/>
      <c r="S8" s="376"/>
      <c r="T8" s="376"/>
      <c r="U8" s="376"/>
      <c r="V8" s="376"/>
      <c r="W8" s="376"/>
      <c r="X8" s="376"/>
      <c r="Y8" s="376"/>
      <c r="Z8" s="376"/>
      <c r="AA8" s="376"/>
      <c r="AB8" s="376"/>
      <c r="AC8" s="376"/>
      <c r="AD8" s="376"/>
      <c r="AE8" s="376"/>
      <c r="AF8" s="376"/>
      <c r="AG8" s="336"/>
    </row>
    <row r="9" spans="2:33">
      <c r="B9" s="675"/>
      <c r="C9" s="677"/>
      <c r="D9" s="679"/>
      <c r="E9" s="337">
        <v>2</v>
      </c>
      <c r="F9" s="377" t="s">
        <v>2154</v>
      </c>
      <c r="G9" s="376" t="s">
        <v>2155</v>
      </c>
      <c r="H9" s="338" t="s">
        <v>2070</v>
      </c>
      <c r="I9" s="320">
        <v>1.143</v>
      </c>
      <c r="J9" s="376" t="s">
        <v>1700</v>
      </c>
      <c r="K9" s="321">
        <v>6.05</v>
      </c>
      <c r="L9" s="321">
        <v>28.4</v>
      </c>
      <c r="M9" s="321">
        <v>31.1</v>
      </c>
      <c r="N9" s="376">
        <v>1</v>
      </c>
      <c r="O9" s="376" t="s">
        <v>1705</v>
      </c>
      <c r="P9" s="376" t="s">
        <v>1701</v>
      </c>
      <c r="Q9" s="376" t="s">
        <v>1709</v>
      </c>
      <c r="R9" s="376">
        <v>0</v>
      </c>
      <c r="S9" s="376" t="s">
        <v>1701</v>
      </c>
      <c r="T9" s="376" t="s">
        <v>1767</v>
      </c>
      <c r="U9" s="376">
        <v>0</v>
      </c>
      <c r="V9" s="376" t="s">
        <v>1701</v>
      </c>
      <c r="W9" s="376" t="s">
        <v>1707</v>
      </c>
      <c r="X9" s="376">
        <v>0</v>
      </c>
      <c r="Y9" s="322"/>
      <c r="Z9" s="322"/>
      <c r="AA9" s="322"/>
      <c r="AB9" s="376" t="s">
        <v>1699</v>
      </c>
      <c r="AC9" s="376" t="s">
        <v>1703</v>
      </c>
      <c r="AD9" s="376">
        <v>0</v>
      </c>
      <c r="AE9" s="323"/>
      <c r="AF9" s="377">
        <v>7.4720700000000004</v>
      </c>
      <c r="AG9" s="336">
        <v>112.43946</v>
      </c>
    </row>
    <row r="10" spans="2:33" hidden="1">
      <c r="B10" s="671"/>
      <c r="C10" s="672"/>
      <c r="D10" s="672"/>
      <c r="E10" s="672"/>
      <c r="F10" s="672"/>
      <c r="G10" s="672"/>
      <c r="H10" s="672"/>
      <c r="I10" s="672"/>
      <c r="J10" s="672"/>
      <c r="K10" s="672"/>
      <c r="L10" s="672"/>
      <c r="M10" s="672"/>
      <c r="N10" s="672"/>
      <c r="O10" s="672"/>
      <c r="P10" s="672"/>
      <c r="Q10" s="672"/>
      <c r="R10" s="672"/>
      <c r="S10" s="672"/>
      <c r="T10" s="672"/>
      <c r="U10" s="672"/>
      <c r="V10" s="672"/>
      <c r="W10" s="672"/>
      <c r="X10" s="672"/>
      <c r="Y10" s="672"/>
      <c r="Z10" s="672"/>
      <c r="AA10" s="672"/>
      <c r="AB10" s="672"/>
      <c r="AC10" s="672"/>
      <c r="AD10" s="672"/>
      <c r="AE10" s="672"/>
      <c r="AF10" s="672"/>
      <c r="AG10" s="673"/>
    </row>
    <row r="11" spans="2:33" hidden="1">
      <c r="B11" s="482" t="s">
        <v>2178</v>
      </c>
      <c r="C11" s="475">
        <v>0.64</v>
      </c>
      <c r="D11" s="480" t="s">
        <v>2179</v>
      </c>
      <c r="E11" s="376"/>
      <c r="F11" s="377"/>
      <c r="G11" s="317"/>
      <c r="H11" s="448"/>
      <c r="I11" s="320"/>
      <c r="J11" s="376"/>
      <c r="K11" s="321"/>
      <c r="L11" s="321"/>
      <c r="M11" s="321"/>
      <c r="N11" s="376"/>
      <c r="O11" s="376"/>
      <c r="P11" s="376"/>
      <c r="Q11" s="376"/>
      <c r="R11" s="335"/>
      <c r="S11" s="335"/>
      <c r="T11" s="335"/>
      <c r="U11" s="335"/>
      <c r="V11" s="335"/>
      <c r="W11" s="335"/>
      <c r="X11" s="335"/>
      <c r="Y11" s="322"/>
      <c r="Z11" s="322"/>
      <c r="AA11" s="322"/>
      <c r="AB11" s="376"/>
      <c r="AC11" s="376"/>
      <c r="AD11" s="376"/>
      <c r="AE11" s="323"/>
      <c r="AF11" s="324"/>
      <c r="AG11" s="325"/>
    </row>
    <row r="12" spans="2:33">
      <c r="B12" s="671"/>
      <c r="C12" s="672"/>
      <c r="D12" s="672"/>
      <c r="E12" s="672"/>
      <c r="F12" s="672"/>
      <c r="G12" s="672"/>
      <c r="H12" s="672"/>
      <c r="I12" s="672"/>
      <c r="J12" s="672"/>
      <c r="K12" s="672"/>
      <c r="L12" s="672"/>
      <c r="M12" s="672"/>
      <c r="N12" s="672"/>
      <c r="O12" s="672"/>
      <c r="P12" s="672"/>
      <c r="Q12" s="672"/>
      <c r="R12" s="672"/>
      <c r="S12" s="672"/>
      <c r="T12" s="672"/>
      <c r="U12" s="672"/>
      <c r="V12" s="672"/>
      <c r="W12" s="672"/>
      <c r="X12" s="672"/>
      <c r="Y12" s="672"/>
      <c r="Z12" s="672"/>
      <c r="AA12" s="672"/>
      <c r="AB12" s="672"/>
      <c r="AC12" s="672"/>
      <c r="AD12" s="672"/>
      <c r="AE12" s="672"/>
      <c r="AF12" s="672"/>
      <c r="AG12" s="673"/>
    </row>
    <row r="13" spans="2:33">
      <c r="B13" s="482" t="s">
        <v>2085</v>
      </c>
      <c r="C13" s="486">
        <v>0.27900000000000003</v>
      </c>
      <c r="D13" s="331" t="s">
        <v>2202</v>
      </c>
      <c r="E13" s="377">
        <v>3</v>
      </c>
      <c r="F13" s="333" t="s">
        <v>2203</v>
      </c>
      <c r="G13" s="377" t="s">
        <v>2204</v>
      </c>
      <c r="H13" s="334" t="s">
        <v>2093</v>
      </c>
      <c r="I13" s="484">
        <v>0</v>
      </c>
      <c r="J13" s="377" t="s">
        <v>1700</v>
      </c>
      <c r="K13" s="366">
        <v>4.7</v>
      </c>
      <c r="L13" s="366">
        <v>7.8</v>
      </c>
      <c r="M13" s="366">
        <v>9</v>
      </c>
      <c r="N13" s="377">
        <v>1</v>
      </c>
      <c r="O13" s="377" t="s">
        <v>1705</v>
      </c>
      <c r="P13" s="377" t="s">
        <v>1701</v>
      </c>
      <c r="Q13" s="377" t="s">
        <v>1709</v>
      </c>
      <c r="R13" s="377">
        <v>0</v>
      </c>
      <c r="S13" s="377" t="s">
        <v>1701</v>
      </c>
      <c r="T13" s="377" t="s">
        <v>1767</v>
      </c>
      <c r="U13" s="377">
        <v>0</v>
      </c>
      <c r="V13" s="377" t="s">
        <v>1701</v>
      </c>
      <c r="W13" s="377" t="s">
        <v>1701</v>
      </c>
      <c r="X13" s="377">
        <v>0</v>
      </c>
      <c r="Y13" s="322"/>
      <c r="Z13" s="322"/>
      <c r="AA13" s="322"/>
      <c r="AB13" s="377" t="s">
        <v>1699</v>
      </c>
      <c r="AC13" s="377" t="s">
        <v>1703</v>
      </c>
      <c r="AD13" s="377">
        <v>0</v>
      </c>
      <c r="AE13" s="377"/>
      <c r="AF13" s="377">
        <v>7.4715499999999997</v>
      </c>
      <c r="AG13" s="378">
        <v>112.42941</v>
      </c>
    </row>
    <row r="14" spans="2:33" hidden="1">
      <c r="B14" s="670"/>
      <c r="C14" s="653"/>
      <c r="D14" s="653"/>
      <c r="E14" s="653"/>
      <c r="F14" s="653"/>
      <c r="G14" s="653"/>
      <c r="H14" s="653"/>
      <c r="I14" s="653"/>
      <c r="J14" s="653"/>
      <c r="K14" s="653"/>
      <c r="L14" s="653"/>
      <c r="M14" s="653"/>
      <c r="N14" s="653"/>
      <c r="O14" s="653"/>
      <c r="P14" s="653"/>
      <c r="Q14" s="653"/>
      <c r="R14" s="653"/>
      <c r="S14" s="653"/>
      <c r="T14" s="653"/>
      <c r="U14" s="653"/>
      <c r="V14" s="653"/>
      <c r="W14" s="653"/>
      <c r="X14" s="653"/>
      <c r="Y14" s="653"/>
      <c r="Z14" s="653"/>
      <c r="AA14" s="653"/>
      <c r="AB14" s="653"/>
      <c r="AC14" s="653"/>
      <c r="AD14" s="653"/>
      <c r="AE14" s="653"/>
      <c r="AF14" s="653"/>
      <c r="AG14" s="653"/>
    </row>
    <row r="15" spans="2:33" hidden="1">
      <c r="B15" s="483" t="s">
        <v>2221</v>
      </c>
      <c r="C15" s="476">
        <v>1.83</v>
      </c>
      <c r="D15" s="481" t="s">
        <v>2222</v>
      </c>
      <c r="E15" s="377"/>
      <c r="F15" s="317"/>
      <c r="G15" s="377"/>
      <c r="H15" s="334"/>
      <c r="I15" s="484"/>
      <c r="J15" s="376"/>
      <c r="K15" s="366"/>
      <c r="L15" s="366"/>
      <c r="M15" s="366"/>
      <c r="N15" s="377"/>
      <c r="O15" s="377"/>
      <c r="P15" s="377"/>
      <c r="Q15" s="377"/>
      <c r="R15" s="377"/>
      <c r="S15" s="468"/>
      <c r="T15" s="468"/>
      <c r="U15" s="468"/>
      <c r="V15" s="468"/>
      <c r="W15" s="468"/>
      <c r="X15" s="468"/>
      <c r="Y15" s="322"/>
      <c r="Z15" s="322"/>
      <c r="AA15" s="322"/>
      <c r="AB15" s="468"/>
      <c r="AC15" s="468"/>
      <c r="AD15" s="468"/>
      <c r="AE15" s="323"/>
      <c r="AF15" s="324"/>
      <c r="AG15" s="325"/>
    </row>
    <row r="16" spans="2:33">
      <c r="B16" s="670"/>
      <c r="C16" s="653"/>
      <c r="D16" s="653"/>
      <c r="E16" s="653"/>
      <c r="F16" s="653"/>
      <c r="G16" s="653"/>
      <c r="H16" s="653"/>
      <c r="I16" s="653"/>
      <c r="J16" s="653"/>
      <c r="K16" s="653"/>
      <c r="L16" s="653"/>
      <c r="M16" s="653"/>
      <c r="N16" s="653"/>
      <c r="O16" s="653"/>
      <c r="P16" s="653"/>
      <c r="Q16" s="653"/>
      <c r="R16" s="653"/>
      <c r="S16" s="653"/>
      <c r="T16" s="653"/>
      <c r="U16" s="653"/>
      <c r="V16" s="653"/>
      <c r="W16" s="653"/>
      <c r="X16" s="653"/>
      <c r="Y16" s="653"/>
      <c r="Z16" s="653"/>
      <c r="AA16" s="653"/>
      <c r="AB16" s="653"/>
      <c r="AC16" s="653"/>
      <c r="AD16" s="653"/>
      <c r="AE16" s="653"/>
      <c r="AF16" s="653"/>
      <c r="AG16" s="653"/>
    </row>
    <row r="17" spans="2:33">
      <c r="B17" s="758" t="s">
        <v>2223</v>
      </c>
      <c r="C17" s="761">
        <v>2.0649999999999999</v>
      </c>
      <c r="D17" s="760" t="s">
        <v>2224</v>
      </c>
      <c r="E17" s="468">
        <v>4</v>
      </c>
      <c r="F17" s="333" t="s">
        <v>2232</v>
      </c>
      <c r="G17" s="377" t="s">
        <v>2455</v>
      </c>
      <c r="H17" s="334" t="s">
        <v>2105</v>
      </c>
      <c r="I17" s="468">
        <v>8.0000000000000002E-3</v>
      </c>
      <c r="J17" s="376" t="s">
        <v>1700</v>
      </c>
      <c r="K17" s="361">
        <v>87</v>
      </c>
      <c r="L17" s="361">
        <v>7.07</v>
      </c>
      <c r="M17" s="361">
        <v>9</v>
      </c>
      <c r="N17" s="468">
        <v>2</v>
      </c>
      <c r="O17" s="335" t="s">
        <v>1722</v>
      </c>
      <c r="P17" s="335" t="s">
        <v>1699</v>
      </c>
      <c r="Q17" s="335" t="s">
        <v>1709</v>
      </c>
      <c r="R17" s="468">
        <v>0</v>
      </c>
      <c r="S17" s="383" t="s">
        <v>1701</v>
      </c>
      <c r="T17" s="383" t="s">
        <v>1767</v>
      </c>
      <c r="U17" s="383">
        <v>0</v>
      </c>
      <c r="V17" s="383" t="s">
        <v>1699</v>
      </c>
      <c r="W17" s="383" t="s">
        <v>1698</v>
      </c>
      <c r="X17" s="383">
        <v>0</v>
      </c>
      <c r="Y17" s="322"/>
      <c r="Z17" s="322"/>
      <c r="AA17" s="322"/>
      <c r="AB17" s="317" t="s">
        <v>2083</v>
      </c>
      <c r="AC17" s="317" t="s">
        <v>1701</v>
      </c>
      <c r="AD17" s="317">
        <v>0</v>
      </c>
      <c r="AE17" s="317"/>
      <c r="AF17" s="468">
        <v>7.4626000000000001</v>
      </c>
      <c r="AG17" s="362">
        <v>112.42872</v>
      </c>
    </row>
    <row r="18" spans="2:33" hidden="1">
      <c r="B18" s="758"/>
      <c r="C18" s="761"/>
      <c r="D18" s="760"/>
      <c r="E18" s="468"/>
      <c r="F18" s="468"/>
      <c r="G18" s="468"/>
      <c r="H18" s="360"/>
      <c r="I18" s="468"/>
      <c r="J18" s="468"/>
      <c r="K18" s="468"/>
      <c r="L18" s="468"/>
      <c r="M18" s="468"/>
      <c r="N18" s="468"/>
      <c r="O18" s="468"/>
      <c r="P18" s="468"/>
      <c r="Q18" s="468"/>
      <c r="R18" s="468"/>
      <c r="S18" s="468"/>
      <c r="T18" s="468"/>
      <c r="U18" s="468"/>
      <c r="V18" s="468"/>
      <c r="W18" s="468"/>
      <c r="X18" s="468"/>
      <c r="Y18" s="468"/>
      <c r="Z18" s="468"/>
      <c r="AA18" s="468"/>
      <c r="AB18" s="468"/>
      <c r="AC18" s="468"/>
      <c r="AD18" s="468"/>
      <c r="AE18" s="468"/>
      <c r="AF18" s="468"/>
      <c r="AG18" s="411"/>
    </row>
    <row r="19" spans="2:33">
      <c r="B19" s="758"/>
      <c r="C19" s="761"/>
      <c r="D19" s="760"/>
      <c r="E19" s="468">
        <v>5</v>
      </c>
      <c r="F19" s="333" t="s">
        <v>2231</v>
      </c>
      <c r="G19" s="377" t="s">
        <v>2225</v>
      </c>
      <c r="H19" s="334" t="s">
        <v>2106</v>
      </c>
      <c r="I19" s="468">
        <v>1.069</v>
      </c>
      <c r="J19" s="376" t="s">
        <v>1700</v>
      </c>
      <c r="K19" s="361">
        <v>6.45</v>
      </c>
      <c r="L19" s="361">
        <v>6.8</v>
      </c>
      <c r="M19" s="361">
        <v>9.1999999999999993</v>
      </c>
      <c r="N19" s="468">
        <v>2</v>
      </c>
      <c r="O19" s="468" t="s">
        <v>1706</v>
      </c>
      <c r="P19" s="335" t="s">
        <v>1701</v>
      </c>
      <c r="Q19" s="335" t="s">
        <v>1709</v>
      </c>
      <c r="R19" s="468">
        <v>0</v>
      </c>
      <c r="S19" s="383" t="s">
        <v>1701</v>
      </c>
      <c r="T19" s="383" t="s">
        <v>1767</v>
      </c>
      <c r="U19" s="383">
        <v>0</v>
      </c>
      <c r="V19" s="383" t="s">
        <v>1701</v>
      </c>
      <c r="W19" s="383" t="s">
        <v>1707</v>
      </c>
      <c r="X19" s="383">
        <v>0</v>
      </c>
      <c r="Y19" s="322"/>
      <c r="Z19" s="322"/>
      <c r="AA19" s="322"/>
      <c r="AB19" s="317" t="s">
        <v>2064</v>
      </c>
      <c r="AC19" s="317" t="s">
        <v>2446</v>
      </c>
      <c r="AD19" s="317">
        <v>0</v>
      </c>
      <c r="AE19" s="317"/>
      <c r="AF19" s="468">
        <v>7.4653799999999997</v>
      </c>
      <c r="AG19" s="362">
        <v>112.42044</v>
      </c>
    </row>
    <row r="20" spans="2:33">
      <c r="B20" s="670"/>
      <c r="C20" s="653"/>
      <c r="D20" s="653"/>
      <c r="E20" s="653"/>
      <c r="F20" s="653"/>
      <c r="G20" s="653"/>
      <c r="H20" s="653"/>
      <c r="I20" s="653"/>
      <c r="J20" s="653"/>
      <c r="K20" s="653"/>
      <c r="L20" s="653"/>
      <c r="M20" s="653"/>
      <c r="N20" s="653"/>
      <c r="O20" s="653"/>
      <c r="P20" s="653"/>
      <c r="Q20" s="653"/>
      <c r="R20" s="653"/>
      <c r="S20" s="653"/>
      <c r="T20" s="653"/>
      <c r="U20" s="653"/>
      <c r="V20" s="653"/>
      <c r="W20" s="653"/>
      <c r="X20" s="653"/>
      <c r="Y20" s="653"/>
      <c r="Z20" s="653"/>
      <c r="AA20" s="653"/>
      <c r="AB20" s="653"/>
      <c r="AC20" s="653"/>
      <c r="AD20" s="653"/>
      <c r="AE20" s="653"/>
      <c r="AF20" s="653"/>
      <c r="AG20" s="653"/>
    </row>
    <row r="21" spans="2:33">
      <c r="B21" s="472" t="s">
        <v>2050</v>
      </c>
      <c r="C21" s="467">
        <v>0.44600000000000001</v>
      </c>
      <c r="D21" s="376" t="s">
        <v>2226</v>
      </c>
      <c r="E21" s="468">
        <v>6</v>
      </c>
      <c r="F21" s="317" t="s">
        <v>2230</v>
      </c>
      <c r="G21" s="468" t="s">
        <v>2447</v>
      </c>
      <c r="H21" s="360" t="s">
        <v>2076</v>
      </c>
      <c r="I21" s="468">
        <v>0.33400000000000002</v>
      </c>
      <c r="J21" s="468" t="s">
        <v>1700</v>
      </c>
      <c r="K21" s="361">
        <v>4.2</v>
      </c>
      <c r="L21" s="361">
        <v>5.9</v>
      </c>
      <c r="M21" s="361">
        <v>7</v>
      </c>
      <c r="N21" s="468">
        <v>1</v>
      </c>
      <c r="O21" s="468" t="s">
        <v>1705</v>
      </c>
      <c r="P21" s="468" t="s">
        <v>1701</v>
      </c>
      <c r="Q21" s="468" t="s">
        <v>1709</v>
      </c>
      <c r="R21" s="468">
        <v>0</v>
      </c>
      <c r="S21" s="468" t="s">
        <v>1701</v>
      </c>
      <c r="T21" s="468" t="s">
        <v>1767</v>
      </c>
      <c r="U21" s="468">
        <v>0</v>
      </c>
      <c r="V21" s="468" t="s">
        <v>1703</v>
      </c>
      <c r="W21" s="468" t="s">
        <v>1698</v>
      </c>
      <c r="X21" s="468">
        <v>0</v>
      </c>
      <c r="Y21" s="322"/>
      <c r="Z21" s="322"/>
      <c r="AA21" s="322"/>
      <c r="AB21" s="468" t="s">
        <v>1699</v>
      </c>
      <c r="AC21" s="468" t="s">
        <v>1703</v>
      </c>
      <c r="AD21" s="468">
        <v>0</v>
      </c>
      <c r="AE21" s="468"/>
      <c r="AF21" s="468">
        <v>7.4788899999999998</v>
      </c>
      <c r="AG21" s="362">
        <v>112.41767</v>
      </c>
    </row>
    <row r="22" spans="2:33" hidden="1">
      <c r="B22" s="670"/>
      <c r="C22" s="653"/>
      <c r="D22" s="653"/>
      <c r="E22" s="653"/>
      <c r="F22" s="653"/>
      <c r="G22" s="653"/>
      <c r="H22" s="653"/>
      <c r="I22" s="653"/>
      <c r="J22" s="653"/>
      <c r="K22" s="653"/>
      <c r="L22" s="653"/>
      <c r="M22" s="653"/>
      <c r="N22" s="653"/>
      <c r="O22" s="653"/>
      <c r="P22" s="653"/>
      <c r="Q22" s="653"/>
      <c r="R22" s="653"/>
      <c r="S22" s="653"/>
      <c r="T22" s="653"/>
      <c r="U22" s="653"/>
      <c r="V22" s="653"/>
      <c r="W22" s="653"/>
      <c r="X22" s="653"/>
      <c r="Y22" s="653"/>
      <c r="Z22" s="653"/>
      <c r="AA22" s="653"/>
      <c r="AB22" s="653"/>
      <c r="AC22" s="653"/>
      <c r="AD22" s="653"/>
      <c r="AE22" s="653"/>
      <c r="AF22" s="653"/>
      <c r="AG22" s="653"/>
    </row>
    <row r="23" spans="2:33" hidden="1">
      <c r="B23" s="472" t="s">
        <v>2253</v>
      </c>
      <c r="C23" s="467">
        <v>1.411</v>
      </c>
      <c r="D23" s="376" t="s">
        <v>2254</v>
      </c>
      <c r="E23" s="468"/>
      <c r="F23" s="317"/>
      <c r="G23" s="468"/>
      <c r="H23" s="360"/>
      <c r="I23" s="384"/>
      <c r="J23" s="468"/>
      <c r="K23" s="361"/>
      <c r="L23" s="361"/>
      <c r="M23" s="361"/>
      <c r="N23" s="468"/>
      <c r="O23" s="468"/>
      <c r="P23" s="468"/>
      <c r="Q23" s="468"/>
      <c r="R23" s="468"/>
      <c r="S23" s="468"/>
      <c r="T23" s="468"/>
      <c r="U23" s="468"/>
      <c r="V23" s="468"/>
      <c r="W23" s="468"/>
      <c r="X23" s="468"/>
      <c r="Y23" s="322"/>
      <c r="Z23" s="322"/>
      <c r="AA23" s="322"/>
      <c r="AB23" s="468"/>
      <c r="AC23" s="468"/>
      <c r="AD23" s="468"/>
      <c r="AE23" s="468"/>
      <c r="AF23" s="468"/>
      <c r="AG23" s="362"/>
    </row>
    <row r="24" spans="2:33">
      <c r="B24" s="670"/>
      <c r="C24" s="653"/>
      <c r="D24" s="653"/>
      <c r="E24" s="653"/>
      <c r="F24" s="653"/>
      <c r="G24" s="653"/>
      <c r="H24" s="653"/>
      <c r="I24" s="653"/>
      <c r="J24" s="653"/>
      <c r="K24" s="653"/>
      <c r="L24" s="653"/>
      <c r="M24" s="653"/>
      <c r="N24" s="653"/>
      <c r="O24" s="653"/>
      <c r="P24" s="653"/>
      <c r="Q24" s="653"/>
      <c r="R24" s="653"/>
      <c r="S24" s="653"/>
      <c r="T24" s="653"/>
      <c r="U24" s="653"/>
      <c r="V24" s="653"/>
      <c r="W24" s="653"/>
      <c r="X24" s="653"/>
      <c r="Y24" s="653"/>
      <c r="Z24" s="653"/>
      <c r="AA24" s="653"/>
      <c r="AB24" s="653"/>
      <c r="AC24" s="653"/>
      <c r="AD24" s="653"/>
      <c r="AE24" s="653"/>
      <c r="AF24" s="653"/>
      <c r="AG24" s="653"/>
    </row>
    <row r="25" spans="2:33">
      <c r="B25" s="472" t="s">
        <v>2255</v>
      </c>
      <c r="C25" s="467">
        <v>1.508</v>
      </c>
      <c r="D25" s="376" t="s">
        <v>2256</v>
      </c>
      <c r="E25" s="376">
        <v>7</v>
      </c>
      <c r="F25" s="377" t="s">
        <v>2257</v>
      </c>
      <c r="G25" s="376" t="s">
        <v>2258</v>
      </c>
      <c r="H25" s="338" t="s">
        <v>2102</v>
      </c>
      <c r="I25" s="320">
        <v>0</v>
      </c>
      <c r="J25" s="376" t="s">
        <v>1700</v>
      </c>
      <c r="K25" s="321">
        <v>40.700000000000003</v>
      </c>
      <c r="L25" s="321">
        <v>7.05</v>
      </c>
      <c r="M25" s="321">
        <f>1.35+7.05+1.3</f>
        <v>9.7000000000000011</v>
      </c>
      <c r="N25" s="376">
        <v>1</v>
      </c>
      <c r="O25" s="335" t="s">
        <v>1697</v>
      </c>
      <c r="P25" s="335" t="s">
        <v>1705</v>
      </c>
      <c r="Q25" s="335" t="s">
        <v>1709</v>
      </c>
      <c r="R25" s="376">
        <v>0</v>
      </c>
      <c r="S25" s="383" t="s">
        <v>1701</v>
      </c>
      <c r="T25" s="383" t="s">
        <v>1767</v>
      </c>
      <c r="U25" s="383">
        <v>0</v>
      </c>
      <c r="V25" s="383" t="s">
        <v>1699</v>
      </c>
      <c r="W25" s="383" t="s">
        <v>1707</v>
      </c>
      <c r="X25" s="383">
        <v>0</v>
      </c>
      <c r="Y25" s="322"/>
      <c r="Z25" s="322"/>
      <c r="AA25" s="322"/>
      <c r="AB25" s="317" t="s">
        <v>1699</v>
      </c>
      <c r="AC25" s="317" t="s">
        <v>1703</v>
      </c>
      <c r="AD25" s="317">
        <v>0</v>
      </c>
      <c r="AE25" s="317"/>
      <c r="AF25" s="377">
        <v>7.4663899999999996</v>
      </c>
      <c r="AG25" s="336">
        <v>112.42749000000001</v>
      </c>
    </row>
    <row r="26" spans="2:33" hidden="1">
      <c r="B26" s="670"/>
      <c r="C26" s="653"/>
      <c r="D26" s="653"/>
      <c r="E26" s="653"/>
      <c r="F26" s="653"/>
      <c r="G26" s="653"/>
      <c r="H26" s="653"/>
      <c r="I26" s="653"/>
      <c r="J26" s="653"/>
      <c r="K26" s="653"/>
      <c r="L26" s="653"/>
      <c r="M26" s="653"/>
      <c r="N26" s="653"/>
      <c r="O26" s="653"/>
      <c r="P26" s="653"/>
      <c r="Q26" s="653"/>
      <c r="R26" s="653"/>
      <c r="S26" s="653"/>
      <c r="T26" s="653"/>
      <c r="U26" s="653"/>
      <c r="V26" s="653"/>
      <c r="W26" s="653"/>
      <c r="X26" s="653"/>
      <c r="Y26" s="653"/>
      <c r="Z26" s="653"/>
      <c r="AA26" s="653"/>
      <c r="AB26" s="653"/>
      <c r="AC26" s="653"/>
      <c r="AD26" s="653"/>
      <c r="AE26" s="653"/>
      <c r="AF26" s="653"/>
      <c r="AG26" s="653"/>
    </row>
    <row r="27" spans="2:33" hidden="1">
      <c r="B27" s="472" t="s">
        <v>2259</v>
      </c>
      <c r="C27" s="467">
        <v>0.312</v>
      </c>
      <c r="D27" s="376" t="s">
        <v>2260</v>
      </c>
      <c r="E27" s="376"/>
      <c r="F27" s="377"/>
      <c r="G27" s="376"/>
      <c r="H27" s="338"/>
      <c r="I27" s="320"/>
      <c r="J27" s="376"/>
      <c r="K27" s="321"/>
      <c r="L27" s="321"/>
      <c r="M27" s="321"/>
      <c r="N27" s="376"/>
      <c r="O27" s="376"/>
      <c r="P27" s="376"/>
      <c r="Q27" s="376"/>
      <c r="R27" s="376"/>
      <c r="S27" s="376"/>
      <c r="T27" s="376"/>
      <c r="U27" s="376"/>
      <c r="V27" s="376"/>
      <c r="W27" s="376"/>
      <c r="X27" s="376"/>
      <c r="Y27" s="322"/>
      <c r="Z27" s="322"/>
      <c r="AA27" s="322"/>
      <c r="AB27" s="376"/>
      <c r="AC27" s="376"/>
      <c r="AD27" s="376"/>
      <c r="AE27" s="321"/>
      <c r="AF27" s="421"/>
      <c r="AG27" s="336"/>
    </row>
    <row r="28" spans="2:33">
      <c r="B28" s="670"/>
      <c r="C28" s="653"/>
      <c r="D28" s="653"/>
      <c r="E28" s="653"/>
      <c r="F28" s="653"/>
      <c r="G28" s="653"/>
      <c r="H28" s="653"/>
      <c r="I28" s="653"/>
      <c r="J28" s="653"/>
      <c r="K28" s="653"/>
      <c r="L28" s="653"/>
      <c r="M28" s="653"/>
      <c r="N28" s="653"/>
      <c r="O28" s="653"/>
      <c r="P28" s="653"/>
      <c r="Q28" s="653"/>
      <c r="R28" s="653"/>
      <c r="S28" s="653"/>
      <c r="T28" s="653"/>
      <c r="U28" s="653"/>
      <c r="V28" s="653"/>
      <c r="W28" s="653"/>
      <c r="X28" s="653"/>
      <c r="Y28" s="653"/>
      <c r="Z28" s="653"/>
      <c r="AA28" s="653"/>
      <c r="AB28" s="653"/>
      <c r="AC28" s="653"/>
      <c r="AD28" s="653"/>
      <c r="AE28" s="653"/>
      <c r="AF28" s="653"/>
      <c r="AG28" s="653"/>
    </row>
    <row r="29" spans="2:33">
      <c r="B29" s="472" t="s">
        <v>2269</v>
      </c>
      <c r="C29" s="467">
        <v>1.2769999999999999</v>
      </c>
      <c r="D29" s="376" t="s">
        <v>2270</v>
      </c>
      <c r="E29" s="376">
        <v>8</v>
      </c>
      <c r="F29" s="377" t="s">
        <v>2271</v>
      </c>
      <c r="G29" s="376" t="s">
        <v>2272</v>
      </c>
      <c r="H29" s="338" t="s">
        <v>2113</v>
      </c>
      <c r="I29" s="320">
        <v>1.016</v>
      </c>
      <c r="J29" s="376" t="s">
        <v>1700</v>
      </c>
      <c r="K29" s="321">
        <v>13.1</v>
      </c>
      <c r="L29" s="321">
        <v>5.3</v>
      </c>
      <c r="M29" s="321">
        <v>6.6</v>
      </c>
      <c r="N29" s="376">
        <v>1</v>
      </c>
      <c r="O29" s="481" t="s">
        <v>1697</v>
      </c>
      <c r="P29" s="481" t="s">
        <v>1701</v>
      </c>
      <c r="Q29" s="481" t="s">
        <v>1709</v>
      </c>
      <c r="R29" s="481">
        <v>0</v>
      </c>
      <c r="S29" s="376" t="s">
        <v>1701</v>
      </c>
      <c r="T29" s="376" t="s">
        <v>1767</v>
      </c>
      <c r="U29" s="376">
        <v>0</v>
      </c>
      <c r="V29" s="376" t="s">
        <v>1699</v>
      </c>
      <c r="W29" s="376" t="s">
        <v>1699</v>
      </c>
      <c r="X29" s="376">
        <v>0</v>
      </c>
      <c r="Y29" s="322"/>
      <c r="Z29" s="322"/>
      <c r="AA29" s="322"/>
      <c r="AB29" s="376" t="s">
        <v>1699</v>
      </c>
      <c r="AC29" s="376" t="s">
        <v>1703</v>
      </c>
      <c r="AD29" s="376">
        <v>0</v>
      </c>
      <c r="AE29" s="321"/>
      <c r="AF29" s="377">
        <v>7.46617</v>
      </c>
      <c r="AG29" s="336">
        <v>112.42077</v>
      </c>
    </row>
    <row r="30" spans="2:33">
      <c r="B30" s="670"/>
      <c r="C30" s="653"/>
      <c r="D30" s="653"/>
      <c r="E30" s="653"/>
      <c r="F30" s="653"/>
      <c r="G30" s="653"/>
      <c r="H30" s="653"/>
      <c r="I30" s="653"/>
      <c r="J30" s="653"/>
      <c r="K30" s="653"/>
      <c r="L30" s="653"/>
      <c r="M30" s="653"/>
      <c r="N30" s="653"/>
      <c r="O30" s="653"/>
      <c r="P30" s="653"/>
      <c r="Q30" s="653"/>
      <c r="R30" s="653"/>
      <c r="S30" s="653"/>
      <c r="T30" s="653"/>
      <c r="U30" s="653"/>
      <c r="V30" s="653"/>
      <c r="W30" s="653"/>
      <c r="X30" s="653"/>
      <c r="Y30" s="653"/>
      <c r="Z30" s="653"/>
      <c r="AA30" s="653"/>
      <c r="AB30" s="653"/>
      <c r="AC30" s="653"/>
      <c r="AD30" s="653"/>
      <c r="AE30" s="653"/>
      <c r="AF30" s="653"/>
      <c r="AG30" s="653"/>
    </row>
    <row r="31" spans="2:33">
      <c r="B31" s="483" t="s">
        <v>2060</v>
      </c>
      <c r="C31" s="476">
        <v>0.871</v>
      </c>
      <c r="D31" s="481" t="s">
        <v>2286</v>
      </c>
      <c r="E31" s="345">
        <v>9</v>
      </c>
      <c r="F31" s="333" t="s">
        <v>2287</v>
      </c>
      <c r="G31" s="444" t="s">
        <v>2288</v>
      </c>
      <c r="H31" s="435" t="s">
        <v>2117</v>
      </c>
      <c r="I31" s="347">
        <v>0.27100000000000002</v>
      </c>
      <c r="J31" s="481" t="s">
        <v>1700</v>
      </c>
      <c r="K31" s="348">
        <v>3.1</v>
      </c>
      <c r="L31" s="348">
        <v>6.2</v>
      </c>
      <c r="M31" s="348">
        <v>6.2</v>
      </c>
      <c r="N31" s="345">
        <v>1</v>
      </c>
      <c r="O31" s="345" t="s">
        <v>1705</v>
      </c>
      <c r="P31" s="345" t="s">
        <v>1701</v>
      </c>
      <c r="Q31" s="345" t="s">
        <v>1709</v>
      </c>
      <c r="R31" s="345">
        <v>0</v>
      </c>
      <c r="S31" s="345" t="s">
        <v>1701</v>
      </c>
      <c r="T31" s="345" t="s">
        <v>1767</v>
      </c>
      <c r="U31" s="345">
        <v>0</v>
      </c>
      <c r="V31" s="345" t="s">
        <v>1701</v>
      </c>
      <c r="W31" s="345" t="s">
        <v>1707</v>
      </c>
      <c r="X31" s="345">
        <v>0</v>
      </c>
      <c r="Y31" s="322"/>
      <c r="Z31" s="322"/>
      <c r="AA31" s="322"/>
      <c r="AB31" s="345" t="s">
        <v>1699</v>
      </c>
      <c r="AC31" s="345" t="s">
        <v>1703</v>
      </c>
      <c r="AD31" s="345">
        <v>0</v>
      </c>
      <c r="AE31" s="355"/>
      <c r="AF31" s="449">
        <v>7.4839500000000001</v>
      </c>
      <c r="AG31" s="349">
        <v>112.41768999999999</v>
      </c>
    </row>
    <row r="32" spans="2:33" hidden="1">
      <c r="B32" s="342"/>
      <c r="C32" s="343"/>
      <c r="D32" s="343"/>
      <c r="E32" s="343"/>
      <c r="F32" s="343"/>
      <c r="G32" s="473"/>
      <c r="H32" s="343"/>
      <c r="I32" s="343"/>
      <c r="J32" s="343"/>
      <c r="K32" s="343"/>
      <c r="L32" s="343"/>
      <c r="M32" s="343"/>
      <c r="N32" s="343"/>
      <c r="O32" s="343"/>
      <c r="P32" s="343"/>
      <c r="Q32" s="343"/>
      <c r="R32" s="343"/>
      <c r="S32" s="343"/>
      <c r="T32" s="343"/>
      <c r="U32" s="343"/>
      <c r="V32" s="343"/>
      <c r="W32" s="343"/>
      <c r="X32" s="343"/>
      <c r="Y32" s="343"/>
      <c r="Z32" s="343"/>
      <c r="AA32" s="343"/>
      <c r="AB32" s="343"/>
      <c r="AC32" s="343"/>
      <c r="AD32" s="343"/>
      <c r="AE32" s="343"/>
      <c r="AF32" s="343"/>
      <c r="AG32" s="344"/>
    </row>
    <row r="33" spans="2:33" hidden="1">
      <c r="B33" s="472" t="s">
        <v>2294</v>
      </c>
      <c r="C33" s="377">
        <v>0.183</v>
      </c>
      <c r="D33" s="377" t="s">
        <v>2295</v>
      </c>
      <c r="E33" s="377"/>
      <c r="F33" s="333"/>
      <c r="G33" s="377"/>
      <c r="H33" s="334"/>
      <c r="I33" s="326"/>
      <c r="J33" s="376"/>
      <c r="K33" s="366"/>
      <c r="L33" s="366"/>
      <c r="M33" s="366"/>
      <c r="N33" s="377"/>
      <c r="O33" s="335"/>
      <c r="P33" s="335"/>
      <c r="Q33" s="335"/>
      <c r="R33" s="335"/>
      <c r="S33" s="383"/>
      <c r="T33" s="383"/>
      <c r="U33" s="383"/>
      <c r="V33" s="383"/>
      <c r="W33" s="383"/>
      <c r="X33" s="383"/>
      <c r="Y33" s="322"/>
      <c r="Z33" s="322"/>
      <c r="AA33" s="322"/>
      <c r="AB33" s="317"/>
      <c r="AC33" s="317"/>
      <c r="AD33" s="383"/>
      <c r="AE33" s="383"/>
      <c r="AF33" s="377"/>
      <c r="AG33" s="378"/>
    </row>
    <row r="34" spans="2:33" hidden="1">
      <c r="B34" s="670"/>
      <c r="C34" s="653"/>
      <c r="D34" s="653"/>
      <c r="E34" s="653"/>
      <c r="F34" s="653"/>
      <c r="G34" s="653"/>
      <c r="H34" s="653"/>
      <c r="I34" s="653"/>
      <c r="J34" s="653"/>
      <c r="K34" s="653"/>
      <c r="L34" s="653"/>
      <c r="M34" s="653"/>
      <c r="N34" s="653"/>
      <c r="O34" s="653"/>
      <c r="P34" s="653"/>
      <c r="Q34" s="653"/>
      <c r="R34" s="653"/>
      <c r="S34" s="653"/>
      <c r="T34" s="653"/>
      <c r="U34" s="653"/>
      <c r="V34" s="653"/>
      <c r="W34" s="653"/>
      <c r="X34" s="653"/>
      <c r="Y34" s="653"/>
      <c r="Z34" s="653"/>
      <c r="AA34" s="653"/>
      <c r="AB34" s="653"/>
      <c r="AC34" s="653"/>
      <c r="AD34" s="653"/>
      <c r="AE34" s="653"/>
      <c r="AF34" s="653"/>
      <c r="AG34" s="653"/>
    </row>
    <row r="35" spans="2:33" hidden="1">
      <c r="B35" s="472" t="s">
        <v>2314</v>
      </c>
      <c r="C35" s="484">
        <v>0.86299999999999999</v>
      </c>
      <c r="D35" s="376" t="s">
        <v>2315</v>
      </c>
      <c r="E35" s="468"/>
      <c r="F35" s="377"/>
      <c r="G35" s="468"/>
      <c r="H35" s="338"/>
      <c r="I35" s="468"/>
      <c r="J35" s="468"/>
      <c r="K35" s="361"/>
      <c r="L35" s="361"/>
      <c r="M35" s="468"/>
      <c r="N35" s="468"/>
      <c r="O35" s="376"/>
      <c r="P35" s="376"/>
      <c r="Q35" s="376"/>
      <c r="R35" s="376"/>
      <c r="S35" s="376"/>
      <c r="T35" s="376"/>
      <c r="U35" s="376"/>
      <c r="V35" s="376"/>
      <c r="W35" s="376"/>
      <c r="X35" s="376"/>
      <c r="Y35" s="322"/>
      <c r="Z35" s="322"/>
      <c r="AA35" s="322"/>
      <c r="AB35" s="376"/>
      <c r="AC35" s="376"/>
      <c r="AD35" s="376"/>
      <c r="AF35" s="468"/>
      <c r="AG35" s="362"/>
    </row>
    <row r="36" spans="2:33" hidden="1">
      <c r="B36" s="670"/>
      <c r="C36" s="653"/>
      <c r="D36" s="653"/>
      <c r="E36" s="653"/>
      <c r="F36" s="653"/>
      <c r="G36" s="653"/>
      <c r="H36" s="653"/>
      <c r="I36" s="653"/>
      <c r="J36" s="653"/>
      <c r="K36" s="653"/>
      <c r="L36" s="653"/>
      <c r="M36" s="653"/>
      <c r="N36" s="653"/>
      <c r="O36" s="653"/>
      <c r="P36" s="653"/>
      <c r="Q36" s="653"/>
      <c r="R36" s="653"/>
      <c r="S36" s="653"/>
      <c r="T36" s="653"/>
      <c r="U36" s="653"/>
      <c r="V36" s="653"/>
      <c r="W36" s="653"/>
      <c r="X36" s="653"/>
      <c r="Y36" s="653"/>
      <c r="Z36" s="653"/>
      <c r="AA36" s="653"/>
      <c r="AB36" s="653"/>
      <c r="AC36" s="653"/>
      <c r="AD36" s="653"/>
      <c r="AE36" s="653"/>
      <c r="AF36" s="653"/>
      <c r="AG36" s="653"/>
    </row>
    <row r="37" spans="2:33" hidden="1">
      <c r="B37" s="472" t="s">
        <v>2320</v>
      </c>
      <c r="C37" s="486">
        <v>0.442</v>
      </c>
      <c r="D37" s="331" t="s">
        <v>2321</v>
      </c>
      <c r="E37" s="377"/>
      <c r="F37" s="377"/>
      <c r="G37" s="377"/>
      <c r="H37" s="435"/>
      <c r="I37" s="485"/>
      <c r="J37" s="450"/>
      <c r="K37" s="451"/>
      <c r="L37" s="451"/>
      <c r="M37" s="451"/>
      <c r="N37" s="377"/>
      <c r="O37" s="377"/>
      <c r="P37" s="377"/>
      <c r="Q37" s="377"/>
      <c r="R37" s="377"/>
      <c r="S37" s="377"/>
      <c r="T37" s="377"/>
      <c r="U37" s="377"/>
      <c r="V37" s="377"/>
      <c r="W37" s="377"/>
      <c r="X37" s="377"/>
      <c r="Y37" s="322"/>
      <c r="Z37" s="322"/>
      <c r="AA37" s="322"/>
      <c r="AB37" s="377"/>
      <c r="AC37" s="377"/>
      <c r="AF37" s="377"/>
      <c r="AG37" s="378"/>
    </row>
    <row r="38" spans="2:33" hidden="1">
      <c r="B38" s="670"/>
      <c r="C38" s="653"/>
      <c r="D38" s="653"/>
      <c r="E38" s="653"/>
      <c r="F38" s="653"/>
      <c r="G38" s="653"/>
      <c r="H38" s="653"/>
      <c r="I38" s="653"/>
      <c r="J38" s="653"/>
      <c r="K38" s="653"/>
      <c r="L38" s="653"/>
      <c r="M38" s="653"/>
      <c r="N38" s="653"/>
      <c r="O38" s="653"/>
      <c r="P38" s="653"/>
      <c r="Q38" s="653"/>
      <c r="R38" s="653"/>
      <c r="S38" s="653"/>
      <c r="T38" s="653"/>
      <c r="U38" s="653"/>
      <c r="V38" s="653"/>
      <c r="W38" s="653"/>
      <c r="X38" s="653"/>
      <c r="Y38" s="653"/>
      <c r="Z38" s="653"/>
      <c r="AA38" s="653"/>
      <c r="AB38" s="653"/>
      <c r="AC38" s="653"/>
      <c r="AD38" s="653"/>
      <c r="AE38" s="653"/>
      <c r="AF38" s="653"/>
      <c r="AG38" s="653"/>
    </row>
    <row r="39" spans="2:33" hidden="1">
      <c r="B39" s="472" t="s">
        <v>2322</v>
      </c>
      <c r="C39" s="485">
        <v>0.377</v>
      </c>
      <c r="D39" s="376" t="s">
        <v>2442</v>
      </c>
      <c r="E39" s="468"/>
      <c r="F39" s="333"/>
      <c r="G39" s="377"/>
      <c r="H39" s="334"/>
      <c r="I39" s="468"/>
      <c r="J39" s="376"/>
      <c r="K39" s="361"/>
      <c r="L39" s="361"/>
      <c r="M39" s="361"/>
      <c r="N39" s="468"/>
      <c r="O39" s="335"/>
      <c r="P39" s="335"/>
      <c r="Q39" s="335"/>
      <c r="R39" s="468"/>
      <c r="S39" s="376"/>
      <c r="T39" s="376"/>
      <c r="U39" s="376"/>
      <c r="V39" s="376"/>
      <c r="W39" s="376"/>
      <c r="X39" s="376"/>
      <c r="Y39" s="322"/>
      <c r="Z39" s="322"/>
      <c r="AA39" s="322"/>
      <c r="AB39" s="377"/>
      <c r="AC39" s="377"/>
      <c r="AD39" s="377"/>
      <c r="AE39" s="377"/>
      <c r="AF39" s="468"/>
      <c r="AG39" s="362"/>
    </row>
    <row r="40" spans="2:33" hidden="1">
      <c r="B40" s="670"/>
      <c r="C40" s="653"/>
      <c r="D40" s="653"/>
      <c r="E40" s="653"/>
      <c r="F40" s="653"/>
      <c r="G40" s="653"/>
      <c r="H40" s="653"/>
      <c r="I40" s="653"/>
      <c r="J40" s="653"/>
      <c r="K40" s="653"/>
      <c r="L40" s="653"/>
      <c r="M40" s="653"/>
      <c r="N40" s="653"/>
      <c r="O40" s="653"/>
      <c r="P40" s="653"/>
      <c r="Q40" s="653"/>
      <c r="R40" s="653"/>
      <c r="S40" s="653"/>
      <c r="T40" s="653"/>
      <c r="U40" s="653"/>
      <c r="V40" s="653"/>
      <c r="W40" s="653"/>
      <c r="X40" s="653"/>
      <c r="Y40" s="653"/>
      <c r="Z40" s="653"/>
      <c r="AA40" s="653"/>
      <c r="AB40" s="653"/>
      <c r="AC40" s="653"/>
      <c r="AD40" s="653"/>
      <c r="AE40" s="653"/>
      <c r="AF40" s="653"/>
      <c r="AG40" s="653"/>
    </row>
    <row r="41" spans="2:33" hidden="1">
      <c r="B41" s="472" t="s">
        <v>2323</v>
      </c>
      <c r="C41" s="484">
        <v>0.66</v>
      </c>
      <c r="D41" s="376" t="s">
        <v>2324</v>
      </c>
      <c r="E41" s="376"/>
      <c r="F41" s="377"/>
      <c r="G41" s="376"/>
      <c r="I41" s="320"/>
      <c r="J41" s="376"/>
      <c r="K41" s="321"/>
      <c r="L41" s="321"/>
      <c r="M41" s="321"/>
      <c r="N41" s="376"/>
      <c r="O41" s="376"/>
      <c r="P41" s="376"/>
      <c r="Q41" s="376"/>
      <c r="R41" s="376"/>
      <c r="S41" s="376"/>
      <c r="T41" s="376"/>
      <c r="U41" s="376"/>
      <c r="V41" s="376"/>
      <c r="W41" s="376"/>
      <c r="X41" s="376"/>
      <c r="Y41" s="322"/>
      <c r="Z41" s="322"/>
      <c r="AA41" s="322"/>
      <c r="AB41" s="376"/>
      <c r="AC41" s="376"/>
      <c r="AD41" s="376"/>
      <c r="AF41" s="377"/>
      <c r="AG41" s="336"/>
    </row>
    <row r="42" spans="2:33">
      <c r="B42" s="342"/>
      <c r="C42" s="343"/>
      <c r="D42" s="343"/>
      <c r="E42" s="343"/>
      <c r="F42" s="343"/>
      <c r="G42" s="473"/>
      <c r="H42" s="397"/>
      <c r="I42" s="343"/>
      <c r="J42" s="343"/>
      <c r="K42" s="343"/>
      <c r="L42" s="343"/>
      <c r="M42" s="343"/>
      <c r="N42" s="343"/>
      <c r="O42" s="343"/>
      <c r="P42" s="343"/>
      <c r="Q42" s="343"/>
      <c r="R42" s="343"/>
      <c r="S42" s="343"/>
      <c r="T42" s="343"/>
      <c r="U42" s="343"/>
      <c r="V42" s="343"/>
      <c r="W42" s="343"/>
      <c r="X42" s="343"/>
      <c r="Y42" s="343"/>
      <c r="Z42" s="343"/>
      <c r="AA42" s="343"/>
      <c r="AB42" s="343"/>
      <c r="AC42" s="343"/>
      <c r="AD42" s="343"/>
      <c r="AE42" s="343"/>
      <c r="AF42" s="343"/>
      <c r="AG42" s="398"/>
    </row>
    <row r="43" spans="2:33">
      <c r="B43" s="674" t="s">
        <v>2325</v>
      </c>
      <c r="C43" s="682">
        <v>0.59499999999999997</v>
      </c>
      <c r="D43" s="755" t="s">
        <v>2326</v>
      </c>
      <c r="E43" s="376">
        <v>10</v>
      </c>
      <c r="F43" s="377" t="s">
        <v>2327</v>
      </c>
      <c r="G43" s="337" t="s">
        <v>2347</v>
      </c>
      <c r="H43" s="312" t="s">
        <v>2120</v>
      </c>
      <c r="I43" s="320">
        <v>0.33</v>
      </c>
      <c r="J43" s="376" t="s">
        <v>1700</v>
      </c>
      <c r="K43" s="321">
        <v>2.9</v>
      </c>
      <c r="L43" s="321">
        <v>3.6</v>
      </c>
      <c r="M43" s="321">
        <v>5.5</v>
      </c>
      <c r="N43" s="376">
        <v>1</v>
      </c>
      <c r="O43" s="377" t="s">
        <v>1705</v>
      </c>
      <c r="P43" s="377" t="s">
        <v>1701</v>
      </c>
      <c r="Q43" s="377" t="s">
        <v>1709</v>
      </c>
      <c r="R43" s="377">
        <v>0</v>
      </c>
      <c r="S43" s="377" t="s">
        <v>1701</v>
      </c>
      <c r="T43" s="377" t="s">
        <v>1767</v>
      </c>
      <c r="U43" s="377">
        <v>0</v>
      </c>
      <c r="V43" s="377" t="s">
        <v>1703</v>
      </c>
      <c r="W43" s="377" t="s">
        <v>1698</v>
      </c>
      <c r="X43" s="377">
        <v>0</v>
      </c>
      <c r="Y43" s="322"/>
      <c r="Z43" s="322"/>
      <c r="AA43" s="322"/>
      <c r="AB43" s="377" t="s">
        <v>1699</v>
      </c>
      <c r="AC43" s="377" t="s">
        <v>1703</v>
      </c>
      <c r="AD43" s="377">
        <v>0</v>
      </c>
      <c r="AF43" s="376">
        <v>7.4761899999999999</v>
      </c>
      <c r="AG43" s="336">
        <v>112.42085</v>
      </c>
    </row>
    <row r="44" spans="2:33" hidden="1">
      <c r="B44" s="686"/>
      <c r="C44" s="685"/>
      <c r="D44" s="756"/>
      <c r="E44" s="377"/>
      <c r="F44" s="376"/>
      <c r="G44" s="377"/>
      <c r="I44" s="377"/>
      <c r="J44" s="377"/>
      <c r="K44" s="377"/>
      <c r="L44" s="377"/>
      <c r="M44" s="377"/>
      <c r="N44" s="377"/>
      <c r="O44" s="377"/>
      <c r="P44" s="377"/>
      <c r="Q44" s="377"/>
      <c r="R44" s="377"/>
      <c r="S44" s="377"/>
      <c r="T44" s="377"/>
      <c r="U44" s="377"/>
      <c r="V44" s="377"/>
      <c r="W44" s="377"/>
      <c r="X44" s="377"/>
      <c r="Y44" s="377"/>
      <c r="Z44" s="377"/>
      <c r="AA44" s="377"/>
      <c r="AB44" s="377"/>
      <c r="AC44" s="377"/>
      <c r="AD44" s="377"/>
      <c r="AF44" s="377"/>
      <c r="AG44" s="378"/>
    </row>
    <row r="45" spans="2:33">
      <c r="B45" s="686"/>
      <c r="C45" s="685"/>
      <c r="D45" s="756"/>
      <c r="E45" s="377">
        <v>11</v>
      </c>
      <c r="F45" s="377" t="s">
        <v>2328</v>
      </c>
      <c r="G45" s="337" t="s">
        <v>2329</v>
      </c>
      <c r="H45" s="312" t="s">
        <v>2126</v>
      </c>
      <c r="I45" s="377">
        <v>0.34300000000000003</v>
      </c>
      <c r="J45" s="376" t="s">
        <v>1700</v>
      </c>
      <c r="K45" s="366">
        <v>3.3</v>
      </c>
      <c r="L45" s="366">
        <v>3.3</v>
      </c>
      <c r="M45" s="366">
        <v>5.2</v>
      </c>
      <c r="N45" s="377">
        <v>1</v>
      </c>
      <c r="O45" s="377" t="s">
        <v>1705</v>
      </c>
      <c r="P45" s="377" t="s">
        <v>1701</v>
      </c>
      <c r="Q45" s="377" t="s">
        <v>1709</v>
      </c>
      <c r="R45" s="377">
        <v>0</v>
      </c>
      <c r="S45" s="377" t="s">
        <v>1701</v>
      </c>
      <c r="T45" s="377" t="s">
        <v>1767</v>
      </c>
      <c r="U45" s="377">
        <v>0</v>
      </c>
      <c r="V45" s="377" t="s">
        <v>1703</v>
      </c>
      <c r="W45" s="377" t="s">
        <v>1698</v>
      </c>
      <c r="X45" s="377">
        <v>0</v>
      </c>
      <c r="Y45" s="322"/>
      <c r="Z45" s="322"/>
      <c r="AA45" s="322"/>
      <c r="AB45" s="377" t="s">
        <v>1699</v>
      </c>
      <c r="AC45" s="377" t="s">
        <v>1703</v>
      </c>
      <c r="AD45" s="377">
        <v>0</v>
      </c>
      <c r="AF45" s="377">
        <v>7.4767000000000001</v>
      </c>
      <c r="AG45" s="378">
        <v>112.42341</v>
      </c>
    </row>
    <row r="46" spans="2:33" hidden="1">
      <c r="B46" s="686"/>
      <c r="C46" s="685"/>
      <c r="D46" s="756"/>
      <c r="E46" s="377"/>
      <c r="F46" s="376"/>
      <c r="G46" s="377"/>
      <c r="I46" s="377"/>
      <c r="J46" s="377"/>
      <c r="K46" s="377"/>
      <c r="L46" s="377"/>
      <c r="M46" s="377"/>
      <c r="N46" s="377"/>
      <c r="O46" s="377"/>
      <c r="P46" s="377"/>
      <c r="Q46" s="377"/>
      <c r="R46" s="377"/>
      <c r="S46" s="377"/>
      <c r="T46" s="377"/>
      <c r="U46" s="377"/>
      <c r="V46" s="377"/>
      <c r="W46" s="377"/>
      <c r="X46" s="377"/>
      <c r="Y46" s="377"/>
      <c r="Z46" s="377"/>
      <c r="AA46" s="377"/>
      <c r="AB46" s="377"/>
      <c r="AC46" s="377"/>
      <c r="AD46" s="377"/>
      <c r="AF46" s="377"/>
      <c r="AG46" s="378"/>
    </row>
    <row r="47" spans="2:33">
      <c r="B47" s="675"/>
      <c r="C47" s="683"/>
      <c r="D47" s="757"/>
      <c r="E47" s="377">
        <v>12</v>
      </c>
      <c r="F47" s="377" t="s">
        <v>2466</v>
      </c>
      <c r="G47" s="337" t="s">
        <v>2330</v>
      </c>
      <c r="H47" s="312" t="s">
        <v>2126</v>
      </c>
      <c r="I47" s="377">
        <v>0.54900000000000004</v>
      </c>
      <c r="J47" s="376" t="s">
        <v>1700</v>
      </c>
      <c r="K47" s="366">
        <v>3.2</v>
      </c>
      <c r="L47" s="377">
        <v>4</v>
      </c>
      <c r="M47" s="366">
        <v>4.3499999999999996</v>
      </c>
      <c r="N47" s="377">
        <v>1</v>
      </c>
      <c r="O47" s="377" t="s">
        <v>1705</v>
      </c>
      <c r="P47" s="377" t="s">
        <v>1701</v>
      </c>
      <c r="Q47" s="377" t="s">
        <v>1709</v>
      </c>
      <c r="R47" s="377">
        <v>0</v>
      </c>
      <c r="S47" s="377" t="s">
        <v>1701</v>
      </c>
      <c r="T47" s="377" t="s">
        <v>1767</v>
      </c>
      <c r="U47" s="377">
        <v>0</v>
      </c>
      <c r="V47" s="377" t="s">
        <v>1700</v>
      </c>
      <c r="W47" s="377" t="s">
        <v>1698</v>
      </c>
      <c r="X47" s="377">
        <v>0</v>
      </c>
      <c r="Y47" s="322"/>
      <c r="Z47" s="322"/>
      <c r="AA47" s="322"/>
      <c r="AB47" s="377" t="s">
        <v>1699</v>
      </c>
      <c r="AC47" s="377" t="s">
        <v>1703</v>
      </c>
      <c r="AD47" s="377">
        <v>0</v>
      </c>
      <c r="AF47" s="377">
        <v>7.4744999999999999</v>
      </c>
      <c r="AG47" s="378">
        <v>112.42391000000001</v>
      </c>
    </row>
    <row r="48" spans="2:33">
      <c r="B48" s="670"/>
      <c r="C48" s="653"/>
      <c r="D48" s="653"/>
      <c r="E48" s="653"/>
      <c r="F48" s="653"/>
      <c r="G48" s="653"/>
      <c r="H48" s="653"/>
      <c r="I48" s="653"/>
      <c r="J48" s="653"/>
      <c r="K48" s="653"/>
      <c r="L48" s="653"/>
      <c r="M48" s="653"/>
      <c r="N48" s="653"/>
      <c r="O48" s="653"/>
      <c r="P48" s="653"/>
      <c r="Q48" s="653"/>
      <c r="R48" s="653"/>
      <c r="S48" s="653"/>
      <c r="T48" s="653"/>
      <c r="U48" s="653"/>
      <c r="V48" s="653"/>
      <c r="W48" s="653"/>
      <c r="X48" s="653"/>
      <c r="Y48" s="653"/>
      <c r="Z48" s="653"/>
      <c r="AA48" s="653"/>
      <c r="AB48" s="653"/>
      <c r="AC48" s="653"/>
      <c r="AD48" s="653"/>
      <c r="AE48" s="653"/>
      <c r="AF48" s="653"/>
      <c r="AG48" s="653"/>
    </row>
    <row r="49" spans="2:33">
      <c r="B49" s="483" t="s">
        <v>2332</v>
      </c>
      <c r="C49" s="487">
        <v>0.61199999999999999</v>
      </c>
      <c r="D49" s="317" t="s">
        <v>2333</v>
      </c>
      <c r="E49" s="317">
        <v>13</v>
      </c>
      <c r="F49" s="377" t="s">
        <v>2334</v>
      </c>
      <c r="G49" s="337" t="s">
        <v>2331</v>
      </c>
      <c r="H49" s="452" t="s">
        <v>2119</v>
      </c>
      <c r="I49" s="487">
        <v>0.6</v>
      </c>
      <c r="J49" s="376" t="s">
        <v>1700</v>
      </c>
      <c r="K49" s="453">
        <v>4.4000000000000004</v>
      </c>
      <c r="L49" s="317">
        <v>7.7</v>
      </c>
      <c r="M49" s="453">
        <v>8.9</v>
      </c>
      <c r="N49" s="317">
        <v>6</v>
      </c>
      <c r="O49" s="317" t="s">
        <v>1705</v>
      </c>
      <c r="P49" s="317" t="s">
        <v>1701</v>
      </c>
      <c r="Q49" s="317" t="s">
        <v>1709</v>
      </c>
      <c r="R49" s="317">
        <v>0</v>
      </c>
      <c r="S49" s="377" t="s">
        <v>1701</v>
      </c>
      <c r="T49" s="377" t="s">
        <v>1767</v>
      </c>
      <c r="U49" s="377">
        <v>0</v>
      </c>
      <c r="V49" s="377" t="s">
        <v>1701</v>
      </c>
      <c r="W49" s="377" t="s">
        <v>1707</v>
      </c>
      <c r="X49" s="377">
        <v>0</v>
      </c>
      <c r="Y49" s="322"/>
      <c r="Z49" s="322"/>
      <c r="AA49" s="322"/>
      <c r="AB49" s="377" t="s">
        <v>1699</v>
      </c>
      <c r="AC49" s="377" t="s">
        <v>1703</v>
      </c>
      <c r="AD49" s="377">
        <v>0</v>
      </c>
      <c r="AF49" s="317">
        <v>7.4743899999999996</v>
      </c>
      <c r="AG49" s="454">
        <v>112.42388</v>
      </c>
    </row>
    <row r="50" spans="2:33" hidden="1">
      <c r="B50" s="670"/>
      <c r="C50" s="653"/>
      <c r="D50" s="653"/>
      <c r="E50" s="653"/>
      <c r="F50" s="653"/>
      <c r="G50" s="653"/>
      <c r="H50" s="653"/>
      <c r="I50" s="653"/>
      <c r="J50" s="653"/>
      <c r="K50" s="653"/>
      <c r="L50" s="653"/>
      <c r="M50" s="653"/>
      <c r="N50" s="653"/>
      <c r="O50" s="653"/>
      <c r="P50" s="653"/>
      <c r="Q50" s="653"/>
      <c r="R50" s="653"/>
      <c r="S50" s="653"/>
      <c r="T50" s="653"/>
      <c r="U50" s="653"/>
      <c r="V50" s="653"/>
      <c r="W50" s="653"/>
      <c r="X50" s="653"/>
      <c r="Y50" s="653"/>
      <c r="Z50" s="653"/>
      <c r="AA50" s="653"/>
      <c r="AB50" s="653"/>
      <c r="AC50" s="653"/>
      <c r="AD50" s="653"/>
      <c r="AE50" s="653"/>
      <c r="AF50" s="653"/>
      <c r="AG50" s="653"/>
    </row>
    <row r="51" spans="2:33" hidden="1">
      <c r="B51" s="482" t="s">
        <v>2336</v>
      </c>
      <c r="C51" s="486">
        <v>0.54900000000000004</v>
      </c>
      <c r="D51" s="331" t="s">
        <v>2337</v>
      </c>
      <c r="E51" s="377"/>
      <c r="F51" s="377"/>
      <c r="G51" s="377"/>
      <c r="I51" s="377"/>
      <c r="J51" s="376"/>
      <c r="K51" s="377"/>
      <c r="L51" s="377"/>
      <c r="M51" s="377"/>
      <c r="N51" s="377"/>
      <c r="O51" s="377"/>
      <c r="P51" s="377"/>
      <c r="Q51" s="377"/>
      <c r="R51" s="377"/>
      <c r="S51" s="377"/>
      <c r="T51" s="377"/>
      <c r="U51" s="377"/>
      <c r="V51" s="377"/>
      <c r="W51" s="377"/>
      <c r="X51" s="377"/>
      <c r="Y51" s="322"/>
      <c r="Z51" s="322"/>
      <c r="AA51" s="322"/>
      <c r="AB51" s="377"/>
      <c r="AC51" s="377"/>
      <c r="AD51" s="377"/>
      <c r="AF51" s="377"/>
      <c r="AG51" s="378"/>
    </row>
    <row r="52" spans="2:33" hidden="1">
      <c r="B52" s="670"/>
      <c r="C52" s="653"/>
      <c r="D52" s="653"/>
      <c r="E52" s="653"/>
      <c r="F52" s="653"/>
      <c r="G52" s="653"/>
      <c r="H52" s="653"/>
      <c r="I52" s="653"/>
      <c r="J52" s="653"/>
      <c r="K52" s="653"/>
      <c r="L52" s="653"/>
      <c r="M52" s="653"/>
      <c r="N52" s="653"/>
      <c r="O52" s="653"/>
      <c r="P52" s="653"/>
      <c r="Q52" s="653"/>
      <c r="R52" s="653"/>
      <c r="S52" s="653"/>
      <c r="T52" s="653"/>
      <c r="U52" s="653"/>
      <c r="V52" s="653"/>
      <c r="W52" s="653"/>
      <c r="X52" s="653"/>
      <c r="Y52" s="653"/>
      <c r="Z52" s="653"/>
      <c r="AA52" s="653"/>
      <c r="AB52" s="653"/>
      <c r="AC52" s="653"/>
      <c r="AD52" s="653"/>
      <c r="AE52" s="653"/>
      <c r="AF52" s="653"/>
      <c r="AG52" s="653"/>
    </row>
    <row r="53" spans="2:33" hidden="1">
      <c r="B53" s="482" t="s">
        <v>2338</v>
      </c>
      <c r="C53" s="486">
        <v>0.497</v>
      </c>
      <c r="D53" s="331" t="s">
        <v>2339</v>
      </c>
      <c r="E53" s="377"/>
      <c r="F53" s="377"/>
      <c r="G53" s="377"/>
      <c r="I53" s="377"/>
      <c r="J53" s="376"/>
      <c r="K53" s="366"/>
      <c r="L53" s="366"/>
      <c r="M53" s="366"/>
      <c r="N53" s="377"/>
      <c r="O53" s="377"/>
      <c r="P53" s="377"/>
      <c r="Q53" s="377"/>
      <c r="R53" s="377"/>
      <c r="S53" s="377"/>
      <c r="T53" s="377"/>
      <c r="U53" s="377"/>
      <c r="V53" s="377"/>
      <c r="W53" s="377"/>
      <c r="X53" s="377"/>
      <c r="Y53" s="322"/>
      <c r="Z53" s="322"/>
      <c r="AA53" s="322"/>
      <c r="AB53" s="377"/>
      <c r="AC53" s="377"/>
      <c r="AD53" s="377"/>
      <c r="AF53" s="377"/>
      <c r="AG53" s="378"/>
    </row>
    <row r="54" spans="2:33" hidden="1">
      <c r="B54" s="670"/>
      <c r="C54" s="653"/>
      <c r="D54" s="653"/>
      <c r="E54" s="653"/>
      <c r="F54" s="653"/>
      <c r="G54" s="653"/>
      <c r="H54" s="653"/>
      <c r="I54" s="653"/>
      <c r="J54" s="653"/>
      <c r="K54" s="653"/>
      <c r="L54" s="653"/>
      <c r="M54" s="653"/>
      <c r="N54" s="653"/>
      <c r="O54" s="653"/>
      <c r="P54" s="653"/>
      <c r="Q54" s="653"/>
      <c r="R54" s="653"/>
      <c r="S54" s="653"/>
      <c r="T54" s="653"/>
      <c r="U54" s="653"/>
      <c r="V54" s="653"/>
      <c r="W54" s="653"/>
      <c r="X54" s="653"/>
      <c r="Y54" s="653"/>
      <c r="Z54" s="653"/>
      <c r="AA54" s="653"/>
      <c r="AB54" s="653"/>
      <c r="AC54" s="653"/>
      <c r="AD54" s="653"/>
      <c r="AE54" s="653"/>
      <c r="AF54" s="653"/>
      <c r="AG54" s="653"/>
    </row>
    <row r="55" spans="2:33" hidden="1">
      <c r="B55" s="482" t="s">
        <v>2340</v>
      </c>
      <c r="C55" s="486">
        <v>0.44500000000000001</v>
      </c>
      <c r="D55" s="331" t="s">
        <v>2341</v>
      </c>
      <c r="E55" s="377"/>
      <c r="F55" s="377"/>
      <c r="G55" s="377"/>
      <c r="I55" s="377"/>
      <c r="J55" s="376"/>
      <c r="K55" s="366"/>
      <c r="L55" s="377"/>
      <c r="M55" s="366"/>
      <c r="N55" s="377"/>
      <c r="O55" s="377"/>
      <c r="P55" s="377"/>
      <c r="Q55" s="377"/>
      <c r="R55" s="377"/>
      <c r="S55" s="377"/>
      <c r="T55" s="377"/>
      <c r="U55" s="377"/>
      <c r="V55" s="377"/>
      <c r="W55" s="377"/>
      <c r="X55" s="377"/>
      <c r="Y55" s="322"/>
      <c r="Z55" s="322"/>
      <c r="AA55" s="322"/>
      <c r="AB55" s="377"/>
      <c r="AC55" s="377"/>
      <c r="AD55" s="377"/>
      <c r="AF55" s="421"/>
      <c r="AG55" s="378"/>
    </row>
    <row r="56" spans="2:33">
      <c r="B56" s="670"/>
      <c r="C56" s="653"/>
      <c r="D56" s="653"/>
      <c r="E56" s="653"/>
      <c r="F56" s="653"/>
      <c r="G56" s="653"/>
      <c r="H56" s="653"/>
      <c r="I56" s="653"/>
      <c r="J56" s="653"/>
      <c r="K56" s="653"/>
      <c r="L56" s="653"/>
      <c r="M56" s="653"/>
      <c r="N56" s="653"/>
      <c r="O56" s="653"/>
      <c r="P56" s="653"/>
      <c r="Q56" s="653"/>
      <c r="R56" s="653"/>
      <c r="S56" s="653"/>
      <c r="T56" s="653"/>
      <c r="U56" s="653"/>
      <c r="V56" s="653"/>
      <c r="W56" s="653"/>
      <c r="X56" s="653"/>
      <c r="Y56" s="653"/>
      <c r="Z56" s="653"/>
      <c r="AA56" s="653"/>
      <c r="AB56" s="653"/>
      <c r="AC56" s="653"/>
      <c r="AD56" s="653"/>
      <c r="AE56" s="653"/>
      <c r="AF56" s="653"/>
      <c r="AG56" s="653"/>
    </row>
    <row r="57" spans="2:33">
      <c r="B57" s="472" t="s">
        <v>2343</v>
      </c>
      <c r="C57" s="484">
        <v>0.34499999999999997</v>
      </c>
      <c r="D57" s="377" t="s">
        <v>2344</v>
      </c>
      <c r="E57" s="377">
        <v>14</v>
      </c>
      <c r="F57" s="377" t="s">
        <v>2345</v>
      </c>
      <c r="G57" s="377" t="s">
        <v>2335</v>
      </c>
      <c r="H57" s="452" t="s">
        <v>2082</v>
      </c>
      <c r="I57" s="484">
        <v>0</v>
      </c>
      <c r="J57" s="321" t="s">
        <v>1700</v>
      </c>
      <c r="K57" s="366">
        <v>3</v>
      </c>
      <c r="L57" s="366">
        <v>5.2</v>
      </c>
      <c r="M57" s="377">
        <v>6.1</v>
      </c>
      <c r="N57" s="377">
        <v>1</v>
      </c>
      <c r="O57" s="377" t="s">
        <v>1705</v>
      </c>
      <c r="P57" s="377" t="s">
        <v>1701</v>
      </c>
      <c r="Q57" s="377" t="s">
        <v>1709</v>
      </c>
      <c r="R57" s="377">
        <v>0</v>
      </c>
      <c r="S57" s="377" t="s">
        <v>1701</v>
      </c>
      <c r="T57" s="377" t="s">
        <v>1767</v>
      </c>
      <c r="U57" s="377">
        <v>0</v>
      </c>
      <c r="V57" s="377" t="s">
        <v>1701</v>
      </c>
      <c r="W57" s="377" t="s">
        <v>1707</v>
      </c>
      <c r="X57" s="377">
        <v>0</v>
      </c>
      <c r="Y57" s="322"/>
      <c r="Z57" s="322"/>
      <c r="AA57" s="322"/>
      <c r="AB57" s="377" t="s">
        <v>1699</v>
      </c>
      <c r="AC57" s="377" t="s">
        <v>1703</v>
      </c>
      <c r="AD57" s="377">
        <v>0</v>
      </c>
      <c r="AF57" s="377">
        <v>7.4793599999999998</v>
      </c>
      <c r="AG57" s="378">
        <v>112.42075</v>
      </c>
    </row>
    <row r="58" spans="2:33">
      <c r="B58" s="670"/>
      <c r="C58" s="653"/>
      <c r="D58" s="653"/>
      <c r="E58" s="653"/>
      <c r="F58" s="653"/>
      <c r="G58" s="653"/>
      <c r="H58" s="653"/>
      <c r="I58" s="653"/>
      <c r="J58" s="653"/>
      <c r="K58" s="653"/>
      <c r="L58" s="653"/>
      <c r="M58" s="653"/>
      <c r="N58" s="653"/>
      <c r="O58" s="653"/>
      <c r="P58" s="653"/>
      <c r="Q58" s="653"/>
      <c r="R58" s="653"/>
      <c r="S58" s="653"/>
      <c r="T58" s="653"/>
      <c r="U58" s="653"/>
      <c r="V58" s="653"/>
      <c r="W58" s="653"/>
      <c r="X58" s="653"/>
      <c r="Y58" s="653"/>
      <c r="Z58" s="653"/>
      <c r="AA58" s="653"/>
      <c r="AB58" s="653"/>
      <c r="AC58" s="653"/>
      <c r="AD58" s="653"/>
      <c r="AE58" s="653"/>
      <c r="AF58" s="653"/>
      <c r="AG58" s="653"/>
    </row>
    <row r="59" spans="2:33">
      <c r="B59" s="482" t="s">
        <v>2342</v>
      </c>
      <c r="C59" s="475">
        <v>0.4</v>
      </c>
      <c r="D59" s="480" t="s">
        <v>2348</v>
      </c>
      <c r="E59" s="335">
        <v>15</v>
      </c>
      <c r="F59" s="377" t="s">
        <v>2349</v>
      </c>
      <c r="G59" s="376" t="s">
        <v>2346</v>
      </c>
      <c r="H59" s="346" t="s">
        <v>2122</v>
      </c>
      <c r="I59" s="391">
        <v>0.32500000000000001</v>
      </c>
      <c r="J59" s="335" t="s">
        <v>1700</v>
      </c>
      <c r="K59" s="392">
        <v>5.6</v>
      </c>
      <c r="L59" s="392">
        <v>16.8</v>
      </c>
      <c r="M59" s="392">
        <v>17.399999999999999</v>
      </c>
      <c r="N59" s="335">
        <v>1</v>
      </c>
      <c r="O59" s="335" t="s">
        <v>1705</v>
      </c>
      <c r="P59" s="335" t="s">
        <v>1701</v>
      </c>
      <c r="Q59" s="335" t="s">
        <v>1709</v>
      </c>
      <c r="R59" s="335">
        <v>0</v>
      </c>
      <c r="S59" s="383" t="s">
        <v>1701</v>
      </c>
      <c r="T59" s="383" t="s">
        <v>1767</v>
      </c>
      <c r="U59" s="383">
        <v>0</v>
      </c>
      <c r="V59" s="383" t="s">
        <v>1701</v>
      </c>
      <c r="W59" s="383" t="s">
        <v>1707</v>
      </c>
      <c r="X59" s="383">
        <v>0</v>
      </c>
      <c r="Y59" s="322"/>
      <c r="Z59" s="322"/>
      <c r="AA59" s="322"/>
      <c r="AB59" s="317" t="s">
        <v>1699</v>
      </c>
      <c r="AC59" s="317" t="s">
        <v>1701</v>
      </c>
      <c r="AD59" s="317">
        <v>0</v>
      </c>
      <c r="AF59" s="395">
        <v>7.4761899999999999</v>
      </c>
      <c r="AG59" s="396">
        <v>112.42085</v>
      </c>
    </row>
    <row r="60" spans="2:33" hidden="1">
      <c r="B60" s="670"/>
      <c r="C60" s="653"/>
      <c r="D60" s="653"/>
      <c r="E60" s="653"/>
      <c r="F60" s="653"/>
      <c r="G60" s="653"/>
      <c r="H60" s="653"/>
      <c r="I60" s="653"/>
      <c r="J60" s="653"/>
      <c r="K60" s="653"/>
      <c r="L60" s="653"/>
      <c r="M60" s="653"/>
      <c r="N60" s="653"/>
      <c r="O60" s="653"/>
      <c r="P60" s="653"/>
      <c r="Q60" s="653"/>
      <c r="R60" s="653"/>
      <c r="S60" s="653"/>
      <c r="T60" s="653"/>
      <c r="U60" s="653"/>
      <c r="V60" s="653"/>
      <c r="W60" s="653"/>
      <c r="X60" s="653"/>
      <c r="Y60" s="653"/>
      <c r="Z60" s="653"/>
      <c r="AA60" s="653"/>
      <c r="AB60" s="653"/>
      <c r="AC60" s="653"/>
      <c r="AD60" s="653"/>
      <c r="AE60" s="653"/>
      <c r="AF60" s="653"/>
      <c r="AG60" s="653"/>
    </row>
    <row r="61" spans="2:33" hidden="1">
      <c r="B61" s="483" t="s">
        <v>2350</v>
      </c>
      <c r="C61" s="455">
        <v>0.33300000000000002</v>
      </c>
      <c r="D61" s="317" t="s">
        <v>2351</v>
      </c>
      <c r="E61" s="317"/>
      <c r="F61" s="331"/>
      <c r="G61" s="317"/>
      <c r="H61" s="452"/>
      <c r="I61" s="317"/>
      <c r="J61" s="317"/>
      <c r="K61" s="453"/>
      <c r="L61" s="453"/>
      <c r="M61" s="453"/>
      <c r="N61" s="317"/>
      <c r="O61" s="377"/>
      <c r="P61" s="377"/>
      <c r="Q61" s="377"/>
      <c r="R61" s="317"/>
      <c r="S61" s="383"/>
      <c r="T61" s="383"/>
      <c r="U61" s="383"/>
      <c r="V61" s="383"/>
      <c r="W61" s="383"/>
      <c r="X61" s="383"/>
      <c r="Y61" s="322"/>
      <c r="Z61" s="322"/>
      <c r="AA61" s="322"/>
      <c r="AB61" s="317"/>
      <c r="AC61" s="317"/>
      <c r="AD61" s="317"/>
      <c r="AF61" s="317"/>
      <c r="AG61" s="454"/>
    </row>
    <row r="62" spans="2:33" hidden="1">
      <c r="B62" s="670"/>
      <c r="C62" s="653"/>
      <c r="D62" s="653"/>
      <c r="E62" s="653"/>
      <c r="F62" s="653"/>
      <c r="G62" s="653"/>
      <c r="H62" s="653"/>
      <c r="I62" s="653"/>
      <c r="J62" s="653"/>
      <c r="K62" s="653"/>
      <c r="L62" s="653"/>
      <c r="M62" s="653"/>
      <c r="N62" s="653"/>
      <c r="O62" s="653"/>
      <c r="P62" s="653"/>
      <c r="Q62" s="653"/>
      <c r="R62" s="653"/>
      <c r="S62" s="653"/>
      <c r="T62" s="653"/>
      <c r="U62" s="653"/>
      <c r="V62" s="653"/>
      <c r="W62" s="653"/>
      <c r="X62" s="653"/>
      <c r="Y62" s="653"/>
      <c r="Z62" s="653"/>
      <c r="AA62" s="653"/>
      <c r="AB62" s="653"/>
      <c r="AC62" s="653"/>
      <c r="AD62" s="653"/>
      <c r="AE62" s="653"/>
      <c r="AF62" s="653"/>
      <c r="AG62" s="653"/>
    </row>
    <row r="63" spans="2:33" hidden="1">
      <c r="B63" s="488" t="s">
        <v>2053</v>
      </c>
      <c r="C63" s="467">
        <v>0.32200000000000001</v>
      </c>
      <c r="D63" s="469" t="s">
        <v>2352</v>
      </c>
      <c r="E63" s="468"/>
      <c r="F63" s="317"/>
      <c r="G63" s="468"/>
      <c r="I63" s="468"/>
      <c r="J63" s="468"/>
      <c r="K63" s="468"/>
      <c r="L63" s="468"/>
      <c r="M63" s="468"/>
      <c r="N63" s="468"/>
      <c r="O63" s="468"/>
      <c r="P63" s="468"/>
      <c r="Q63" s="468"/>
      <c r="R63" s="468"/>
      <c r="S63" s="468"/>
      <c r="T63" s="468"/>
      <c r="U63" s="468"/>
      <c r="V63" s="468"/>
      <c r="W63" s="468"/>
      <c r="X63" s="468"/>
      <c r="Y63" s="322"/>
      <c r="Z63" s="322"/>
      <c r="AA63" s="322"/>
      <c r="AB63" s="468"/>
      <c r="AC63" s="468"/>
      <c r="AD63" s="468"/>
      <c r="AF63" s="468"/>
      <c r="AG63" s="362"/>
    </row>
    <row r="64" spans="2:33" hidden="1">
      <c r="B64" s="670"/>
      <c r="C64" s="653"/>
      <c r="D64" s="653"/>
      <c r="E64" s="653"/>
      <c r="F64" s="653"/>
      <c r="G64" s="653"/>
      <c r="H64" s="653"/>
      <c r="I64" s="653"/>
      <c r="J64" s="653"/>
      <c r="K64" s="653"/>
      <c r="L64" s="653"/>
      <c r="M64" s="653"/>
      <c r="N64" s="653"/>
      <c r="O64" s="653"/>
      <c r="P64" s="653"/>
      <c r="Q64" s="653"/>
      <c r="R64" s="653"/>
      <c r="S64" s="653"/>
      <c r="T64" s="653"/>
      <c r="U64" s="653"/>
      <c r="V64" s="653"/>
      <c r="W64" s="653"/>
      <c r="X64" s="653"/>
      <c r="Y64" s="653"/>
      <c r="Z64" s="653"/>
      <c r="AA64" s="653"/>
      <c r="AB64" s="653"/>
      <c r="AC64" s="653"/>
      <c r="AD64" s="653"/>
      <c r="AE64" s="653"/>
      <c r="AF64" s="653"/>
      <c r="AG64" s="653"/>
    </row>
    <row r="65" spans="2:34" hidden="1">
      <c r="B65" s="472" t="s">
        <v>2382</v>
      </c>
      <c r="C65" s="467">
        <v>0.42599999999999999</v>
      </c>
      <c r="D65" s="376" t="s">
        <v>2383</v>
      </c>
      <c r="E65" s="376"/>
      <c r="F65" s="377"/>
      <c r="G65" s="376"/>
      <c r="H65" s="442"/>
      <c r="I65" s="320"/>
      <c r="J65" s="376"/>
      <c r="K65" s="321"/>
      <c r="L65" s="321"/>
      <c r="M65" s="321"/>
      <c r="N65" s="376"/>
      <c r="O65" s="376"/>
      <c r="P65" s="376"/>
      <c r="Q65" s="376"/>
      <c r="R65" s="376"/>
      <c r="S65" s="376"/>
      <c r="T65" s="376"/>
      <c r="U65" s="376"/>
      <c r="V65" s="376"/>
      <c r="W65" s="376"/>
      <c r="X65" s="376"/>
      <c r="Y65" s="322"/>
      <c r="Z65" s="322"/>
      <c r="AA65" s="322"/>
      <c r="AB65" s="376"/>
      <c r="AC65" s="376"/>
      <c r="AD65" s="376"/>
      <c r="AE65" s="434"/>
      <c r="AF65" s="323"/>
      <c r="AG65" s="325"/>
    </row>
    <row r="66" spans="2:34" hidden="1">
      <c r="B66" s="342"/>
      <c r="C66" s="343"/>
      <c r="D66" s="343"/>
      <c r="E66" s="343"/>
      <c r="F66" s="343"/>
      <c r="G66" s="473"/>
      <c r="H66" s="343"/>
      <c r="I66" s="343"/>
      <c r="J66" s="343"/>
      <c r="K66" s="343"/>
      <c r="L66" s="343"/>
      <c r="M66" s="343"/>
      <c r="N66" s="343"/>
      <c r="O66" s="343"/>
      <c r="P66" s="343"/>
      <c r="Q66" s="343"/>
      <c r="R66" s="343"/>
      <c r="S66" s="343"/>
      <c r="T66" s="343"/>
      <c r="U66" s="343"/>
      <c r="V66" s="343"/>
      <c r="W66" s="343"/>
      <c r="X66" s="343"/>
      <c r="Y66" s="343"/>
      <c r="Z66" s="343"/>
      <c r="AA66" s="343"/>
      <c r="AB66" s="343"/>
      <c r="AC66" s="343"/>
      <c r="AD66" s="343"/>
      <c r="AE66" s="343"/>
      <c r="AF66" s="343"/>
      <c r="AG66" s="343"/>
    </row>
    <row r="67" spans="2:34" hidden="1">
      <c r="B67" s="472" t="s">
        <v>2386</v>
      </c>
      <c r="C67" s="467">
        <v>0.39</v>
      </c>
      <c r="D67" s="376" t="s">
        <v>2387</v>
      </c>
      <c r="E67" s="335"/>
      <c r="F67" s="377"/>
      <c r="G67" s="376"/>
      <c r="H67" s="400"/>
      <c r="I67" s="391"/>
      <c r="J67" s="335"/>
      <c r="K67" s="392"/>
      <c r="L67" s="392"/>
      <c r="M67" s="392"/>
      <c r="N67" s="335"/>
      <c r="O67" s="335"/>
      <c r="P67" s="335"/>
      <c r="Q67" s="335"/>
      <c r="R67" s="335"/>
      <c r="S67" s="335"/>
      <c r="T67" s="335"/>
      <c r="U67" s="335"/>
      <c r="V67" s="335"/>
      <c r="W67" s="335"/>
      <c r="X67" s="335"/>
      <c r="Y67" s="322"/>
      <c r="Z67" s="322"/>
      <c r="AA67" s="322"/>
      <c r="AB67" s="335"/>
      <c r="AC67" s="335"/>
      <c r="AD67" s="335"/>
      <c r="AE67" s="401"/>
      <c r="AF67" s="402"/>
      <c r="AG67" s="456"/>
    </row>
    <row r="68" spans="2:34" hidden="1">
      <c r="B68" s="670"/>
      <c r="C68" s="653"/>
      <c r="D68" s="653"/>
      <c r="E68" s="653"/>
      <c r="F68" s="653"/>
      <c r="G68" s="653"/>
      <c r="H68" s="653"/>
      <c r="I68" s="653"/>
      <c r="J68" s="653"/>
      <c r="K68" s="653"/>
      <c r="L68" s="653"/>
      <c r="M68" s="653"/>
      <c r="N68" s="653"/>
      <c r="O68" s="653"/>
      <c r="P68" s="653"/>
      <c r="Q68" s="653"/>
      <c r="R68" s="653"/>
      <c r="S68" s="653"/>
      <c r="T68" s="653"/>
      <c r="U68" s="653"/>
      <c r="V68" s="653"/>
      <c r="W68" s="653"/>
      <c r="X68" s="653"/>
      <c r="Y68" s="653"/>
      <c r="Z68" s="653"/>
      <c r="AA68" s="653"/>
      <c r="AB68" s="653"/>
      <c r="AC68" s="653"/>
      <c r="AD68" s="653"/>
      <c r="AE68" s="653"/>
      <c r="AF68" s="653"/>
      <c r="AG68" s="653"/>
    </row>
    <row r="69" spans="2:34" hidden="1">
      <c r="B69" s="472" t="s">
        <v>2388</v>
      </c>
      <c r="C69" s="467">
        <v>0.51400000000000001</v>
      </c>
      <c r="D69" s="376" t="s">
        <v>2389</v>
      </c>
      <c r="E69" s="376"/>
      <c r="F69" s="377"/>
      <c r="G69" s="376"/>
      <c r="H69" s="442"/>
      <c r="I69" s="320"/>
      <c r="J69" s="376"/>
      <c r="K69" s="321"/>
      <c r="L69" s="321"/>
      <c r="M69" s="321"/>
      <c r="N69" s="376"/>
      <c r="O69" s="376"/>
      <c r="P69" s="376"/>
      <c r="Q69" s="376"/>
      <c r="R69" s="376"/>
      <c r="S69" s="376"/>
      <c r="T69" s="376"/>
      <c r="U69" s="376"/>
      <c r="V69" s="376"/>
      <c r="W69" s="376"/>
      <c r="X69" s="376"/>
      <c r="Y69" s="322"/>
      <c r="Z69" s="322"/>
      <c r="AA69" s="322"/>
      <c r="AB69" s="376"/>
      <c r="AC69" s="376"/>
      <c r="AD69" s="376"/>
      <c r="AE69" s="434"/>
      <c r="AF69" s="323"/>
      <c r="AG69" s="325"/>
    </row>
    <row r="70" spans="2:34">
      <c r="B70" s="670"/>
      <c r="C70" s="653"/>
      <c r="D70" s="653"/>
      <c r="E70" s="653"/>
      <c r="F70" s="653"/>
      <c r="G70" s="653"/>
      <c r="H70" s="653"/>
      <c r="I70" s="653"/>
      <c r="J70" s="653"/>
      <c r="K70" s="653"/>
      <c r="L70" s="653"/>
      <c r="M70" s="653"/>
      <c r="N70" s="653"/>
      <c r="O70" s="653"/>
      <c r="P70" s="653"/>
      <c r="Q70" s="653"/>
      <c r="R70" s="653"/>
      <c r="S70" s="653"/>
      <c r="T70" s="653"/>
      <c r="U70" s="653"/>
      <c r="V70" s="653"/>
      <c r="W70" s="653"/>
      <c r="X70" s="653"/>
      <c r="Y70" s="653"/>
      <c r="Z70" s="653"/>
      <c r="AA70" s="653"/>
      <c r="AB70" s="653"/>
      <c r="AC70" s="653"/>
      <c r="AD70" s="653"/>
      <c r="AE70" s="653"/>
      <c r="AF70" s="653"/>
      <c r="AG70" s="653"/>
    </row>
    <row r="71" spans="2:34">
      <c r="B71" s="472">
        <v>105</v>
      </c>
      <c r="C71" s="377">
        <v>1.1879999999999999</v>
      </c>
      <c r="D71" s="376" t="s">
        <v>2400</v>
      </c>
      <c r="E71" s="377">
        <v>16</v>
      </c>
      <c r="F71" s="333" t="s">
        <v>2401</v>
      </c>
      <c r="G71" s="377" t="s">
        <v>2402</v>
      </c>
      <c r="H71" s="445" t="s">
        <v>2094</v>
      </c>
      <c r="I71" s="484">
        <v>0.83</v>
      </c>
      <c r="J71" s="377" t="s">
        <v>1700</v>
      </c>
      <c r="K71" s="366">
        <v>2.9</v>
      </c>
      <c r="L71" s="366">
        <v>5.9</v>
      </c>
      <c r="M71" s="366">
        <v>6.5</v>
      </c>
      <c r="N71" s="377">
        <v>1</v>
      </c>
      <c r="O71" s="468" t="s">
        <v>1705</v>
      </c>
      <c r="P71" s="468" t="s">
        <v>1701</v>
      </c>
      <c r="Q71" s="468" t="s">
        <v>1709</v>
      </c>
      <c r="R71" s="377">
        <v>0</v>
      </c>
      <c r="S71" s="468" t="s">
        <v>1701</v>
      </c>
      <c r="T71" s="468" t="s">
        <v>1767</v>
      </c>
      <c r="U71" s="468">
        <v>0</v>
      </c>
      <c r="V71" s="468" t="s">
        <v>1701</v>
      </c>
      <c r="W71" s="468" t="s">
        <v>1707</v>
      </c>
      <c r="X71" s="468">
        <v>0</v>
      </c>
      <c r="Y71" s="322"/>
      <c r="Z71" s="322"/>
      <c r="AA71" s="322"/>
      <c r="AB71" s="468" t="s">
        <v>1699</v>
      </c>
      <c r="AC71" s="468" t="s">
        <v>1703</v>
      </c>
      <c r="AD71" s="468">
        <v>0</v>
      </c>
      <c r="AE71" s="377"/>
      <c r="AF71" s="377">
        <v>7.4826499999999996</v>
      </c>
      <c r="AG71" s="378">
        <v>112.41023</v>
      </c>
    </row>
    <row r="72" spans="2:34">
      <c r="B72" s="670"/>
      <c r="C72" s="653"/>
      <c r="D72" s="653"/>
      <c r="E72" s="653"/>
      <c r="F72" s="653"/>
      <c r="G72" s="653"/>
      <c r="H72" s="653"/>
      <c r="I72" s="653"/>
      <c r="J72" s="653"/>
      <c r="K72" s="653"/>
      <c r="L72" s="653"/>
      <c r="M72" s="653"/>
      <c r="N72" s="653"/>
      <c r="O72" s="653"/>
      <c r="P72" s="653"/>
      <c r="Q72" s="653"/>
      <c r="R72" s="653"/>
      <c r="S72" s="653"/>
      <c r="T72" s="653"/>
      <c r="U72" s="653"/>
      <c r="V72" s="653"/>
      <c r="W72" s="653"/>
      <c r="X72" s="653"/>
      <c r="Y72" s="653"/>
      <c r="Z72" s="653"/>
      <c r="AA72" s="653"/>
      <c r="AB72" s="653"/>
      <c r="AC72" s="653"/>
      <c r="AD72" s="653"/>
      <c r="AE72" s="653"/>
      <c r="AF72" s="653"/>
      <c r="AG72" s="653"/>
    </row>
    <row r="73" spans="2:34">
      <c r="B73" s="488">
        <v>106</v>
      </c>
      <c r="C73" s="468">
        <v>1.1060000000000001</v>
      </c>
      <c r="D73" s="468" t="s">
        <v>2403</v>
      </c>
      <c r="E73" s="468">
        <v>17</v>
      </c>
      <c r="F73" s="333" t="s">
        <v>2404</v>
      </c>
      <c r="G73" s="468" t="s">
        <v>2405</v>
      </c>
      <c r="H73" s="446" t="s">
        <v>2124</v>
      </c>
      <c r="I73" s="384">
        <v>0.95599999999999996</v>
      </c>
      <c r="J73" s="376" t="s">
        <v>1700</v>
      </c>
      <c r="K73" s="361">
        <v>4.3</v>
      </c>
      <c r="L73" s="361">
        <v>3.5</v>
      </c>
      <c r="M73" s="361">
        <v>4.0999999999999996</v>
      </c>
      <c r="N73" s="468">
        <v>1</v>
      </c>
      <c r="O73" s="468" t="s">
        <v>1705</v>
      </c>
      <c r="P73" s="468" t="s">
        <v>1701</v>
      </c>
      <c r="Q73" s="468" t="s">
        <v>1709</v>
      </c>
      <c r="R73" s="468">
        <v>0</v>
      </c>
      <c r="S73" s="468" t="s">
        <v>1701</v>
      </c>
      <c r="T73" s="468" t="s">
        <v>1767</v>
      </c>
      <c r="U73" s="468">
        <v>0</v>
      </c>
      <c r="V73" s="468" t="s">
        <v>1701</v>
      </c>
      <c r="W73" s="468" t="s">
        <v>1707</v>
      </c>
      <c r="X73" s="468">
        <v>0</v>
      </c>
      <c r="Y73" s="322"/>
      <c r="Z73" s="322"/>
      <c r="AA73" s="322"/>
      <c r="AB73" s="468" t="s">
        <v>1699</v>
      </c>
      <c r="AC73" s="468" t="s">
        <v>1703</v>
      </c>
      <c r="AD73" s="468">
        <v>0</v>
      </c>
      <c r="AE73" s="468"/>
      <c r="AF73" s="468">
        <v>7.47417</v>
      </c>
      <c r="AG73" s="362">
        <v>112.42411</v>
      </c>
    </row>
    <row r="74" spans="2:34" hidden="1">
      <c r="B74" s="670"/>
      <c r="C74" s="653"/>
      <c r="D74" s="653"/>
      <c r="E74" s="653"/>
      <c r="F74" s="653"/>
      <c r="G74" s="653"/>
      <c r="H74" s="653"/>
      <c r="I74" s="653"/>
      <c r="J74" s="653"/>
      <c r="K74" s="653"/>
      <c r="L74" s="653"/>
      <c r="M74" s="653"/>
      <c r="N74" s="653"/>
      <c r="O74" s="653"/>
      <c r="P74" s="653"/>
      <c r="Q74" s="653"/>
      <c r="R74" s="653"/>
      <c r="S74" s="653"/>
      <c r="T74" s="653"/>
      <c r="U74" s="653"/>
      <c r="V74" s="653"/>
      <c r="W74" s="653"/>
      <c r="X74" s="653"/>
      <c r="Y74" s="653"/>
      <c r="Z74" s="653"/>
      <c r="AA74" s="653"/>
      <c r="AB74" s="653"/>
      <c r="AC74" s="653"/>
      <c r="AD74" s="653"/>
      <c r="AE74" s="653"/>
      <c r="AF74" s="653"/>
      <c r="AG74" s="653"/>
    </row>
    <row r="75" spans="2:34" hidden="1">
      <c r="B75" s="488">
        <v>108</v>
      </c>
      <c r="C75" s="468">
        <v>0.42399999999999999</v>
      </c>
      <c r="D75" s="468" t="s">
        <v>2409</v>
      </c>
      <c r="E75" s="468"/>
      <c r="F75" s="333"/>
      <c r="G75" s="468"/>
      <c r="H75" s="457"/>
      <c r="I75" s="384"/>
      <c r="J75" s="361"/>
      <c r="K75" s="361"/>
      <c r="L75" s="361"/>
      <c r="M75" s="361"/>
      <c r="N75" s="468"/>
      <c r="O75" s="468"/>
      <c r="P75" s="468"/>
      <c r="Q75" s="468"/>
      <c r="R75" s="468"/>
      <c r="S75" s="468"/>
      <c r="T75" s="468"/>
      <c r="U75" s="468"/>
      <c r="V75" s="468"/>
      <c r="W75" s="468"/>
      <c r="X75" s="468"/>
      <c r="Y75" s="322"/>
      <c r="Z75" s="322"/>
      <c r="AA75" s="322"/>
      <c r="AB75" s="468"/>
      <c r="AC75" s="468"/>
      <c r="AD75" s="468"/>
      <c r="AE75" s="468"/>
      <c r="AF75" s="468"/>
      <c r="AG75" s="362"/>
    </row>
    <row r="76" spans="2:34" hidden="1">
      <c r="B76" s="670"/>
      <c r="C76" s="653"/>
      <c r="D76" s="653"/>
      <c r="E76" s="653"/>
      <c r="F76" s="653"/>
      <c r="G76" s="653"/>
      <c r="H76" s="653"/>
      <c r="I76" s="653"/>
      <c r="J76" s="653"/>
      <c r="K76" s="653"/>
      <c r="L76" s="653"/>
      <c r="M76" s="653"/>
      <c r="N76" s="653"/>
      <c r="O76" s="653"/>
      <c r="P76" s="653"/>
      <c r="Q76" s="653"/>
      <c r="R76" s="653"/>
      <c r="S76" s="653"/>
      <c r="T76" s="653"/>
      <c r="U76" s="653"/>
      <c r="V76" s="653"/>
      <c r="W76" s="653"/>
      <c r="X76" s="653"/>
      <c r="Y76" s="653"/>
      <c r="Z76" s="653"/>
      <c r="AA76" s="653"/>
      <c r="AB76" s="653"/>
      <c r="AC76" s="653"/>
      <c r="AD76" s="653"/>
      <c r="AE76" s="653"/>
      <c r="AF76" s="653"/>
      <c r="AG76" s="653"/>
    </row>
    <row r="77" spans="2:34" ht="15" hidden="1" customHeight="1">
      <c r="B77" s="474">
        <v>109</v>
      </c>
      <c r="C77" s="370">
        <v>0.50700000000000001</v>
      </c>
      <c r="D77" s="370" t="s">
        <v>2410</v>
      </c>
      <c r="E77" s="468"/>
      <c r="F77" s="333"/>
      <c r="G77" s="468"/>
      <c r="H77" s="360"/>
      <c r="I77" s="468"/>
      <c r="J77" s="468"/>
      <c r="K77" s="468"/>
      <c r="L77" s="468"/>
      <c r="M77" s="468"/>
      <c r="N77" s="468"/>
      <c r="O77" s="468"/>
      <c r="P77" s="468"/>
      <c r="Q77" s="468"/>
      <c r="R77" s="468"/>
      <c r="S77" s="468"/>
      <c r="T77" s="468"/>
      <c r="U77" s="468"/>
      <c r="V77" s="468"/>
      <c r="W77" s="468"/>
      <c r="X77" s="468"/>
      <c r="Y77" s="322"/>
      <c r="Z77" s="322"/>
      <c r="AA77" s="322"/>
      <c r="AB77" s="468"/>
      <c r="AC77" s="468"/>
      <c r="AD77" s="468"/>
      <c r="AE77" s="468"/>
      <c r="AF77" s="377"/>
      <c r="AG77" s="336"/>
    </row>
    <row r="78" spans="2:34" hidden="1">
      <c r="B78" s="670"/>
      <c r="C78" s="653"/>
      <c r="D78" s="653"/>
      <c r="E78" s="653"/>
      <c r="F78" s="653"/>
      <c r="G78" s="653"/>
      <c r="H78" s="653"/>
      <c r="I78" s="653"/>
      <c r="J78" s="653"/>
      <c r="K78" s="653"/>
      <c r="L78" s="653"/>
      <c r="M78" s="653"/>
      <c r="N78" s="653"/>
      <c r="O78" s="653"/>
      <c r="P78" s="653"/>
      <c r="Q78" s="653"/>
      <c r="R78" s="653"/>
      <c r="S78" s="653"/>
      <c r="T78" s="653"/>
      <c r="U78" s="653"/>
      <c r="V78" s="653"/>
      <c r="W78" s="653"/>
      <c r="X78" s="653"/>
      <c r="Y78" s="653"/>
      <c r="Z78" s="653"/>
      <c r="AA78" s="653"/>
      <c r="AB78" s="653"/>
      <c r="AC78" s="653"/>
      <c r="AD78" s="653"/>
      <c r="AE78" s="653"/>
      <c r="AF78" s="653"/>
      <c r="AG78" s="653"/>
    </row>
    <row r="79" spans="2:34" hidden="1">
      <c r="B79" s="482">
        <v>110</v>
      </c>
      <c r="C79" s="425">
        <v>1.2</v>
      </c>
      <c r="D79" s="370" t="s">
        <v>2458</v>
      </c>
      <c r="E79" s="468"/>
      <c r="F79" s="371"/>
      <c r="G79" s="377"/>
      <c r="H79" s="468"/>
      <c r="I79" s="360"/>
      <c r="J79" s="468"/>
      <c r="K79" s="468"/>
      <c r="L79" s="468"/>
      <c r="M79" s="468"/>
      <c r="N79" s="468"/>
      <c r="O79" s="468"/>
      <c r="P79" s="468"/>
      <c r="Q79" s="468"/>
      <c r="R79" s="468"/>
      <c r="S79" s="468"/>
      <c r="T79" s="468"/>
      <c r="U79" s="468"/>
      <c r="V79" s="468"/>
      <c r="W79" s="468"/>
      <c r="X79" s="468"/>
      <c r="Y79" s="468"/>
      <c r="Z79" s="322"/>
      <c r="AA79" s="322"/>
      <c r="AB79" s="322"/>
      <c r="AC79" s="468"/>
      <c r="AD79" s="468"/>
      <c r="AE79" s="468"/>
      <c r="AF79" s="468"/>
      <c r="AG79" s="390"/>
      <c r="AH79" s="490"/>
    </row>
    <row r="80" spans="2:34" hidden="1">
      <c r="B80" s="671"/>
      <c r="C80" s="672"/>
      <c r="D80" s="672"/>
      <c r="E80" s="672"/>
      <c r="F80" s="672"/>
      <c r="G80" s="672"/>
      <c r="H80" s="672"/>
      <c r="I80" s="672"/>
      <c r="J80" s="672"/>
      <c r="K80" s="672"/>
      <c r="L80" s="672"/>
      <c r="M80" s="672"/>
      <c r="N80" s="672"/>
      <c r="O80" s="672"/>
      <c r="P80" s="672"/>
      <c r="Q80" s="672"/>
      <c r="R80" s="672"/>
      <c r="S80" s="672"/>
      <c r="T80" s="672"/>
      <c r="U80" s="672"/>
      <c r="V80" s="672"/>
      <c r="W80" s="672"/>
      <c r="X80" s="672"/>
      <c r="Y80" s="672"/>
      <c r="Z80" s="672"/>
      <c r="AA80" s="672"/>
      <c r="AB80" s="672"/>
      <c r="AC80" s="672"/>
      <c r="AD80" s="672"/>
      <c r="AE80" s="672"/>
      <c r="AF80" s="672"/>
      <c r="AG80" s="673"/>
      <c r="AH80" s="655"/>
    </row>
    <row r="81" spans="2:34" hidden="1">
      <c r="B81" s="482">
        <v>111</v>
      </c>
      <c r="C81" s="350">
        <v>0.18</v>
      </c>
      <c r="D81" s="480" t="s">
        <v>2411</v>
      </c>
      <c r="E81" s="480"/>
      <c r="F81" s="468"/>
      <c r="G81" s="333"/>
      <c r="H81" s="377"/>
      <c r="I81" s="334"/>
      <c r="J81" s="468"/>
      <c r="K81" s="376"/>
      <c r="L81" s="361"/>
      <c r="M81" s="361"/>
      <c r="N81" s="361"/>
      <c r="O81" s="468"/>
      <c r="P81" s="335"/>
      <c r="Q81" s="335"/>
      <c r="R81" s="335"/>
      <c r="S81" s="468"/>
      <c r="T81" s="376"/>
      <c r="U81" s="376"/>
      <c r="V81" s="376"/>
      <c r="W81" s="376"/>
      <c r="X81" s="376"/>
      <c r="Y81" s="376"/>
      <c r="Z81" s="322"/>
      <c r="AA81" s="322"/>
      <c r="AB81" s="322"/>
      <c r="AC81" s="377"/>
      <c r="AD81" s="377"/>
      <c r="AE81" s="377"/>
      <c r="AF81" s="377"/>
      <c r="AG81" s="468"/>
      <c r="AH81" s="362"/>
    </row>
    <row r="82" spans="2:34" hidden="1">
      <c r="B82" s="670"/>
      <c r="C82" s="653"/>
      <c r="D82" s="653"/>
      <c r="E82" s="653"/>
      <c r="F82" s="653"/>
      <c r="G82" s="653"/>
      <c r="H82" s="653"/>
      <c r="I82" s="653"/>
      <c r="J82" s="653"/>
      <c r="K82" s="653"/>
      <c r="L82" s="653"/>
      <c r="M82" s="653"/>
      <c r="N82" s="653"/>
      <c r="O82" s="653"/>
      <c r="P82" s="653"/>
      <c r="Q82" s="653"/>
      <c r="R82" s="653"/>
      <c r="S82" s="653"/>
      <c r="T82" s="653"/>
      <c r="U82" s="653"/>
      <c r="V82" s="653"/>
      <c r="W82" s="653"/>
      <c r="X82" s="653"/>
      <c r="Y82" s="653"/>
      <c r="Z82" s="653"/>
      <c r="AA82" s="653"/>
      <c r="AB82" s="653"/>
      <c r="AC82" s="653"/>
      <c r="AD82" s="653"/>
      <c r="AE82" s="653"/>
      <c r="AF82" s="653"/>
      <c r="AG82" s="653"/>
      <c r="AH82" s="653"/>
    </row>
    <row r="83" spans="2:34" hidden="1">
      <c r="B83" s="483">
        <v>112</v>
      </c>
      <c r="C83" s="455">
        <v>0.216</v>
      </c>
      <c r="D83" s="481" t="s">
        <v>2413</v>
      </c>
      <c r="E83" s="468"/>
      <c r="F83" s="333"/>
      <c r="G83" s="377"/>
      <c r="H83" s="334"/>
      <c r="I83" s="468"/>
      <c r="J83" s="376"/>
      <c r="K83" s="361"/>
      <c r="L83" s="361"/>
      <c r="M83" s="361"/>
      <c r="N83" s="468"/>
      <c r="O83" s="335"/>
      <c r="P83" s="335"/>
      <c r="Q83" s="335"/>
      <c r="R83" s="468"/>
      <c r="S83" s="376"/>
      <c r="T83" s="376"/>
      <c r="U83" s="376"/>
      <c r="V83" s="376"/>
      <c r="W83" s="376"/>
      <c r="X83" s="376"/>
      <c r="Y83" s="322"/>
      <c r="Z83" s="322"/>
      <c r="AA83" s="322"/>
      <c r="AB83" s="377"/>
      <c r="AC83" s="377"/>
      <c r="AD83" s="377"/>
      <c r="AE83" s="377"/>
      <c r="AF83" s="468"/>
      <c r="AG83" s="362"/>
    </row>
    <row r="84" spans="2:34" hidden="1">
      <c r="B84" s="670"/>
      <c r="C84" s="653"/>
      <c r="D84" s="653"/>
      <c r="E84" s="653"/>
      <c r="F84" s="653"/>
      <c r="G84" s="653"/>
      <c r="H84" s="653"/>
      <c r="I84" s="653"/>
      <c r="J84" s="653"/>
      <c r="K84" s="653"/>
      <c r="L84" s="653"/>
      <c r="M84" s="653"/>
      <c r="N84" s="653"/>
      <c r="O84" s="653"/>
      <c r="P84" s="653"/>
      <c r="Q84" s="653"/>
      <c r="R84" s="653"/>
      <c r="S84" s="653"/>
      <c r="T84" s="653"/>
      <c r="U84" s="653"/>
      <c r="V84" s="653"/>
      <c r="W84" s="653"/>
      <c r="X84" s="653"/>
      <c r="Y84" s="653"/>
      <c r="Z84" s="653"/>
      <c r="AA84" s="653"/>
      <c r="AB84" s="653"/>
      <c r="AC84" s="653"/>
      <c r="AD84" s="653"/>
      <c r="AE84" s="653"/>
      <c r="AF84" s="653"/>
      <c r="AG84" s="653"/>
    </row>
    <row r="85" spans="2:34" hidden="1">
      <c r="B85" s="483">
        <v>113</v>
      </c>
      <c r="C85" s="455">
        <v>0.47199999999999998</v>
      </c>
      <c r="D85" s="481" t="s">
        <v>2412</v>
      </c>
      <c r="E85" s="468"/>
      <c r="F85" s="333"/>
      <c r="G85" s="377"/>
      <c r="H85" s="334"/>
      <c r="I85" s="468"/>
      <c r="J85" s="376"/>
      <c r="K85" s="361"/>
      <c r="L85" s="361"/>
      <c r="M85" s="361"/>
      <c r="N85" s="468"/>
      <c r="O85" s="335"/>
      <c r="P85" s="335"/>
      <c r="Q85" s="335"/>
      <c r="R85" s="468"/>
      <c r="S85" s="376"/>
      <c r="T85" s="376"/>
      <c r="U85" s="376"/>
      <c r="V85" s="376"/>
      <c r="W85" s="376"/>
      <c r="X85" s="376"/>
      <c r="Y85" s="322"/>
      <c r="Z85" s="322"/>
      <c r="AA85" s="322"/>
      <c r="AB85" s="377"/>
      <c r="AC85" s="377"/>
      <c r="AD85" s="377"/>
      <c r="AE85" s="377"/>
      <c r="AF85" s="468"/>
      <c r="AG85" s="362"/>
    </row>
    <row r="86" spans="2:34" hidden="1">
      <c r="B86" s="670"/>
      <c r="C86" s="653"/>
      <c r="D86" s="653"/>
      <c r="E86" s="653"/>
      <c r="F86" s="653"/>
      <c r="G86" s="653"/>
      <c r="H86" s="653"/>
      <c r="I86" s="653"/>
      <c r="J86" s="653"/>
      <c r="K86" s="653"/>
      <c r="L86" s="653"/>
      <c r="M86" s="653"/>
      <c r="N86" s="653"/>
      <c r="O86" s="653"/>
      <c r="P86" s="653"/>
      <c r="Q86" s="653"/>
      <c r="R86" s="653"/>
      <c r="S86" s="653"/>
      <c r="T86" s="653"/>
      <c r="U86" s="653"/>
      <c r="V86" s="653"/>
      <c r="W86" s="653"/>
      <c r="X86" s="653"/>
      <c r="Y86" s="653"/>
      <c r="Z86" s="653"/>
      <c r="AA86" s="653"/>
      <c r="AB86" s="653"/>
      <c r="AC86" s="653"/>
      <c r="AD86" s="653"/>
      <c r="AE86" s="653"/>
      <c r="AF86" s="653"/>
      <c r="AG86" s="653"/>
    </row>
    <row r="87" spans="2:34" hidden="1">
      <c r="B87" s="472">
        <v>114</v>
      </c>
      <c r="C87" s="485">
        <v>0.25</v>
      </c>
      <c r="D87" s="376" t="s">
        <v>2414</v>
      </c>
      <c r="E87" s="468"/>
      <c r="F87" s="333"/>
      <c r="G87" s="377"/>
      <c r="H87" s="334"/>
      <c r="I87" s="468"/>
      <c r="J87" s="376"/>
      <c r="K87" s="361"/>
      <c r="L87" s="361"/>
      <c r="M87" s="361"/>
      <c r="N87" s="468"/>
      <c r="O87" s="468"/>
      <c r="P87" s="335"/>
      <c r="Q87" s="335"/>
      <c r="R87" s="468"/>
      <c r="S87" s="376"/>
      <c r="T87" s="376"/>
      <c r="U87" s="376"/>
      <c r="V87" s="376"/>
      <c r="W87" s="376"/>
      <c r="X87" s="376"/>
      <c r="Y87" s="322"/>
      <c r="Z87" s="322"/>
      <c r="AA87" s="322"/>
      <c r="AB87" s="377"/>
      <c r="AC87" s="377"/>
      <c r="AD87" s="377"/>
      <c r="AE87" s="377"/>
      <c r="AF87" s="468"/>
      <c r="AG87" s="362"/>
    </row>
    <row r="88" spans="2:34" hidden="1">
      <c r="B88" s="670"/>
      <c r="C88" s="653"/>
      <c r="D88" s="653"/>
      <c r="E88" s="653"/>
      <c r="F88" s="653"/>
      <c r="G88" s="653"/>
      <c r="H88" s="653"/>
      <c r="I88" s="653"/>
      <c r="J88" s="653"/>
      <c r="K88" s="653"/>
      <c r="L88" s="653"/>
      <c r="M88" s="653"/>
      <c r="N88" s="653"/>
      <c r="O88" s="653"/>
      <c r="P88" s="653"/>
      <c r="Q88" s="653"/>
      <c r="R88" s="653"/>
      <c r="S88" s="653"/>
      <c r="T88" s="653"/>
      <c r="U88" s="653"/>
      <c r="V88" s="653"/>
      <c r="W88" s="653"/>
      <c r="X88" s="653"/>
      <c r="Y88" s="653"/>
      <c r="Z88" s="653"/>
      <c r="AA88" s="653"/>
      <c r="AB88" s="653"/>
      <c r="AC88" s="653"/>
      <c r="AD88" s="653"/>
      <c r="AE88" s="653"/>
      <c r="AF88" s="653"/>
      <c r="AG88" s="653"/>
    </row>
    <row r="89" spans="2:34" hidden="1">
      <c r="B89" s="472">
        <v>115</v>
      </c>
      <c r="C89" s="485">
        <v>0.184</v>
      </c>
      <c r="D89" s="376" t="s">
        <v>2415</v>
      </c>
      <c r="E89" s="468"/>
      <c r="F89" s="333"/>
      <c r="G89" s="377"/>
      <c r="H89" s="334"/>
      <c r="I89" s="468"/>
      <c r="J89" s="376"/>
      <c r="K89" s="361"/>
      <c r="L89" s="361"/>
      <c r="M89" s="361"/>
      <c r="N89" s="468"/>
      <c r="O89" s="468"/>
      <c r="P89" s="335"/>
      <c r="Q89" s="335"/>
      <c r="R89" s="468"/>
      <c r="S89" s="376"/>
      <c r="T89" s="376"/>
      <c r="U89" s="376"/>
      <c r="V89" s="376"/>
      <c r="W89" s="376"/>
      <c r="X89" s="376"/>
      <c r="Y89" s="322"/>
      <c r="Z89" s="322"/>
      <c r="AA89" s="322"/>
      <c r="AB89" s="377"/>
      <c r="AC89" s="377"/>
      <c r="AD89" s="377"/>
      <c r="AE89" s="377"/>
      <c r="AF89" s="468"/>
      <c r="AG89" s="362"/>
    </row>
    <row r="90" spans="2:34" hidden="1">
      <c r="B90" s="670"/>
      <c r="C90" s="653"/>
      <c r="D90" s="653"/>
      <c r="E90" s="653"/>
      <c r="F90" s="653"/>
      <c r="G90" s="653"/>
      <c r="H90" s="653"/>
      <c r="I90" s="653"/>
      <c r="J90" s="653"/>
      <c r="K90" s="653"/>
      <c r="L90" s="653"/>
      <c r="M90" s="653"/>
      <c r="N90" s="653"/>
      <c r="O90" s="653"/>
      <c r="P90" s="653"/>
      <c r="Q90" s="653"/>
      <c r="R90" s="653"/>
      <c r="S90" s="653"/>
      <c r="T90" s="653"/>
      <c r="U90" s="653"/>
      <c r="V90" s="653"/>
      <c r="W90" s="653"/>
      <c r="X90" s="653"/>
      <c r="Y90" s="653"/>
      <c r="Z90" s="653"/>
      <c r="AA90" s="653"/>
      <c r="AB90" s="653"/>
      <c r="AC90" s="653"/>
      <c r="AD90" s="653"/>
      <c r="AE90" s="653"/>
      <c r="AF90" s="653"/>
      <c r="AG90" s="653"/>
    </row>
    <row r="91" spans="2:34" hidden="1">
      <c r="B91" s="472">
        <v>116</v>
      </c>
      <c r="C91" s="467">
        <v>1.4490000000000001</v>
      </c>
      <c r="D91" s="376" t="s">
        <v>2416</v>
      </c>
      <c r="E91" s="376"/>
      <c r="F91" s="333"/>
      <c r="G91" s="377"/>
      <c r="H91" s="334"/>
      <c r="I91" s="320"/>
      <c r="J91" s="376"/>
      <c r="K91" s="321"/>
      <c r="L91" s="321"/>
      <c r="M91" s="321"/>
      <c r="N91" s="376"/>
      <c r="O91" s="468"/>
      <c r="P91" s="335"/>
      <c r="Q91" s="335"/>
      <c r="R91" s="376"/>
      <c r="S91" s="376"/>
      <c r="T91" s="376"/>
      <c r="U91" s="376"/>
      <c r="V91" s="376"/>
      <c r="W91" s="376"/>
      <c r="X91" s="376"/>
      <c r="Y91" s="322"/>
      <c r="Z91" s="322"/>
      <c r="AA91" s="322"/>
      <c r="AB91" s="377"/>
      <c r="AC91" s="377"/>
      <c r="AD91" s="377"/>
      <c r="AE91" s="377"/>
      <c r="AF91" s="377"/>
      <c r="AG91" s="336"/>
    </row>
    <row r="92" spans="2:34" hidden="1">
      <c r="B92" s="670"/>
      <c r="C92" s="653"/>
      <c r="D92" s="653"/>
      <c r="E92" s="653"/>
      <c r="F92" s="653"/>
      <c r="G92" s="653"/>
      <c r="H92" s="653"/>
      <c r="I92" s="653"/>
      <c r="J92" s="653"/>
      <c r="K92" s="653"/>
      <c r="L92" s="653"/>
      <c r="M92" s="653"/>
      <c r="N92" s="653"/>
      <c r="O92" s="653"/>
      <c r="P92" s="653"/>
      <c r="Q92" s="653"/>
      <c r="R92" s="653"/>
      <c r="S92" s="653"/>
      <c r="T92" s="653"/>
      <c r="U92" s="653"/>
      <c r="V92" s="653"/>
      <c r="W92" s="653"/>
      <c r="X92" s="653"/>
      <c r="Y92" s="653"/>
      <c r="Z92" s="653"/>
      <c r="AA92" s="653"/>
      <c r="AB92" s="653"/>
      <c r="AC92" s="653"/>
      <c r="AD92" s="653"/>
      <c r="AE92" s="653"/>
      <c r="AF92" s="653"/>
      <c r="AG92" s="653"/>
    </row>
    <row r="93" spans="2:34" hidden="1">
      <c r="B93" s="472">
        <v>118</v>
      </c>
      <c r="C93" s="467">
        <v>0.51400000000000001</v>
      </c>
      <c r="D93" s="376" t="s">
        <v>2443</v>
      </c>
      <c r="E93" s="376"/>
      <c r="F93" s="333"/>
      <c r="G93" s="377"/>
      <c r="H93" s="334"/>
      <c r="I93" s="320"/>
      <c r="J93" s="376"/>
      <c r="K93" s="321"/>
      <c r="L93" s="321"/>
      <c r="M93" s="321"/>
      <c r="N93" s="376"/>
      <c r="O93" s="468"/>
      <c r="P93" s="335"/>
      <c r="Q93" s="335"/>
      <c r="R93" s="376"/>
      <c r="S93" s="376"/>
      <c r="T93" s="376"/>
      <c r="U93" s="376"/>
      <c r="V93" s="376"/>
      <c r="W93" s="376"/>
      <c r="X93" s="376"/>
      <c r="Y93" s="322"/>
      <c r="Z93" s="322"/>
      <c r="AA93" s="322"/>
      <c r="AB93" s="377"/>
      <c r="AC93" s="377"/>
      <c r="AD93" s="377"/>
      <c r="AE93" s="377"/>
      <c r="AF93" s="377"/>
      <c r="AG93" s="336"/>
    </row>
    <row r="94" spans="2:34" hidden="1">
      <c r="B94" s="670"/>
      <c r="C94" s="653"/>
      <c r="D94" s="653"/>
      <c r="E94" s="653"/>
      <c r="F94" s="653"/>
      <c r="G94" s="653"/>
      <c r="H94" s="653"/>
      <c r="I94" s="653"/>
      <c r="J94" s="653"/>
      <c r="K94" s="653"/>
      <c r="L94" s="653"/>
      <c r="M94" s="653"/>
      <c r="N94" s="653"/>
      <c r="O94" s="653"/>
      <c r="P94" s="653"/>
      <c r="Q94" s="653"/>
      <c r="R94" s="653"/>
      <c r="S94" s="653"/>
      <c r="T94" s="653"/>
      <c r="U94" s="653"/>
      <c r="V94" s="653"/>
      <c r="W94" s="653"/>
      <c r="X94" s="653"/>
      <c r="Y94" s="653"/>
      <c r="Z94" s="653"/>
      <c r="AA94" s="653"/>
      <c r="AB94" s="653"/>
      <c r="AC94" s="653"/>
      <c r="AD94" s="653"/>
      <c r="AE94" s="653"/>
      <c r="AF94" s="653"/>
      <c r="AG94" s="653"/>
    </row>
    <row r="95" spans="2:34" ht="15" hidden="1" customHeight="1">
      <c r="B95" s="472">
        <v>128</v>
      </c>
      <c r="C95" s="467">
        <v>0.36099999999999999</v>
      </c>
      <c r="D95" s="376" t="s">
        <v>2431</v>
      </c>
      <c r="E95" s="468"/>
      <c r="F95" s="317"/>
      <c r="G95" s="468"/>
      <c r="H95" s="360"/>
      <c r="I95" s="468"/>
      <c r="J95" s="376"/>
      <c r="K95" s="361"/>
      <c r="L95" s="361"/>
      <c r="M95" s="361"/>
      <c r="N95" s="468"/>
      <c r="O95" s="468"/>
      <c r="P95" s="468"/>
      <c r="Q95" s="468"/>
      <c r="R95" s="468"/>
      <c r="S95" s="468"/>
      <c r="T95" s="468"/>
      <c r="U95" s="468"/>
      <c r="V95" s="468"/>
      <c r="W95" s="468"/>
      <c r="X95" s="468"/>
      <c r="Y95" s="322"/>
      <c r="Z95" s="322"/>
      <c r="AA95" s="322"/>
      <c r="AB95" s="468"/>
      <c r="AC95" s="468"/>
      <c r="AD95" s="468"/>
      <c r="AE95" s="468"/>
      <c r="AF95" s="468"/>
      <c r="AG95" s="362"/>
    </row>
    <row r="96" spans="2:34" hidden="1">
      <c r="B96" s="670"/>
      <c r="C96" s="653"/>
      <c r="D96" s="653"/>
      <c r="E96" s="653"/>
      <c r="F96" s="653"/>
      <c r="G96" s="653"/>
      <c r="H96" s="653"/>
      <c r="I96" s="653"/>
      <c r="J96" s="653"/>
      <c r="K96" s="653"/>
      <c r="L96" s="653"/>
      <c r="M96" s="653"/>
      <c r="N96" s="653"/>
      <c r="O96" s="653"/>
      <c r="P96" s="653"/>
      <c r="Q96" s="653"/>
      <c r="R96" s="653"/>
      <c r="S96" s="653"/>
      <c r="T96" s="653"/>
      <c r="U96" s="653"/>
      <c r="V96" s="653"/>
      <c r="W96" s="653"/>
      <c r="X96" s="653"/>
      <c r="Y96" s="653"/>
      <c r="Z96" s="653"/>
      <c r="AA96" s="653"/>
      <c r="AB96" s="653"/>
      <c r="AC96" s="653"/>
      <c r="AD96" s="653"/>
      <c r="AE96" s="653"/>
      <c r="AF96" s="653"/>
      <c r="AG96" s="653"/>
    </row>
    <row r="97" spans="2:34" hidden="1">
      <c r="B97" s="472">
        <v>129</v>
      </c>
      <c r="C97" s="467">
        <v>1.2</v>
      </c>
      <c r="D97" s="376" t="s">
        <v>2461</v>
      </c>
      <c r="E97" s="376"/>
      <c r="F97" s="345"/>
      <c r="G97" s="377"/>
      <c r="H97" s="468"/>
      <c r="I97" s="360"/>
      <c r="J97" s="468"/>
      <c r="K97" s="376"/>
      <c r="L97" s="361"/>
      <c r="M97" s="361"/>
      <c r="N97" s="361"/>
      <c r="O97" s="468"/>
      <c r="P97" s="468"/>
      <c r="Q97" s="468"/>
      <c r="R97" s="468"/>
      <c r="S97" s="468"/>
      <c r="T97" s="468"/>
      <c r="U97" s="468"/>
      <c r="V97" s="468"/>
      <c r="W97" s="468"/>
      <c r="X97" s="468"/>
      <c r="Y97" s="468"/>
      <c r="Z97" s="322"/>
      <c r="AA97" s="322"/>
      <c r="AB97" s="322"/>
      <c r="AC97" s="468"/>
      <c r="AD97" s="468"/>
      <c r="AE97" s="468"/>
      <c r="AF97" s="468"/>
      <c r="AG97" s="411"/>
      <c r="AH97" s="436"/>
    </row>
    <row r="98" spans="2:34" hidden="1">
      <c r="B98" s="785"/>
      <c r="C98" s="786"/>
      <c r="D98" s="786"/>
      <c r="E98" s="786"/>
      <c r="F98" s="786"/>
      <c r="G98" s="786"/>
      <c r="H98" s="786"/>
      <c r="I98" s="786"/>
      <c r="J98" s="786"/>
      <c r="K98" s="786"/>
      <c r="L98" s="786"/>
      <c r="M98" s="786"/>
      <c r="N98" s="786"/>
      <c r="O98" s="786"/>
      <c r="P98" s="786"/>
      <c r="Q98" s="786"/>
      <c r="R98" s="786"/>
      <c r="S98" s="786"/>
      <c r="T98" s="786"/>
      <c r="U98" s="786"/>
      <c r="V98" s="786"/>
      <c r="W98" s="786"/>
      <c r="X98" s="786"/>
      <c r="Y98" s="786"/>
      <c r="Z98" s="786"/>
      <c r="AA98" s="786"/>
      <c r="AB98" s="786"/>
      <c r="AC98" s="786"/>
      <c r="AD98" s="786"/>
      <c r="AE98" s="786"/>
      <c r="AF98" s="786"/>
      <c r="AG98" s="786"/>
      <c r="AH98" s="786"/>
    </row>
    <row r="99" spans="2:34" hidden="1">
      <c r="B99" s="488">
        <v>130</v>
      </c>
      <c r="C99" s="467">
        <v>0.311</v>
      </c>
      <c r="D99" s="469" t="s">
        <v>2432</v>
      </c>
      <c r="E99" s="469"/>
      <c r="F99" s="468"/>
      <c r="G99" s="317"/>
      <c r="H99" s="468"/>
      <c r="I99" s="360"/>
      <c r="J99" s="468"/>
      <c r="K99" s="376"/>
      <c r="L99" s="361"/>
      <c r="M99" s="361"/>
      <c r="N99" s="361"/>
      <c r="O99" s="468"/>
      <c r="P99" s="468"/>
      <c r="Q99" s="468"/>
      <c r="R99" s="468"/>
      <c r="S99" s="468"/>
      <c r="T99" s="468"/>
      <c r="U99" s="468"/>
      <c r="V99" s="468"/>
      <c r="W99" s="468"/>
      <c r="X99" s="468"/>
      <c r="Y99" s="468"/>
      <c r="Z99" s="322"/>
      <c r="AA99" s="322"/>
      <c r="AB99" s="322"/>
      <c r="AC99" s="468"/>
      <c r="AD99" s="468"/>
      <c r="AE99" s="468"/>
      <c r="AF99" s="468"/>
      <c r="AG99" s="468"/>
      <c r="AH99" s="362"/>
    </row>
    <row r="100" spans="2:34">
      <c r="B100" s="671"/>
      <c r="C100" s="672"/>
      <c r="D100" s="672"/>
      <c r="E100" s="672"/>
      <c r="F100" s="672"/>
      <c r="G100" s="672"/>
      <c r="H100" s="672"/>
      <c r="I100" s="672"/>
      <c r="J100" s="672"/>
      <c r="K100" s="672"/>
      <c r="L100" s="672"/>
      <c r="M100" s="672"/>
      <c r="N100" s="672"/>
      <c r="O100" s="672"/>
      <c r="P100" s="672"/>
      <c r="Q100" s="672"/>
      <c r="R100" s="672"/>
      <c r="S100" s="672"/>
      <c r="T100" s="672"/>
      <c r="U100" s="672"/>
      <c r="V100" s="672"/>
      <c r="W100" s="672"/>
      <c r="X100" s="672"/>
      <c r="Y100" s="672"/>
      <c r="Z100" s="672"/>
      <c r="AA100" s="672"/>
      <c r="AB100" s="672"/>
      <c r="AC100" s="672"/>
      <c r="AD100" s="672"/>
      <c r="AE100" s="672"/>
      <c r="AF100" s="672"/>
      <c r="AG100" s="672"/>
      <c r="AH100" s="673"/>
    </row>
    <row r="101" spans="2:34">
      <c r="B101" s="748">
        <v>133</v>
      </c>
      <c r="C101" s="749">
        <v>1.0129999999999999</v>
      </c>
      <c r="D101" s="750" t="s">
        <v>2438</v>
      </c>
      <c r="E101" s="376">
        <v>18</v>
      </c>
      <c r="F101" s="317" t="s">
        <v>2439</v>
      </c>
      <c r="G101" s="376" t="s">
        <v>2441</v>
      </c>
      <c r="H101" s="442" t="s">
        <v>2076</v>
      </c>
      <c r="I101" s="320">
        <v>0.20699999999999999</v>
      </c>
      <c r="J101" s="376" t="s">
        <v>1700</v>
      </c>
      <c r="K101" s="321">
        <v>134.69999999999999</v>
      </c>
      <c r="L101" s="321">
        <v>8.25</v>
      </c>
      <c r="M101" s="321">
        <v>10.75</v>
      </c>
      <c r="N101" s="376">
        <v>3</v>
      </c>
      <c r="O101" s="376" t="s">
        <v>1697</v>
      </c>
      <c r="P101" s="376" t="s">
        <v>1705</v>
      </c>
      <c r="Q101" s="376" t="s">
        <v>1709</v>
      </c>
      <c r="R101" s="468">
        <v>0</v>
      </c>
      <c r="S101" s="468" t="s">
        <v>1701</v>
      </c>
      <c r="T101" s="468" t="s">
        <v>1767</v>
      </c>
      <c r="U101" s="468">
        <v>0</v>
      </c>
      <c r="V101" s="468" t="s">
        <v>1698</v>
      </c>
      <c r="W101" s="468" t="s">
        <v>1698</v>
      </c>
      <c r="X101" s="468">
        <v>0</v>
      </c>
      <c r="Y101" s="322"/>
      <c r="Z101" s="322"/>
      <c r="AA101" s="322"/>
      <c r="AB101" s="377" t="s">
        <v>2083</v>
      </c>
      <c r="AC101" s="377" t="s">
        <v>1701</v>
      </c>
      <c r="AD101" s="468">
        <v>0</v>
      </c>
      <c r="AE101" s="434"/>
      <c r="AF101" s="377">
        <v>7.4709000000000003</v>
      </c>
      <c r="AG101" s="336">
        <v>112.41288</v>
      </c>
    </row>
    <row r="102" spans="2:34" hidden="1">
      <c r="B102" s="748"/>
      <c r="C102" s="749"/>
      <c r="D102" s="750"/>
      <c r="E102" s="324"/>
      <c r="F102" s="337"/>
      <c r="G102" s="326"/>
      <c r="H102" s="334"/>
      <c r="I102" s="324"/>
      <c r="J102" s="324"/>
      <c r="K102" s="328"/>
      <c r="L102" s="328"/>
      <c r="M102" s="328"/>
      <c r="N102" s="324"/>
      <c r="O102" s="324"/>
      <c r="P102" s="324"/>
      <c r="Q102" s="324"/>
      <c r="R102" s="324"/>
      <c r="S102" s="324"/>
      <c r="T102" s="324"/>
      <c r="U102" s="324"/>
      <c r="V102" s="324"/>
      <c r="W102" s="324"/>
      <c r="X102" s="324"/>
      <c r="Y102" s="324"/>
      <c r="Z102" s="324"/>
      <c r="AA102" s="324"/>
      <c r="AB102" s="324"/>
      <c r="AC102" s="324"/>
      <c r="AD102" s="324"/>
      <c r="AE102" s="324"/>
      <c r="AF102" s="377"/>
      <c r="AG102" s="336"/>
    </row>
    <row r="103" spans="2:34">
      <c r="B103" s="692"/>
      <c r="C103" s="676"/>
      <c r="D103" s="751"/>
      <c r="E103" s="480">
        <v>19</v>
      </c>
      <c r="F103" s="331" t="s">
        <v>2440</v>
      </c>
      <c r="G103" s="480" t="s">
        <v>2441</v>
      </c>
      <c r="H103" s="458" t="s">
        <v>2077</v>
      </c>
      <c r="I103" s="430">
        <v>0.57699999999999996</v>
      </c>
      <c r="J103" s="480" t="s">
        <v>1700</v>
      </c>
      <c r="K103" s="431">
        <v>17</v>
      </c>
      <c r="L103" s="431">
        <v>8.25</v>
      </c>
      <c r="M103" s="431">
        <v>10.75</v>
      </c>
      <c r="N103" s="480">
        <v>1</v>
      </c>
      <c r="O103" s="480" t="s">
        <v>1697</v>
      </c>
      <c r="P103" s="480" t="s">
        <v>1705</v>
      </c>
      <c r="Q103" s="480" t="s">
        <v>1709</v>
      </c>
      <c r="R103" s="370">
        <v>0</v>
      </c>
      <c r="S103" s="370" t="s">
        <v>1701</v>
      </c>
      <c r="T103" s="370" t="s">
        <v>1767</v>
      </c>
      <c r="U103" s="370">
        <v>0</v>
      </c>
      <c r="V103" s="370" t="s">
        <v>1698</v>
      </c>
      <c r="W103" s="370" t="s">
        <v>1698</v>
      </c>
      <c r="X103" s="370">
        <v>0</v>
      </c>
      <c r="Y103" s="459"/>
      <c r="Z103" s="459"/>
      <c r="AA103" s="459"/>
      <c r="AB103" s="377" t="s">
        <v>1699</v>
      </c>
      <c r="AC103" s="370" t="s">
        <v>1701</v>
      </c>
      <c r="AD103" s="370">
        <v>1</v>
      </c>
      <c r="AE103" s="460"/>
      <c r="AF103" s="461">
        <v>7.4740200000000003</v>
      </c>
      <c r="AG103" s="368">
        <v>112.413</v>
      </c>
    </row>
    <row r="104" spans="2:34">
      <c r="B104" s="670"/>
      <c r="C104" s="653"/>
      <c r="D104" s="653"/>
      <c r="E104" s="653"/>
      <c r="F104" s="653"/>
      <c r="G104" s="653"/>
      <c r="H104" s="653"/>
      <c r="I104" s="653"/>
      <c r="J104" s="653"/>
      <c r="K104" s="653"/>
      <c r="L104" s="653"/>
      <c r="M104" s="653"/>
      <c r="N104" s="653"/>
      <c r="O104" s="653"/>
      <c r="P104" s="653"/>
      <c r="Q104" s="653"/>
      <c r="R104" s="653"/>
      <c r="S104" s="653"/>
      <c r="T104" s="653"/>
      <c r="U104" s="653"/>
      <c r="V104" s="653"/>
      <c r="W104" s="653"/>
      <c r="X104" s="653"/>
      <c r="Y104" s="653"/>
      <c r="Z104" s="653"/>
      <c r="AA104" s="653"/>
      <c r="AB104" s="653"/>
      <c r="AC104" s="653"/>
      <c r="AD104" s="653"/>
      <c r="AE104" s="653"/>
      <c r="AF104" s="653"/>
      <c r="AG104" s="653"/>
    </row>
    <row r="106" spans="2:34">
      <c r="B106" s="300" t="s">
        <v>984</v>
      </c>
      <c r="E106" s="302" t="s">
        <v>985</v>
      </c>
      <c r="H106" s="304" t="s">
        <v>986</v>
      </c>
      <c r="K106" s="300" t="s">
        <v>2041</v>
      </c>
      <c r="N106" s="412"/>
      <c r="O106" s="300" t="s">
        <v>2042</v>
      </c>
      <c r="T106" s="300" t="s">
        <v>2043</v>
      </c>
      <c r="U106" s="300"/>
      <c r="AB106" s="412"/>
      <c r="AC106" s="412"/>
    </row>
    <row r="107" spans="2:34">
      <c r="B107" s="305" t="s">
        <v>990</v>
      </c>
      <c r="C107" s="306" t="s">
        <v>991</v>
      </c>
      <c r="E107" s="307" t="s">
        <v>992</v>
      </c>
      <c r="F107" s="308" t="s">
        <v>993</v>
      </c>
      <c r="H107" s="309" t="s">
        <v>994</v>
      </c>
      <c r="I107" s="308" t="s">
        <v>995</v>
      </c>
      <c r="J107" s="300"/>
      <c r="K107" s="308" t="s">
        <v>996</v>
      </c>
      <c r="L107" s="308" t="s">
        <v>997</v>
      </c>
      <c r="M107" s="300"/>
      <c r="N107" s="412"/>
      <c r="O107" s="300"/>
      <c r="P107" s="308"/>
      <c r="Q107" s="300"/>
      <c r="R107" s="300"/>
      <c r="S107" s="300"/>
      <c r="T107" s="308" t="s">
        <v>998</v>
      </c>
      <c r="U107" s="308"/>
      <c r="V107" s="308" t="s">
        <v>999</v>
      </c>
      <c r="W107" s="300"/>
      <c r="X107" s="300"/>
      <c r="Y107" s="300"/>
      <c r="Z107" s="300"/>
      <c r="AA107" s="300"/>
      <c r="AB107" s="412"/>
      <c r="AC107" s="412"/>
    </row>
    <row r="108" spans="2:34">
      <c r="B108" s="305" t="s">
        <v>1000</v>
      </c>
      <c r="C108" s="306" t="s">
        <v>1001</v>
      </c>
      <c r="E108" s="307" t="s">
        <v>1002</v>
      </c>
      <c r="F108" s="308" t="s">
        <v>1003</v>
      </c>
      <c r="H108" s="309" t="s">
        <v>1004</v>
      </c>
      <c r="I108" s="308" t="s">
        <v>1005</v>
      </c>
      <c r="J108" s="300"/>
      <c r="K108" s="308" t="s">
        <v>1006</v>
      </c>
      <c r="L108" s="308" t="s">
        <v>1007</v>
      </c>
      <c r="M108" s="300"/>
      <c r="N108" s="412"/>
      <c r="O108" s="308" t="s">
        <v>1008</v>
      </c>
      <c r="P108" s="308"/>
      <c r="Q108" s="300"/>
      <c r="R108" s="300"/>
      <c r="S108" s="300"/>
      <c r="T108" s="308" t="s">
        <v>1009</v>
      </c>
      <c r="U108" s="308"/>
      <c r="V108" s="308" t="s">
        <v>1010</v>
      </c>
      <c r="W108" s="300"/>
      <c r="X108" s="300"/>
      <c r="Y108" s="300"/>
      <c r="Z108" s="300"/>
      <c r="AA108" s="300"/>
      <c r="AB108" s="412"/>
      <c r="AC108" s="412"/>
    </row>
    <row r="109" spans="2:34">
      <c r="B109" s="305" t="s">
        <v>1011</v>
      </c>
      <c r="C109" s="306" t="s">
        <v>1012</v>
      </c>
      <c r="E109" s="307" t="s">
        <v>1004</v>
      </c>
      <c r="F109" s="308" t="s">
        <v>2040</v>
      </c>
      <c r="H109" s="309" t="s">
        <v>1015</v>
      </c>
      <c r="I109" s="308" t="s">
        <v>1016</v>
      </c>
      <c r="J109" s="300"/>
      <c r="K109" s="308" t="s">
        <v>1017</v>
      </c>
      <c r="L109" s="308" t="s">
        <v>1018</v>
      </c>
      <c r="M109" s="300"/>
      <c r="N109" s="412"/>
      <c r="O109" s="308" t="s">
        <v>1019</v>
      </c>
      <c r="P109" s="308" t="s">
        <v>1020</v>
      </c>
      <c r="Q109" s="300"/>
      <c r="R109" s="300"/>
      <c r="S109" s="300"/>
      <c r="T109" s="308" t="s">
        <v>1021</v>
      </c>
      <c r="U109" s="308"/>
      <c r="V109" s="308" t="s">
        <v>1022</v>
      </c>
      <c r="W109" s="300"/>
      <c r="X109" s="300"/>
      <c r="Y109" s="300"/>
      <c r="Z109" s="300"/>
      <c r="AA109" s="300"/>
      <c r="AB109" s="412"/>
      <c r="AC109" s="412"/>
    </row>
    <row r="110" spans="2:34">
      <c r="B110" s="305" t="s">
        <v>1023</v>
      </c>
      <c r="C110" s="306" t="s">
        <v>1024</v>
      </c>
      <c r="E110" s="307" t="s">
        <v>1013</v>
      </c>
      <c r="F110" s="308" t="s">
        <v>1014</v>
      </c>
      <c r="H110" s="309" t="s">
        <v>1027</v>
      </c>
      <c r="I110" s="308" t="s">
        <v>1028</v>
      </c>
      <c r="J110" s="300"/>
      <c r="K110" s="308" t="s">
        <v>1029</v>
      </c>
      <c r="L110" s="308" t="s">
        <v>1030</v>
      </c>
      <c r="M110" s="300"/>
      <c r="N110" s="412"/>
      <c r="O110" s="308" t="s">
        <v>1015</v>
      </c>
      <c r="P110" s="308" t="s">
        <v>1031</v>
      </c>
      <c r="Q110" s="300"/>
      <c r="R110" s="300"/>
      <c r="S110" s="300"/>
      <c r="T110" s="308" t="s">
        <v>1032</v>
      </c>
      <c r="U110" s="308"/>
      <c r="V110" s="308" t="s">
        <v>1033</v>
      </c>
      <c r="W110" s="300"/>
      <c r="X110" s="300"/>
      <c r="Y110" s="300"/>
      <c r="Z110" s="300"/>
      <c r="AA110" s="300"/>
      <c r="AB110" s="412"/>
      <c r="AC110" s="412"/>
    </row>
    <row r="111" spans="2:34">
      <c r="C111" s="310"/>
      <c r="E111" s="307" t="s">
        <v>1025</v>
      </c>
      <c r="F111" s="308" t="s">
        <v>1026</v>
      </c>
      <c r="H111" s="309" t="s">
        <v>1036</v>
      </c>
      <c r="I111" s="308" t="s">
        <v>1037</v>
      </c>
      <c r="J111" s="300"/>
      <c r="K111" s="308" t="s">
        <v>1038</v>
      </c>
      <c r="L111" s="308" t="s">
        <v>1039</v>
      </c>
      <c r="M111" s="300"/>
      <c r="N111" s="412"/>
      <c r="O111" s="308" t="s">
        <v>998</v>
      </c>
      <c r="P111" s="308" t="s">
        <v>2039</v>
      </c>
      <c r="Q111" s="300"/>
      <c r="R111" s="300"/>
      <c r="S111" s="300"/>
      <c r="T111" s="308" t="s">
        <v>1040</v>
      </c>
      <c r="U111" s="308"/>
      <c r="V111" s="308" t="s">
        <v>1041</v>
      </c>
      <c r="W111" s="300"/>
      <c r="X111" s="300"/>
      <c r="Y111" s="300"/>
      <c r="Z111" s="300"/>
      <c r="AA111" s="300"/>
      <c r="AB111" s="412"/>
      <c r="AC111" s="412"/>
    </row>
    <row r="112" spans="2:34">
      <c r="B112" s="308" t="s">
        <v>2044</v>
      </c>
      <c r="C112" s="310"/>
      <c r="E112" s="307" t="s">
        <v>1034</v>
      </c>
      <c r="F112" s="308" t="s">
        <v>1035</v>
      </c>
      <c r="H112" s="309" t="s">
        <v>1044</v>
      </c>
      <c r="I112" s="308" t="s">
        <v>1045</v>
      </c>
      <c r="J112" s="300"/>
      <c r="K112" s="308" t="s">
        <v>1046</v>
      </c>
      <c r="L112" s="308" t="s">
        <v>1047</v>
      </c>
      <c r="M112" s="300"/>
      <c r="N112" s="412"/>
      <c r="O112" s="412"/>
      <c r="P112" s="412"/>
      <c r="Q112" s="300"/>
      <c r="R112" s="300"/>
      <c r="S112" s="300"/>
      <c r="T112" s="308" t="s">
        <v>1027</v>
      </c>
      <c r="U112" s="308"/>
      <c r="V112" s="308" t="s">
        <v>1049</v>
      </c>
      <c r="W112" s="300"/>
      <c r="X112" s="300"/>
      <c r="Y112" s="300"/>
      <c r="Z112" s="300"/>
      <c r="AA112" s="300"/>
      <c r="AB112" s="412"/>
      <c r="AC112" s="412"/>
    </row>
    <row r="113" spans="2:29">
      <c r="B113" s="305" t="s">
        <v>1050</v>
      </c>
      <c r="C113" s="311" t="s">
        <v>2027</v>
      </c>
      <c r="D113" s="300"/>
      <c r="E113" s="307" t="s">
        <v>1021</v>
      </c>
      <c r="F113" s="308" t="s">
        <v>1043</v>
      </c>
      <c r="H113" s="309" t="s">
        <v>1054</v>
      </c>
      <c r="I113" s="308" t="s">
        <v>1055</v>
      </c>
      <c r="J113" s="300"/>
      <c r="K113" s="308" t="s">
        <v>1056</v>
      </c>
      <c r="L113" s="308" t="s">
        <v>1057</v>
      </c>
      <c r="M113" s="300"/>
      <c r="N113" s="412"/>
      <c r="O113" s="308" t="s">
        <v>1048</v>
      </c>
      <c r="P113" s="308"/>
      <c r="Q113" s="300"/>
      <c r="R113" s="300"/>
      <c r="S113" s="300"/>
      <c r="T113" s="308" t="s">
        <v>1060</v>
      </c>
      <c r="U113" s="308"/>
      <c r="V113" s="308" t="s">
        <v>1061</v>
      </c>
      <c r="W113" s="300"/>
      <c r="X113" s="300"/>
      <c r="Y113" s="300"/>
      <c r="Z113" s="300"/>
      <c r="AA113" s="300"/>
      <c r="AB113" s="412"/>
      <c r="AC113" s="412"/>
    </row>
    <row r="114" spans="2:29">
      <c r="B114" s="413"/>
      <c r="C114" s="414" t="s">
        <v>2033</v>
      </c>
      <c r="D114" s="300"/>
      <c r="E114" s="307" t="s">
        <v>1052</v>
      </c>
      <c r="F114" s="308" t="s">
        <v>1053</v>
      </c>
      <c r="H114" s="309"/>
      <c r="I114" s="308" t="s">
        <v>1066</v>
      </c>
      <c r="J114" s="300"/>
      <c r="K114" s="308" t="s">
        <v>1067</v>
      </c>
      <c r="L114" s="308" t="s">
        <v>1068</v>
      </c>
      <c r="M114" s="300"/>
      <c r="N114" s="412"/>
      <c r="O114" s="308" t="s">
        <v>1058</v>
      </c>
      <c r="P114" s="308" t="s">
        <v>1059</v>
      </c>
      <c r="Q114" s="300"/>
      <c r="R114" s="300"/>
      <c r="S114" s="300"/>
      <c r="T114" s="308" t="s">
        <v>1069</v>
      </c>
      <c r="U114" s="308"/>
      <c r="V114" s="308" t="s">
        <v>1070</v>
      </c>
      <c r="W114" s="300"/>
      <c r="X114" s="300"/>
      <c r="Y114" s="300"/>
      <c r="Z114" s="300"/>
      <c r="AA114" s="300"/>
      <c r="AB114" s="412"/>
      <c r="AC114" s="412"/>
    </row>
    <row r="115" spans="2:29">
      <c r="B115" s="305" t="s">
        <v>1062</v>
      </c>
      <c r="C115" s="311" t="s">
        <v>2028</v>
      </c>
      <c r="D115" s="300"/>
      <c r="E115" s="307" t="s">
        <v>1064</v>
      </c>
      <c r="F115" s="308" t="s">
        <v>1065</v>
      </c>
      <c r="H115" s="309" t="s">
        <v>1009</v>
      </c>
      <c r="I115" s="308" t="s">
        <v>1074</v>
      </c>
      <c r="J115" s="300"/>
      <c r="K115" s="300"/>
      <c r="L115" s="300"/>
      <c r="M115" s="300"/>
      <c r="N115" s="412"/>
      <c r="O115" s="308" t="s">
        <v>1069</v>
      </c>
      <c r="P115" s="308" t="s">
        <v>1031</v>
      </c>
      <c r="Q115" s="300"/>
      <c r="R115" s="300"/>
      <c r="S115" s="300"/>
      <c r="T115" s="308" t="s">
        <v>1015</v>
      </c>
      <c r="U115" s="308"/>
      <c r="V115" s="308" t="s">
        <v>1076</v>
      </c>
      <c r="W115" s="300"/>
      <c r="X115" s="300"/>
      <c r="Y115" s="300"/>
      <c r="Z115" s="300"/>
      <c r="AA115" s="300"/>
      <c r="AB115" s="412"/>
      <c r="AC115" s="412"/>
    </row>
    <row r="116" spans="2:29">
      <c r="B116" s="413"/>
      <c r="C116" s="414" t="s">
        <v>2032</v>
      </c>
      <c r="D116" s="300"/>
      <c r="E116" s="307" t="s">
        <v>1069</v>
      </c>
      <c r="F116" s="308" t="s">
        <v>1073</v>
      </c>
      <c r="H116" s="309" t="s">
        <v>1093</v>
      </c>
      <c r="I116" s="308" t="s">
        <v>1094</v>
      </c>
      <c r="J116" s="300"/>
      <c r="K116" s="308"/>
      <c r="L116" s="308"/>
      <c r="M116" s="300"/>
      <c r="N116" s="412"/>
      <c r="O116" s="308" t="s">
        <v>1009</v>
      </c>
      <c r="P116" s="308" t="s">
        <v>1075</v>
      </c>
      <c r="Q116" s="300"/>
      <c r="R116" s="300"/>
      <c r="S116" s="300"/>
      <c r="T116" s="308" t="s">
        <v>1054</v>
      </c>
      <c r="U116" s="308"/>
      <c r="V116" s="308" t="s">
        <v>1096</v>
      </c>
      <c r="W116" s="300"/>
      <c r="X116" s="300"/>
      <c r="Y116" s="300"/>
      <c r="Z116" s="300"/>
      <c r="AA116" s="300"/>
      <c r="AB116" s="412"/>
      <c r="AC116" s="412"/>
    </row>
    <row r="117" spans="2:29">
      <c r="B117" s="305" t="s">
        <v>1071</v>
      </c>
      <c r="C117" s="311" t="s">
        <v>1775</v>
      </c>
      <c r="D117" s="300"/>
      <c r="E117" s="307" t="s">
        <v>1091</v>
      </c>
      <c r="F117" s="308" t="s">
        <v>1092</v>
      </c>
      <c r="H117" s="309" t="s">
        <v>1069</v>
      </c>
      <c r="I117" s="308" t="s">
        <v>1005</v>
      </c>
      <c r="J117" s="300"/>
      <c r="K117" s="300"/>
      <c r="L117" s="300"/>
      <c r="M117" s="300"/>
      <c r="N117" s="412"/>
      <c r="O117" s="308" t="s">
        <v>1027</v>
      </c>
      <c r="P117" s="308" t="s">
        <v>1095</v>
      </c>
      <c r="Q117" s="300"/>
      <c r="R117" s="300"/>
      <c r="S117" s="300"/>
      <c r="T117" s="308" t="s">
        <v>1101</v>
      </c>
      <c r="U117" s="308"/>
      <c r="V117" s="308" t="s">
        <v>1102</v>
      </c>
      <c r="W117" s="300"/>
      <c r="X117" s="300"/>
      <c r="Y117" s="300"/>
      <c r="Z117" s="300"/>
      <c r="AA117" s="300"/>
      <c r="AB117" s="412"/>
      <c r="AC117" s="412"/>
    </row>
    <row r="118" spans="2:29">
      <c r="B118" s="413"/>
      <c r="C118" s="414" t="s">
        <v>2034</v>
      </c>
      <c r="D118" s="300"/>
      <c r="E118" s="307" t="s">
        <v>1009</v>
      </c>
      <c r="F118" s="308" t="s">
        <v>1099</v>
      </c>
      <c r="H118" s="309"/>
      <c r="I118" s="308" t="s">
        <v>1094</v>
      </c>
      <c r="J118" s="300"/>
      <c r="K118" s="308"/>
      <c r="L118" s="308"/>
      <c r="M118" s="300"/>
      <c r="N118" s="412"/>
      <c r="O118" s="308" t="s">
        <v>1060</v>
      </c>
      <c r="P118" s="308" t="s">
        <v>1100</v>
      </c>
      <c r="Q118" s="300"/>
      <c r="R118" s="300"/>
      <c r="S118" s="300"/>
      <c r="T118" s="308" t="s">
        <v>1044</v>
      </c>
      <c r="U118" s="308"/>
      <c r="V118" s="308" t="s">
        <v>1108</v>
      </c>
      <c r="W118" s="300"/>
      <c r="X118" s="300"/>
      <c r="Y118" s="300"/>
      <c r="Z118" s="300"/>
      <c r="AA118" s="300"/>
      <c r="AB118" s="412"/>
      <c r="AC118" s="412"/>
    </row>
    <row r="119" spans="2:29">
      <c r="B119" s="413"/>
      <c r="C119" s="414" t="s">
        <v>2035</v>
      </c>
      <c r="D119" s="300"/>
      <c r="E119" s="307" t="s">
        <v>1105</v>
      </c>
      <c r="F119" s="308" t="s">
        <v>1106</v>
      </c>
      <c r="H119" s="309" t="s">
        <v>1060</v>
      </c>
      <c r="I119" s="308" t="s">
        <v>1005</v>
      </c>
      <c r="J119" s="300"/>
      <c r="K119" s="300"/>
      <c r="L119" s="300"/>
      <c r="M119" s="300"/>
      <c r="N119" s="300"/>
      <c r="O119" s="308" t="s">
        <v>1052</v>
      </c>
      <c r="P119" s="308" t="s">
        <v>1107</v>
      </c>
      <c r="Q119" s="300"/>
      <c r="R119" s="300"/>
      <c r="S119" s="300"/>
      <c r="T119" s="308" t="s">
        <v>1064</v>
      </c>
      <c r="U119" s="308"/>
      <c r="V119" s="308" t="s">
        <v>1111</v>
      </c>
      <c r="W119" s="300"/>
      <c r="X119" s="300"/>
      <c r="Y119" s="300"/>
      <c r="Z119" s="300"/>
      <c r="AA119" s="300"/>
      <c r="AB119" s="412"/>
      <c r="AC119" s="412"/>
    </row>
    <row r="120" spans="2:29">
      <c r="B120" s="305" t="s">
        <v>1077</v>
      </c>
      <c r="C120" s="311" t="s">
        <v>2029</v>
      </c>
      <c r="D120" s="300"/>
      <c r="E120" s="307" t="s">
        <v>1109</v>
      </c>
      <c r="F120" s="308" t="s">
        <v>1110</v>
      </c>
      <c r="H120" s="309"/>
      <c r="I120" s="308" t="s">
        <v>1114</v>
      </c>
      <c r="J120" s="300"/>
      <c r="K120" s="308"/>
      <c r="L120" s="308"/>
      <c r="M120" s="300"/>
      <c r="N120" s="308"/>
      <c r="O120" s="308"/>
      <c r="P120" s="308"/>
      <c r="Q120" s="300"/>
      <c r="R120" s="300"/>
      <c r="S120" s="300"/>
      <c r="T120" s="308" t="s">
        <v>1115</v>
      </c>
      <c r="U120" s="308"/>
      <c r="V120" s="308" t="s">
        <v>1116</v>
      </c>
      <c r="W120" s="300"/>
      <c r="X120" s="300"/>
      <c r="Y120" s="300"/>
      <c r="Z120" s="300"/>
      <c r="AA120" s="300"/>
      <c r="AB120" s="412"/>
      <c r="AC120" s="412"/>
    </row>
    <row r="121" spans="2:29">
      <c r="B121" s="413"/>
      <c r="C121" s="414" t="s">
        <v>2037</v>
      </c>
      <c r="E121" s="307" t="s">
        <v>1112</v>
      </c>
      <c r="F121" s="308" t="s">
        <v>1113</v>
      </c>
      <c r="H121" s="309" t="s">
        <v>1091</v>
      </c>
      <c r="I121" s="308" t="s">
        <v>1074</v>
      </c>
      <c r="J121" s="300"/>
      <c r="K121" s="300"/>
      <c r="L121" s="300"/>
      <c r="M121" s="300"/>
      <c r="N121" s="300"/>
      <c r="O121" s="300"/>
      <c r="P121" s="300"/>
      <c r="Q121" s="300"/>
      <c r="R121" s="300"/>
      <c r="S121" s="300"/>
      <c r="T121" s="308" t="s">
        <v>1117</v>
      </c>
      <c r="U121" s="308"/>
      <c r="V121" s="308" t="s">
        <v>1118</v>
      </c>
      <c r="W121" s="300"/>
      <c r="X121" s="300"/>
      <c r="Y121" s="300"/>
      <c r="Z121" s="300"/>
      <c r="AA121" s="300"/>
      <c r="AB121" s="412"/>
      <c r="AC121" s="412"/>
    </row>
    <row r="122" spans="2:29">
      <c r="B122" s="413"/>
      <c r="C122" s="414" t="s">
        <v>2038</v>
      </c>
      <c r="E122" s="307" t="s">
        <v>1054</v>
      </c>
      <c r="F122" s="308" t="s">
        <v>1068</v>
      </c>
      <c r="H122" s="309"/>
      <c r="I122" s="308" t="s">
        <v>1119</v>
      </c>
      <c r="J122" s="300"/>
      <c r="K122" s="300"/>
      <c r="L122" s="300"/>
      <c r="M122" s="300"/>
      <c r="N122" s="308"/>
      <c r="O122" s="308"/>
      <c r="P122" s="308"/>
      <c r="Q122" s="300"/>
      <c r="R122" s="300"/>
      <c r="S122" s="300"/>
      <c r="T122" s="308" t="s">
        <v>1120</v>
      </c>
      <c r="U122" s="308"/>
      <c r="V122" s="308" t="s">
        <v>1121</v>
      </c>
      <c r="W122" s="300"/>
      <c r="X122" s="300"/>
      <c r="Y122" s="300"/>
      <c r="Z122" s="300"/>
      <c r="AA122" s="300"/>
      <c r="AB122" s="412"/>
      <c r="AC122" s="412"/>
    </row>
    <row r="123" spans="2:29">
      <c r="B123" s="305" t="s">
        <v>1097</v>
      </c>
      <c r="C123" s="311" t="s">
        <v>2030</v>
      </c>
      <c r="E123" s="307"/>
      <c r="F123" s="308"/>
      <c r="H123" s="304"/>
      <c r="I123" s="300"/>
      <c r="J123" s="300"/>
      <c r="K123" s="300"/>
      <c r="L123" s="300"/>
      <c r="M123" s="300"/>
      <c r="N123" s="300"/>
      <c r="O123" s="300"/>
      <c r="P123" s="300"/>
      <c r="Q123" s="300"/>
      <c r="R123" s="300"/>
      <c r="S123" s="300"/>
      <c r="T123" s="308" t="s">
        <v>1122</v>
      </c>
      <c r="U123" s="308"/>
      <c r="V123" s="308" t="s">
        <v>1123</v>
      </c>
      <c r="W123" s="300"/>
      <c r="X123" s="300"/>
      <c r="Y123" s="300"/>
      <c r="Z123" s="300"/>
      <c r="AA123" s="300"/>
      <c r="AB123" s="412"/>
      <c r="AC123" s="412"/>
    </row>
    <row r="124" spans="2:29">
      <c r="B124" s="305" t="s">
        <v>1103</v>
      </c>
      <c r="C124" s="311" t="s">
        <v>2031</v>
      </c>
      <c r="E124" s="303"/>
      <c r="H124" s="304"/>
      <c r="I124" s="300"/>
      <c r="J124" s="300"/>
      <c r="K124" s="300"/>
      <c r="L124" s="300"/>
      <c r="M124" s="300"/>
      <c r="N124" s="308"/>
      <c r="O124" s="308"/>
      <c r="P124" s="308"/>
      <c r="Q124" s="300"/>
      <c r="R124" s="300"/>
      <c r="S124" s="300"/>
      <c r="T124" s="308" t="s">
        <v>1004</v>
      </c>
      <c r="U124" s="308"/>
      <c r="V124" s="308" t="s">
        <v>1124</v>
      </c>
      <c r="W124" s="300"/>
      <c r="X124" s="300"/>
      <c r="Y124" s="300"/>
      <c r="Z124" s="300"/>
      <c r="AA124" s="300"/>
      <c r="AB124" s="412"/>
      <c r="AC124" s="412"/>
    </row>
    <row r="125" spans="2:29">
      <c r="C125" s="415" t="s">
        <v>2036</v>
      </c>
      <c r="E125" s="303"/>
      <c r="H125" s="304"/>
      <c r="I125" s="300"/>
      <c r="J125" s="300"/>
      <c r="K125" s="300"/>
      <c r="L125" s="300"/>
      <c r="M125" s="300"/>
      <c r="N125" s="300"/>
      <c r="O125" s="300"/>
      <c r="P125" s="300"/>
      <c r="Q125" s="300"/>
      <c r="R125" s="300"/>
      <c r="S125" s="300"/>
      <c r="T125" s="308" t="s">
        <v>1091</v>
      </c>
      <c r="U125" s="308"/>
      <c r="V125" s="308" t="s">
        <v>1125</v>
      </c>
      <c r="W125" s="300"/>
      <c r="X125" s="300"/>
      <c r="Y125" s="300"/>
      <c r="Z125" s="300"/>
      <c r="AA125" s="300"/>
      <c r="AB125" s="412"/>
      <c r="AC125" s="412"/>
    </row>
    <row r="126" spans="2:29">
      <c r="C126" s="310"/>
      <c r="E126" s="303"/>
      <c r="H126" s="304"/>
      <c r="I126" s="300"/>
      <c r="J126" s="300"/>
      <c r="K126" s="300"/>
      <c r="L126" s="300"/>
      <c r="M126" s="300"/>
      <c r="N126" s="308"/>
      <c r="O126" s="308"/>
      <c r="P126" s="308"/>
      <c r="Q126" s="300"/>
      <c r="R126" s="300"/>
      <c r="S126" s="300"/>
      <c r="T126" s="308" t="s">
        <v>994</v>
      </c>
      <c r="U126" s="308"/>
      <c r="V126" s="308" t="s">
        <v>1126</v>
      </c>
      <c r="W126" s="300"/>
      <c r="X126" s="300"/>
      <c r="Y126" s="300"/>
      <c r="Z126" s="300"/>
      <c r="AA126" s="300"/>
      <c r="AB126" s="412"/>
      <c r="AC126" s="412"/>
    </row>
    <row r="127" spans="2:29">
      <c r="C127" s="310"/>
      <c r="E127" s="303"/>
      <c r="H127" s="304"/>
      <c r="I127" s="300"/>
      <c r="J127" s="300"/>
      <c r="K127" s="300"/>
      <c r="L127" s="300"/>
      <c r="M127" s="300"/>
      <c r="N127" s="300"/>
      <c r="O127" s="300"/>
      <c r="P127" s="300"/>
      <c r="Q127" s="300"/>
      <c r="R127" s="300"/>
      <c r="S127" s="300"/>
      <c r="T127" s="308" t="s">
        <v>1052</v>
      </c>
      <c r="U127" s="308"/>
      <c r="V127" s="308" t="s">
        <v>1068</v>
      </c>
      <c r="W127" s="300"/>
      <c r="X127" s="300"/>
      <c r="Y127" s="300"/>
      <c r="Z127" s="300"/>
      <c r="AA127" s="300"/>
      <c r="AB127" s="412"/>
      <c r="AC127" s="412"/>
    </row>
    <row r="131" spans="5:6">
      <c r="E131" s="301">
        <v>61</v>
      </c>
      <c r="F131" s="301" t="s">
        <v>2130</v>
      </c>
    </row>
  </sheetData>
  <mergeCells count="77">
    <mergeCell ref="B104:AG104"/>
    <mergeCell ref="B90:AG90"/>
    <mergeCell ref="B92:AG92"/>
    <mergeCell ref="B94:AG94"/>
    <mergeCell ref="B96:AG96"/>
    <mergeCell ref="B101:B103"/>
    <mergeCell ref="C101:C103"/>
    <mergeCell ref="D101:D103"/>
    <mergeCell ref="B98:AH98"/>
    <mergeCell ref="B100:AH100"/>
    <mergeCell ref="B88:AG88"/>
    <mergeCell ref="B62:AG62"/>
    <mergeCell ref="B64:AG64"/>
    <mergeCell ref="B68:AG68"/>
    <mergeCell ref="B70:AG70"/>
    <mergeCell ref="B72:AG72"/>
    <mergeCell ref="B74:AG74"/>
    <mergeCell ref="B76:AG76"/>
    <mergeCell ref="B78:AG78"/>
    <mergeCell ref="B84:AG84"/>
    <mergeCell ref="B86:AG86"/>
    <mergeCell ref="B80:AH80"/>
    <mergeCell ref="B82:AH82"/>
    <mergeCell ref="B60:AG60"/>
    <mergeCell ref="B38:AG38"/>
    <mergeCell ref="B40:AG40"/>
    <mergeCell ref="B43:B47"/>
    <mergeCell ref="C43:C47"/>
    <mergeCell ref="D43:D47"/>
    <mergeCell ref="B48:AG48"/>
    <mergeCell ref="B50:AG50"/>
    <mergeCell ref="B52:AG52"/>
    <mergeCell ref="B54:AG54"/>
    <mergeCell ref="B56:AG56"/>
    <mergeCell ref="B58:AG58"/>
    <mergeCell ref="B36:AG36"/>
    <mergeCell ref="B16:AG16"/>
    <mergeCell ref="B17:B19"/>
    <mergeCell ref="C17:C19"/>
    <mergeCell ref="D17:D19"/>
    <mergeCell ref="B20:AG20"/>
    <mergeCell ref="B22:AG22"/>
    <mergeCell ref="B24:AG24"/>
    <mergeCell ref="B26:AG26"/>
    <mergeCell ref="B28:AG28"/>
    <mergeCell ref="B30:AG30"/>
    <mergeCell ref="B34:AG34"/>
    <mergeCell ref="B7:B9"/>
    <mergeCell ref="C7:C9"/>
    <mergeCell ref="D7:D9"/>
    <mergeCell ref="B10:AG10"/>
    <mergeCell ref="B12:AG12"/>
    <mergeCell ref="B14:AG14"/>
    <mergeCell ref="S4:U4"/>
    <mergeCell ref="V4:X4"/>
    <mergeCell ref="Y4:AA4"/>
    <mergeCell ref="AB4:AD4"/>
    <mergeCell ref="AF4:AG4"/>
    <mergeCell ref="S5:T5"/>
    <mergeCell ref="V5:W5"/>
    <mergeCell ref="AF5:AF6"/>
    <mergeCell ref="AG5:AG6"/>
    <mergeCell ref="G3:G5"/>
    <mergeCell ref="H3:H5"/>
    <mergeCell ref="I3:I5"/>
    <mergeCell ref="J3:J5"/>
    <mergeCell ref="K3:N3"/>
    <mergeCell ref="O3:AG3"/>
    <mergeCell ref="K4:K5"/>
    <mergeCell ref="L4:M4"/>
    <mergeCell ref="N4:N5"/>
    <mergeCell ref="O4:R4"/>
    <mergeCell ref="B3:B6"/>
    <mergeCell ref="C3:C6"/>
    <mergeCell ref="D3:D6"/>
    <mergeCell ref="E3:E5"/>
    <mergeCell ref="F3:F5"/>
  </mergeCells>
  <printOptions horizontalCentered="1" verticalCentered="1"/>
  <pageMargins left="0.19685039370078741" right="3.937007874015748E-2" top="0.19685039370078741" bottom="3.937007874015748E-2" header="0.31496062992125984" footer="0.31496062992125984"/>
  <pageSetup paperSize="8" scale="53" orientation="landscape" horizontalDpi="4294967292" r:id="rId1"/>
  <rowBreaks count="1" manualBreakCount="1">
    <brk id="103" min="1" max="32" man="1"/>
  </rowBreaks>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tabColor rgb="FFFFFF00"/>
  </sheetPr>
  <dimension ref="B1:AH131"/>
  <sheetViews>
    <sheetView view="pageBreakPreview" topLeftCell="A68" zoomScale="70" zoomScaleNormal="80" zoomScaleSheetLayoutView="70" workbookViewId="0">
      <selection activeCell="D29" sqref="D29"/>
    </sheetView>
  </sheetViews>
  <sheetFormatPr defaultRowHeight="12.75"/>
  <cols>
    <col min="1" max="1" width="9.140625" style="301"/>
    <col min="2" max="2" width="6.85546875" style="301" customWidth="1"/>
    <col min="3" max="3" width="9.85546875" style="301" hidden="1" customWidth="1"/>
    <col min="4" max="4" width="22.85546875" style="301" customWidth="1"/>
    <col min="5" max="5" width="5.5703125" style="301" customWidth="1"/>
    <col min="6" max="6" width="11.85546875" style="301" customWidth="1"/>
    <col min="7" max="7" width="27.28515625" style="303" customWidth="1"/>
    <col min="8" max="8" width="29.28515625" style="312" hidden="1" customWidth="1"/>
    <col min="9" max="9" width="6.85546875" style="301" hidden="1" customWidth="1"/>
    <col min="10" max="11" width="9.140625" style="301" hidden="1" customWidth="1"/>
    <col min="12" max="12" width="6.85546875" style="301" hidden="1" customWidth="1"/>
    <col min="13" max="13" width="7.28515625" style="301" hidden="1" customWidth="1"/>
    <col min="14" max="14" width="9.7109375" style="301" hidden="1" customWidth="1"/>
    <col min="15" max="15" width="5.7109375" style="301" hidden="1" customWidth="1"/>
    <col min="16" max="16" width="7.140625" style="301" hidden="1" customWidth="1"/>
    <col min="17" max="17" width="6" style="301" hidden="1" customWidth="1"/>
    <col min="18" max="18" width="18" style="301" customWidth="1"/>
    <col min="19" max="20" width="4" style="301" hidden="1" customWidth="1"/>
    <col min="21" max="21" width="8.42578125" style="301" customWidth="1"/>
    <col min="22" max="22" width="4.140625" style="301" hidden="1" customWidth="1"/>
    <col min="23" max="23" width="3.7109375" style="301" hidden="1" customWidth="1"/>
    <col min="24" max="24" width="11" style="301" customWidth="1"/>
    <col min="25" max="27" width="9.140625" style="301" hidden="1" customWidth="1"/>
    <col min="28" max="28" width="6.140625" style="301" hidden="1" customWidth="1"/>
    <col min="29" max="29" width="7.85546875" style="301" hidden="1" customWidth="1"/>
    <col min="30" max="30" width="22.85546875" style="301" customWidth="1"/>
    <col min="31" max="31" width="12.5703125" style="301" hidden="1" customWidth="1"/>
    <col min="32" max="32" width="8.5703125" style="301" hidden="1" customWidth="1"/>
    <col min="33" max="33" width="11.42578125" style="301" hidden="1" customWidth="1"/>
    <col min="34" max="34" width="9.140625" style="301" customWidth="1"/>
    <col min="35" max="16384" width="9.140625" style="301"/>
  </cols>
  <sheetData>
    <row r="1" spans="2:33">
      <c r="D1" s="301">
        <f>B1*C1</f>
        <v>0</v>
      </c>
    </row>
    <row r="2" spans="2:33" ht="13.5" thickBot="1"/>
    <row r="3" spans="2:33">
      <c r="B3" s="665" t="s">
        <v>1693</v>
      </c>
      <c r="C3" s="667" t="s">
        <v>106</v>
      </c>
      <c r="D3" s="663" t="s">
        <v>1689</v>
      </c>
      <c r="E3" s="663" t="s">
        <v>2457</v>
      </c>
      <c r="F3" s="663" t="s">
        <v>1725</v>
      </c>
      <c r="G3" s="663" t="s">
        <v>1668</v>
      </c>
      <c r="H3" s="663" t="s">
        <v>2129</v>
      </c>
      <c r="I3" s="669" t="s">
        <v>1669</v>
      </c>
      <c r="J3" s="663" t="s">
        <v>87</v>
      </c>
      <c r="K3" s="663" t="s">
        <v>1671</v>
      </c>
      <c r="L3" s="663"/>
      <c r="M3" s="663"/>
      <c r="N3" s="663"/>
      <c r="O3" s="763" t="s">
        <v>1677</v>
      </c>
      <c r="P3" s="764"/>
      <c r="Q3" s="764"/>
      <c r="R3" s="764"/>
      <c r="S3" s="764"/>
      <c r="T3" s="764"/>
      <c r="U3" s="764"/>
      <c r="V3" s="764"/>
      <c r="W3" s="764"/>
      <c r="X3" s="764"/>
      <c r="Y3" s="764"/>
      <c r="Z3" s="764"/>
      <c r="AA3" s="764"/>
      <c r="AB3" s="764"/>
      <c r="AC3" s="764"/>
      <c r="AD3" s="764"/>
      <c r="AE3" s="764"/>
      <c r="AF3" s="764"/>
      <c r="AG3" s="765"/>
    </row>
    <row r="4" spans="2:33">
      <c r="B4" s="666"/>
      <c r="C4" s="659"/>
      <c r="D4" s="658"/>
      <c r="E4" s="658"/>
      <c r="F4" s="658"/>
      <c r="G4" s="658"/>
      <c r="H4" s="658"/>
      <c r="I4" s="662"/>
      <c r="J4" s="658"/>
      <c r="K4" s="658" t="s">
        <v>1672</v>
      </c>
      <c r="L4" s="658" t="s">
        <v>1673</v>
      </c>
      <c r="M4" s="658"/>
      <c r="N4" s="658" t="s">
        <v>1676</v>
      </c>
      <c r="O4" s="658" t="s">
        <v>1678</v>
      </c>
      <c r="P4" s="658"/>
      <c r="Q4" s="658"/>
      <c r="R4" s="658"/>
      <c r="S4" s="658" t="s">
        <v>1684</v>
      </c>
      <c r="T4" s="658"/>
      <c r="U4" s="658"/>
      <c r="V4" s="658" t="s">
        <v>1685</v>
      </c>
      <c r="W4" s="658"/>
      <c r="X4" s="658"/>
      <c r="Y4" s="658" t="s">
        <v>1686</v>
      </c>
      <c r="Z4" s="658"/>
      <c r="AA4" s="658"/>
      <c r="AB4" s="658" t="s">
        <v>1687</v>
      </c>
      <c r="AC4" s="658"/>
      <c r="AD4" s="658"/>
      <c r="AE4" s="466" t="s">
        <v>2084</v>
      </c>
      <c r="AF4" s="656" t="s">
        <v>2045</v>
      </c>
      <c r="AG4" s="762"/>
    </row>
    <row r="5" spans="2:33">
      <c r="B5" s="666"/>
      <c r="C5" s="659"/>
      <c r="D5" s="658"/>
      <c r="E5" s="658"/>
      <c r="F5" s="658"/>
      <c r="G5" s="658"/>
      <c r="H5" s="658"/>
      <c r="I5" s="662"/>
      <c r="J5" s="658"/>
      <c r="K5" s="658"/>
      <c r="L5" s="465" t="s">
        <v>1674</v>
      </c>
      <c r="M5" s="465" t="s">
        <v>1675</v>
      </c>
      <c r="N5" s="658"/>
      <c r="O5" s="465" t="s">
        <v>1679</v>
      </c>
      <c r="P5" s="465" t="s">
        <v>1680</v>
      </c>
      <c r="Q5" s="465" t="s">
        <v>1681</v>
      </c>
      <c r="R5" s="465" t="s">
        <v>1682</v>
      </c>
      <c r="S5" s="657" t="s">
        <v>1680</v>
      </c>
      <c r="T5" s="657"/>
      <c r="U5" s="465" t="s">
        <v>1682</v>
      </c>
      <c r="V5" s="658" t="s">
        <v>1680</v>
      </c>
      <c r="W5" s="658"/>
      <c r="X5" s="465" t="s">
        <v>1682</v>
      </c>
      <c r="Y5" s="465" t="s">
        <v>1679</v>
      </c>
      <c r="Z5" s="465" t="s">
        <v>1680</v>
      </c>
      <c r="AA5" s="465" t="s">
        <v>1682</v>
      </c>
      <c r="AB5" s="465" t="s">
        <v>1679</v>
      </c>
      <c r="AC5" s="465" t="s">
        <v>1680</v>
      </c>
      <c r="AD5" s="465" t="s">
        <v>1682</v>
      </c>
      <c r="AE5" s="462"/>
      <c r="AF5" s="657" t="s">
        <v>1700</v>
      </c>
      <c r="AG5" s="664" t="s">
        <v>1706</v>
      </c>
    </row>
    <row r="6" spans="2:33" hidden="1">
      <c r="B6" s="666"/>
      <c r="C6" s="659"/>
      <c r="D6" s="658"/>
      <c r="E6" s="465"/>
      <c r="F6" s="465">
        <v>1</v>
      </c>
      <c r="G6" s="465">
        <v>2</v>
      </c>
      <c r="H6" s="463"/>
      <c r="I6" s="464">
        <v>3</v>
      </c>
      <c r="J6" s="465">
        <v>4</v>
      </c>
      <c r="K6" s="465">
        <v>5</v>
      </c>
      <c r="L6" s="465">
        <v>6.1</v>
      </c>
      <c r="M6" s="465">
        <v>6.2</v>
      </c>
      <c r="N6" s="465">
        <v>7</v>
      </c>
      <c r="O6" s="465">
        <v>8</v>
      </c>
      <c r="P6" s="465">
        <v>9</v>
      </c>
      <c r="Q6" s="465">
        <v>10</v>
      </c>
      <c r="R6" s="465">
        <v>11</v>
      </c>
      <c r="S6" s="465">
        <v>12</v>
      </c>
      <c r="T6" s="465">
        <v>13</v>
      </c>
      <c r="U6" s="465">
        <v>14</v>
      </c>
      <c r="V6" s="465">
        <v>15</v>
      </c>
      <c r="W6" s="465">
        <v>16</v>
      </c>
      <c r="X6" s="465">
        <v>17</v>
      </c>
      <c r="Y6" s="465">
        <v>18</v>
      </c>
      <c r="Z6" s="465">
        <v>19</v>
      </c>
      <c r="AA6" s="465">
        <v>20</v>
      </c>
      <c r="AB6" s="465">
        <v>21</v>
      </c>
      <c r="AC6" s="465">
        <v>22</v>
      </c>
      <c r="AD6" s="465">
        <v>23</v>
      </c>
      <c r="AE6" s="466"/>
      <c r="AF6" s="657"/>
      <c r="AG6" s="664"/>
    </row>
    <row r="7" spans="2:33">
      <c r="B7" s="674" t="s">
        <v>2150</v>
      </c>
      <c r="C7" s="676">
        <v>1.155</v>
      </c>
      <c r="D7" s="678" t="s">
        <v>2151</v>
      </c>
      <c r="E7" s="337">
        <v>1</v>
      </c>
      <c r="F7" s="377" t="s">
        <v>2152</v>
      </c>
      <c r="G7" s="376" t="s">
        <v>2153</v>
      </c>
      <c r="H7" s="338" t="s">
        <v>2069</v>
      </c>
      <c r="I7" s="320">
        <v>0.82799999999999996</v>
      </c>
      <c r="J7" s="376" t="s">
        <v>1700</v>
      </c>
      <c r="K7" s="321">
        <v>10.8</v>
      </c>
      <c r="L7" s="321">
        <v>14.42</v>
      </c>
      <c r="M7" s="321">
        <v>17.63</v>
      </c>
      <c r="N7" s="376">
        <v>1</v>
      </c>
      <c r="O7" s="376" t="s">
        <v>1697</v>
      </c>
      <c r="P7" s="376" t="s">
        <v>1701</v>
      </c>
      <c r="Q7" s="376" t="s">
        <v>1709</v>
      </c>
      <c r="R7" s="376">
        <v>2</v>
      </c>
      <c r="S7" s="376" t="s">
        <v>1701</v>
      </c>
      <c r="T7" s="376" t="s">
        <v>1767</v>
      </c>
      <c r="U7" s="376">
        <v>2</v>
      </c>
      <c r="V7" s="376" t="s">
        <v>1701</v>
      </c>
      <c r="W7" s="376" t="s">
        <v>1707</v>
      </c>
      <c r="X7" s="376">
        <v>1</v>
      </c>
      <c r="Y7" s="322"/>
      <c r="Z7" s="322"/>
      <c r="AA7" s="322"/>
      <c r="AB7" s="376" t="s">
        <v>1699</v>
      </c>
      <c r="AC7" s="376" t="s">
        <v>1703</v>
      </c>
      <c r="AD7" s="376">
        <v>0</v>
      </c>
      <c r="AE7" s="323"/>
      <c r="AF7" s="377">
        <v>7.4748799999999997</v>
      </c>
      <c r="AG7" s="336">
        <v>112.43962000000001</v>
      </c>
    </row>
    <row r="8" spans="2:33" hidden="1">
      <c r="B8" s="686"/>
      <c r="C8" s="687"/>
      <c r="D8" s="688"/>
      <c r="E8" s="447"/>
      <c r="F8" s="376"/>
      <c r="G8" s="376"/>
      <c r="H8" s="338"/>
      <c r="I8" s="376"/>
      <c r="J8" s="376"/>
      <c r="K8" s="376"/>
      <c r="L8" s="376"/>
      <c r="M8" s="376"/>
      <c r="N8" s="376"/>
      <c r="O8" s="376"/>
      <c r="P8" s="376"/>
      <c r="Q8" s="376"/>
      <c r="R8" s="376"/>
      <c r="S8" s="376"/>
      <c r="T8" s="376"/>
      <c r="U8" s="376"/>
      <c r="V8" s="376"/>
      <c r="W8" s="376"/>
      <c r="X8" s="376"/>
      <c r="Y8" s="376"/>
      <c r="Z8" s="376"/>
      <c r="AA8" s="376"/>
      <c r="AB8" s="376"/>
      <c r="AC8" s="376"/>
      <c r="AD8" s="376"/>
      <c r="AE8" s="376"/>
      <c r="AF8" s="376"/>
      <c r="AG8" s="336"/>
    </row>
    <row r="9" spans="2:33">
      <c r="B9" s="675"/>
      <c r="C9" s="677"/>
      <c r="D9" s="679"/>
      <c r="E9" s="337">
        <v>2</v>
      </c>
      <c r="F9" s="377" t="s">
        <v>2154</v>
      </c>
      <c r="G9" s="376" t="s">
        <v>2155</v>
      </c>
      <c r="H9" s="338" t="s">
        <v>2070</v>
      </c>
      <c r="I9" s="320">
        <v>1.143</v>
      </c>
      <c r="J9" s="376" t="s">
        <v>1700</v>
      </c>
      <c r="K9" s="321">
        <v>6.05</v>
      </c>
      <c r="L9" s="321">
        <v>28.4</v>
      </c>
      <c r="M9" s="321">
        <v>31.1</v>
      </c>
      <c r="N9" s="376">
        <v>1</v>
      </c>
      <c r="O9" s="376" t="s">
        <v>1705</v>
      </c>
      <c r="P9" s="376" t="s">
        <v>1701</v>
      </c>
      <c r="Q9" s="376" t="s">
        <v>1709</v>
      </c>
      <c r="R9" s="376">
        <v>1</v>
      </c>
      <c r="S9" s="376" t="s">
        <v>1701</v>
      </c>
      <c r="T9" s="376" t="s">
        <v>1767</v>
      </c>
      <c r="U9" s="376">
        <v>2</v>
      </c>
      <c r="V9" s="376" t="s">
        <v>1701</v>
      </c>
      <c r="W9" s="376" t="s">
        <v>1707</v>
      </c>
      <c r="X9" s="376">
        <v>1</v>
      </c>
      <c r="Y9" s="322"/>
      <c r="Z9" s="322"/>
      <c r="AA9" s="322"/>
      <c r="AB9" s="376" t="s">
        <v>1699</v>
      </c>
      <c r="AC9" s="376" t="s">
        <v>1703</v>
      </c>
      <c r="AD9" s="376">
        <v>0</v>
      </c>
      <c r="AE9" s="323"/>
      <c r="AF9" s="377">
        <v>7.4720700000000004</v>
      </c>
      <c r="AG9" s="336">
        <v>112.43946</v>
      </c>
    </row>
    <row r="10" spans="2:33">
      <c r="B10" s="671"/>
      <c r="C10" s="672"/>
      <c r="D10" s="672"/>
      <c r="E10" s="672"/>
      <c r="F10" s="672"/>
      <c r="G10" s="672"/>
      <c r="H10" s="672"/>
      <c r="I10" s="672"/>
      <c r="J10" s="672"/>
      <c r="K10" s="672"/>
      <c r="L10" s="672"/>
      <c r="M10" s="672"/>
      <c r="N10" s="672"/>
      <c r="O10" s="672"/>
      <c r="P10" s="672"/>
      <c r="Q10" s="672"/>
      <c r="R10" s="672"/>
      <c r="S10" s="672"/>
      <c r="T10" s="672"/>
      <c r="U10" s="672"/>
      <c r="V10" s="672"/>
      <c r="W10" s="672"/>
      <c r="X10" s="672"/>
      <c r="Y10" s="672"/>
      <c r="Z10" s="672"/>
      <c r="AA10" s="672"/>
      <c r="AB10" s="672"/>
      <c r="AC10" s="672"/>
      <c r="AD10" s="672"/>
      <c r="AE10" s="672"/>
      <c r="AF10" s="672"/>
      <c r="AG10" s="673"/>
    </row>
    <row r="11" spans="2:33">
      <c r="B11" s="482" t="s">
        <v>2178</v>
      </c>
      <c r="C11" s="475">
        <v>0.64</v>
      </c>
      <c r="D11" s="480" t="s">
        <v>2179</v>
      </c>
      <c r="E11" s="376"/>
      <c r="F11" s="377"/>
      <c r="G11" s="317"/>
      <c r="H11" s="448"/>
      <c r="I11" s="320"/>
      <c r="J11" s="376"/>
      <c r="K11" s="321"/>
      <c r="L11" s="321"/>
      <c r="M11" s="321"/>
      <c r="N11" s="376"/>
      <c r="O11" s="376"/>
      <c r="P11" s="376"/>
      <c r="Q11" s="376"/>
      <c r="R11" s="335"/>
      <c r="S11" s="335"/>
      <c r="T11" s="335"/>
      <c r="U11" s="335"/>
      <c r="V11" s="335"/>
      <c r="W11" s="335"/>
      <c r="X11" s="335"/>
      <c r="Y11" s="322"/>
      <c r="Z11" s="322"/>
      <c r="AA11" s="322"/>
      <c r="AB11" s="376"/>
      <c r="AC11" s="376"/>
      <c r="AD11" s="376"/>
      <c r="AE11" s="323"/>
      <c r="AF11" s="324"/>
      <c r="AG11" s="325"/>
    </row>
    <row r="12" spans="2:33">
      <c r="B12" s="671"/>
      <c r="C12" s="672"/>
      <c r="D12" s="672"/>
      <c r="E12" s="672"/>
      <c r="F12" s="672"/>
      <c r="G12" s="672"/>
      <c r="H12" s="672"/>
      <c r="I12" s="672"/>
      <c r="J12" s="672"/>
      <c r="K12" s="672"/>
      <c r="L12" s="672"/>
      <c r="M12" s="672"/>
      <c r="N12" s="672"/>
      <c r="O12" s="672"/>
      <c r="P12" s="672"/>
      <c r="Q12" s="672"/>
      <c r="R12" s="672"/>
      <c r="S12" s="672"/>
      <c r="T12" s="672"/>
      <c r="U12" s="672"/>
      <c r="V12" s="672"/>
      <c r="W12" s="672"/>
      <c r="X12" s="672"/>
      <c r="Y12" s="672"/>
      <c r="Z12" s="672"/>
      <c r="AA12" s="672"/>
      <c r="AB12" s="672"/>
      <c r="AC12" s="672"/>
      <c r="AD12" s="672"/>
      <c r="AE12" s="672"/>
      <c r="AF12" s="672"/>
      <c r="AG12" s="673"/>
    </row>
    <row r="13" spans="2:33">
      <c r="B13" s="482" t="s">
        <v>2085</v>
      </c>
      <c r="C13" s="486">
        <v>0.27900000000000003</v>
      </c>
      <c r="D13" s="331" t="s">
        <v>2202</v>
      </c>
      <c r="E13" s="377">
        <v>1</v>
      </c>
      <c r="F13" s="333" t="s">
        <v>2203</v>
      </c>
      <c r="G13" s="377" t="s">
        <v>2204</v>
      </c>
      <c r="H13" s="334" t="s">
        <v>2093</v>
      </c>
      <c r="I13" s="484">
        <v>0</v>
      </c>
      <c r="J13" s="377" t="s">
        <v>1700</v>
      </c>
      <c r="K13" s="366">
        <v>4.7</v>
      </c>
      <c r="L13" s="366">
        <v>7.8</v>
      </c>
      <c r="M13" s="366">
        <v>9</v>
      </c>
      <c r="N13" s="377">
        <v>1</v>
      </c>
      <c r="O13" s="377" t="s">
        <v>1705</v>
      </c>
      <c r="P13" s="377" t="s">
        <v>1701</v>
      </c>
      <c r="Q13" s="377" t="s">
        <v>1709</v>
      </c>
      <c r="R13" s="377">
        <v>1</v>
      </c>
      <c r="S13" s="377" t="s">
        <v>1701</v>
      </c>
      <c r="T13" s="377" t="s">
        <v>1767</v>
      </c>
      <c r="U13" s="377">
        <v>1</v>
      </c>
      <c r="V13" s="377" t="s">
        <v>1701</v>
      </c>
      <c r="W13" s="377" t="s">
        <v>1701</v>
      </c>
      <c r="X13" s="377">
        <v>1</v>
      </c>
      <c r="Y13" s="322"/>
      <c r="Z13" s="322"/>
      <c r="AA13" s="322"/>
      <c r="AB13" s="377" t="s">
        <v>1699</v>
      </c>
      <c r="AC13" s="377" t="s">
        <v>1703</v>
      </c>
      <c r="AD13" s="377">
        <v>0</v>
      </c>
      <c r="AE13" s="377"/>
      <c r="AF13" s="377">
        <v>7.4715499999999997</v>
      </c>
      <c r="AG13" s="378">
        <v>112.42941</v>
      </c>
    </row>
    <row r="14" spans="2:33">
      <c r="B14" s="670"/>
      <c r="C14" s="653"/>
      <c r="D14" s="653"/>
      <c r="E14" s="653"/>
      <c r="F14" s="653"/>
      <c r="G14" s="653"/>
      <c r="H14" s="653"/>
      <c r="I14" s="653"/>
      <c r="J14" s="653"/>
      <c r="K14" s="653"/>
      <c r="L14" s="653"/>
      <c r="M14" s="653"/>
      <c r="N14" s="653"/>
      <c r="O14" s="653"/>
      <c r="P14" s="653"/>
      <c r="Q14" s="653"/>
      <c r="R14" s="653"/>
      <c r="S14" s="653"/>
      <c r="T14" s="653"/>
      <c r="U14" s="653"/>
      <c r="V14" s="653"/>
      <c r="W14" s="653"/>
      <c r="X14" s="653"/>
      <c r="Y14" s="653"/>
      <c r="Z14" s="653"/>
      <c r="AA14" s="653"/>
      <c r="AB14" s="653"/>
      <c r="AC14" s="653"/>
      <c r="AD14" s="653"/>
      <c r="AE14" s="653"/>
      <c r="AF14" s="653"/>
      <c r="AG14" s="653"/>
    </row>
    <row r="15" spans="2:33">
      <c r="B15" s="483" t="s">
        <v>2221</v>
      </c>
      <c r="C15" s="476">
        <v>1.83</v>
      </c>
      <c r="D15" s="481" t="s">
        <v>2222</v>
      </c>
      <c r="E15" s="377"/>
      <c r="F15" s="317"/>
      <c r="G15" s="377"/>
      <c r="H15" s="334"/>
      <c r="I15" s="484"/>
      <c r="J15" s="376"/>
      <c r="K15" s="366"/>
      <c r="L15" s="366"/>
      <c r="M15" s="366"/>
      <c r="N15" s="377"/>
      <c r="O15" s="377"/>
      <c r="P15" s="377"/>
      <c r="Q15" s="377"/>
      <c r="R15" s="377"/>
      <c r="S15" s="468"/>
      <c r="T15" s="468"/>
      <c r="U15" s="468"/>
      <c r="V15" s="468"/>
      <c r="W15" s="468"/>
      <c r="X15" s="468"/>
      <c r="Y15" s="322"/>
      <c r="Z15" s="322"/>
      <c r="AA15" s="322"/>
      <c r="AB15" s="468"/>
      <c r="AC15" s="468"/>
      <c r="AD15" s="468"/>
      <c r="AE15" s="323"/>
      <c r="AF15" s="324"/>
      <c r="AG15" s="325"/>
    </row>
    <row r="16" spans="2:33">
      <c r="B16" s="670"/>
      <c r="C16" s="653"/>
      <c r="D16" s="653"/>
      <c r="E16" s="653"/>
      <c r="F16" s="653"/>
      <c r="G16" s="653"/>
      <c r="H16" s="653"/>
      <c r="I16" s="653"/>
      <c r="J16" s="653"/>
      <c r="K16" s="653"/>
      <c r="L16" s="653"/>
      <c r="M16" s="653"/>
      <c r="N16" s="653"/>
      <c r="O16" s="653"/>
      <c r="P16" s="653"/>
      <c r="Q16" s="653"/>
      <c r="R16" s="653"/>
      <c r="S16" s="653"/>
      <c r="T16" s="653"/>
      <c r="U16" s="653"/>
      <c r="V16" s="653"/>
      <c r="W16" s="653"/>
      <c r="X16" s="653"/>
      <c r="Y16" s="653"/>
      <c r="Z16" s="653"/>
      <c r="AA16" s="653"/>
      <c r="AB16" s="653"/>
      <c r="AC16" s="653"/>
      <c r="AD16" s="653"/>
      <c r="AE16" s="653"/>
      <c r="AF16" s="653"/>
      <c r="AG16" s="653"/>
    </row>
    <row r="17" spans="2:33">
      <c r="B17" s="758" t="s">
        <v>2223</v>
      </c>
      <c r="C17" s="761">
        <v>2.0649999999999999</v>
      </c>
      <c r="D17" s="760" t="s">
        <v>2224</v>
      </c>
      <c r="E17" s="468">
        <v>1</v>
      </c>
      <c r="F17" s="333" t="s">
        <v>2232</v>
      </c>
      <c r="G17" s="377" t="s">
        <v>2455</v>
      </c>
      <c r="H17" s="334" t="s">
        <v>2105</v>
      </c>
      <c r="I17" s="468">
        <v>8.0000000000000002E-3</v>
      </c>
      <c r="J17" s="376" t="s">
        <v>1700</v>
      </c>
      <c r="K17" s="361">
        <v>87</v>
      </c>
      <c r="L17" s="361">
        <v>7.07</v>
      </c>
      <c r="M17" s="361">
        <v>9</v>
      </c>
      <c r="N17" s="468">
        <v>2</v>
      </c>
      <c r="O17" s="335" t="s">
        <v>1722</v>
      </c>
      <c r="P17" s="335" t="s">
        <v>1699</v>
      </c>
      <c r="Q17" s="335" t="s">
        <v>1709</v>
      </c>
      <c r="R17" s="468">
        <v>1</v>
      </c>
      <c r="S17" s="383" t="s">
        <v>1701</v>
      </c>
      <c r="T17" s="383" t="s">
        <v>1767</v>
      </c>
      <c r="U17" s="383">
        <v>1</v>
      </c>
      <c r="V17" s="383" t="s">
        <v>1699</v>
      </c>
      <c r="W17" s="383" t="s">
        <v>1698</v>
      </c>
      <c r="X17" s="383">
        <v>1</v>
      </c>
      <c r="Y17" s="322"/>
      <c r="Z17" s="322"/>
      <c r="AA17" s="322"/>
      <c r="AB17" s="317" t="s">
        <v>2083</v>
      </c>
      <c r="AC17" s="317" t="s">
        <v>1701</v>
      </c>
      <c r="AD17" s="317">
        <v>0</v>
      </c>
      <c r="AE17" s="317"/>
      <c r="AF17" s="468">
        <v>7.4626000000000001</v>
      </c>
      <c r="AG17" s="362">
        <v>112.42872</v>
      </c>
    </row>
    <row r="18" spans="2:33" hidden="1">
      <c r="B18" s="758"/>
      <c r="C18" s="761"/>
      <c r="D18" s="760"/>
      <c r="E18" s="468"/>
      <c r="F18" s="468"/>
      <c r="G18" s="468"/>
      <c r="H18" s="360"/>
      <c r="I18" s="468"/>
      <c r="J18" s="468"/>
      <c r="K18" s="468"/>
      <c r="L18" s="468"/>
      <c r="M18" s="468"/>
      <c r="N18" s="468"/>
      <c r="O18" s="468"/>
      <c r="P18" s="468"/>
      <c r="Q18" s="468"/>
      <c r="R18" s="468"/>
      <c r="S18" s="468"/>
      <c r="T18" s="468"/>
      <c r="U18" s="468"/>
      <c r="V18" s="468"/>
      <c r="W18" s="468"/>
      <c r="X18" s="468"/>
      <c r="Y18" s="468"/>
      <c r="Z18" s="468"/>
      <c r="AA18" s="468"/>
      <c r="AB18" s="468"/>
      <c r="AC18" s="468"/>
      <c r="AD18" s="468"/>
      <c r="AE18" s="468"/>
      <c r="AF18" s="468"/>
      <c r="AG18" s="411"/>
    </row>
    <row r="19" spans="2:33">
      <c r="B19" s="758"/>
      <c r="C19" s="761"/>
      <c r="D19" s="760"/>
      <c r="E19" s="468">
        <v>2</v>
      </c>
      <c r="F19" s="333" t="s">
        <v>2231</v>
      </c>
      <c r="G19" s="377" t="s">
        <v>2225</v>
      </c>
      <c r="H19" s="334" t="s">
        <v>2106</v>
      </c>
      <c r="I19" s="468">
        <v>1.069</v>
      </c>
      <c r="J19" s="376" t="s">
        <v>1700</v>
      </c>
      <c r="K19" s="361">
        <v>6.45</v>
      </c>
      <c r="L19" s="361">
        <v>6.8</v>
      </c>
      <c r="M19" s="361">
        <v>9.1999999999999993</v>
      </c>
      <c r="N19" s="468">
        <v>2</v>
      </c>
      <c r="O19" s="468" t="s">
        <v>1706</v>
      </c>
      <c r="P19" s="335" t="s">
        <v>1701</v>
      </c>
      <c r="Q19" s="335" t="s">
        <v>1709</v>
      </c>
      <c r="R19" s="468">
        <v>3</v>
      </c>
      <c r="S19" s="383" t="s">
        <v>1701</v>
      </c>
      <c r="T19" s="383" t="s">
        <v>1767</v>
      </c>
      <c r="U19" s="383">
        <v>0</v>
      </c>
      <c r="V19" s="383" t="s">
        <v>1701</v>
      </c>
      <c r="W19" s="383" t="s">
        <v>1707</v>
      </c>
      <c r="X19" s="383">
        <v>1</v>
      </c>
      <c r="Y19" s="322"/>
      <c r="Z19" s="322"/>
      <c r="AA19" s="322"/>
      <c r="AB19" s="317" t="s">
        <v>2064</v>
      </c>
      <c r="AC19" s="317" t="s">
        <v>2446</v>
      </c>
      <c r="AD19" s="317">
        <v>0</v>
      </c>
      <c r="AE19" s="317"/>
      <c r="AF19" s="468">
        <v>7.4653799999999997</v>
      </c>
      <c r="AG19" s="362">
        <v>112.42044</v>
      </c>
    </row>
    <row r="20" spans="2:33">
      <c r="B20" s="670"/>
      <c r="C20" s="653"/>
      <c r="D20" s="653"/>
      <c r="E20" s="653"/>
      <c r="F20" s="653"/>
      <c r="G20" s="653"/>
      <c r="H20" s="653"/>
      <c r="I20" s="653"/>
      <c r="J20" s="653"/>
      <c r="K20" s="653"/>
      <c r="L20" s="653"/>
      <c r="M20" s="653"/>
      <c r="N20" s="653"/>
      <c r="O20" s="653"/>
      <c r="P20" s="653"/>
      <c r="Q20" s="653"/>
      <c r="R20" s="653"/>
      <c r="S20" s="653"/>
      <c r="T20" s="653"/>
      <c r="U20" s="653"/>
      <c r="V20" s="653"/>
      <c r="W20" s="653"/>
      <c r="X20" s="653"/>
      <c r="Y20" s="653"/>
      <c r="Z20" s="653"/>
      <c r="AA20" s="653"/>
      <c r="AB20" s="653"/>
      <c r="AC20" s="653"/>
      <c r="AD20" s="653"/>
      <c r="AE20" s="653"/>
      <c r="AF20" s="653"/>
      <c r="AG20" s="653"/>
    </row>
    <row r="21" spans="2:33">
      <c r="B21" s="472" t="s">
        <v>2050</v>
      </c>
      <c r="C21" s="467">
        <v>0.44600000000000001</v>
      </c>
      <c r="D21" s="376" t="s">
        <v>2226</v>
      </c>
      <c r="E21" s="468">
        <v>1</v>
      </c>
      <c r="F21" s="317" t="s">
        <v>2230</v>
      </c>
      <c r="G21" s="468" t="s">
        <v>2447</v>
      </c>
      <c r="H21" s="360" t="s">
        <v>2076</v>
      </c>
      <c r="I21" s="468">
        <v>0.33400000000000002</v>
      </c>
      <c r="J21" s="468" t="s">
        <v>1700</v>
      </c>
      <c r="K21" s="361">
        <v>4.2</v>
      </c>
      <c r="L21" s="361">
        <v>5.9</v>
      </c>
      <c r="M21" s="361">
        <v>7</v>
      </c>
      <c r="N21" s="468">
        <v>1</v>
      </c>
      <c r="O21" s="468" t="s">
        <v>1705</v>
      </c>
      <c r="P21" s="468" t="s">
        <v>1701</v>
      </c>
      <c r="Q21" s="468" t="s">
        <v>1709</v>
      </c>
      <c r="R21" s="468">
        <v>1</v>
      </c>
      <c r="S21" s="468" t="s">
        <v>1701</v>
      </c>
      <c r="T21" s="468" t="s">
        <v>1767</v>
      </c>
      <c r="U21" s="468">
        <v>1</v>
      </c>
      <c r="V21" s="468" t="s">
        <v>1703</v>
      </c>
      <c r="W21" s="468" t="s">
        <v>1698</v>
      </c>
      <c r="X21" s="468">
        <v>1</v>
      </c>
      <c r="Y21" s="322"/>
      <c r="Z21" s="322"/>
      <c r="AA21" s="322"/>
      <c r="AB21" s="468" t="s">
        <v>1699</v>
      </c>
      <c r="AC21" s="468" t="s">
        <v>1703</v>
      </c>
      <c r="AD21" s="468">
        <v>0</v>
      </c>
      <c r="AE21" s="468"/>
      <c r="AF21" s="468">
        <v>7.4788899999999998</v>
      </c>
      <c r="AG21" s="362">
        <v>112.41767</v>
      </c>
    </row>
    <row r="22" spans="2:33">
      <c r="B22" s="670"/>
      <c r="C22" s="653"/>
      <c r="D22" s="653"/>
      <c r="E22" s="653"/>
      <c r="F22" s="653"/>
      <c r="G22" s="653"/>
      <c r="H22" s="653"/>
      <c r="I22" s="653"/>
      <c r="J22" s="653"/>
      <c r="K22" s="653"/>
      <c r="L22" s="653"/>
      <c r="M22" s="653"/>
      <c r="N22" s="653"/>
      <c r="O22" s="653"/>
      <c r="P22" s="653"/>
      <c r="Q22" s="653"/>
      <c r="R22" s="653"/>
      <c r="S22" s="653"/>
      <c r="T22" s="653"/>
      <c r="U22" s="653"/>
      <c r="V22" s="653"/>
      <c r="W22" s="653"/>
      <c r="X22" s="653"/>
      <c r="Y22" s="653"/>
      <c r="Z22" s="653"/>
      <c r="AA22" s="653"/>
      <c r="AB22" s="653"/>
      <c r="AC22" s="653"/>
      <c r="AD22" s="653"/>
      <c r="AE22" s="653"/>
      <c r="AF22" s="653"/>
      <c r="AG22" s="653"/>
    </row>
    <row r="23" spans="2:33">
      <c r="B23" s="472" t="s">
        <v>2253</v>
      </c>
      <c r="C23" s="467">
        <v>1.411</v>
      </c>
      <c r="D23" s="376" t="s">
        <v>2254</v>
      </c>
      <c r="E23" s="468"/>
      <c r="F23" s="317"/>
      <c r="G23" s="468"/>
      <c r="H23" s="360"/>
      <c r="I23" s="384"/>
      <c r="J23" s="468"/>
      <c r="K23" s="361"/>
      <c r="L23" s="361"/>
      <c r="M23" s="361"/>
      <c r="N23" s="468"/>
      <c r="O23" s="468"/>
      <c r="P23" s="468"/>
      <c r="Q23" s="468"/>
      <c r="R23" s="468"/>
      <c r="S23" s="468"/>
      <c r="T23" s="468"/>
      <c r="U23" s="468"/>
      <c r="V23" s="468"/>
      <c r="W23" s="468"/>
      <c r="X23" s="468"/>
      <c r="Y23" s="322"/>
      <c r="Z23" s="322"/>
      <c r="AA23" s="322"/>
      <c r="AB23" s="468"/>
      <c r="AC23" s="468"/>
      <c r="AD23" s="468"/>
      <c r="AE23" s="468"/>
      <c r="AF23" s="468"/>
      <c r="AG23" s="362"/>
    </row>
    <row r="24" spans="2:33">
      <c r="B24" s="670"/>
      <c r="C24" s="653"/>
      <c r="D24" s="653"/>
      <c r="E24" s="653"/>
      <c r="F24" s="653"/>
      <c r="G24" s="653"/>
      <c r="H24" s="653"/>
      <c r="I24" s="653"/>
      <c r="J24" s="653"/>
      <c r="K24" s="653"/>
      <c r="L24" s="653"/>
      <c r="M24" s="653"/>
      <c r="N24" s="653"/>
      <c r="O24" s="653"/>
      <c r="P24" s="653"/>
      <c r="Q24" s="653"/>
      <c r="R24" s="653"/>
      <c r="S24" s="653"/>
      <c r="T24" s="653"/>
      <c r="U24" s="653"/>
      <c r="V24" s="653"/>
      <c r="W24" s="653"/>
      <c r="X24" s="653"/>
      <c r="Y24" s="653"/>
      <c r="Z24" s="653"/>
      <c r="AA24" s="653"/>
      <c r="AB24" s="653"/>
      <c r="AC24" s="653"/>
      <c r="AD24" s="653"/>
      <c r="AE24" s="653"/>
      <c r="AF24" s="653"/>
      <c r="AG24" s="653"/>
    </row>
    <row r="25" spans="2:33">
      <c r="B25" s="472" t="s">
        <v>2255</v>
      </c>
      <c r="C25" s="467">
        <v>1.508</v>
      </c>
      <c r="D25" s="376" t="s">
        <v>2256</v>
      </c>
      <c r="E25" s="376">
        <v>1</v>
      </c>
      <c r="F25" s="377" t="s">
        <v>2257</v>
      </c>
      <c r="G25" s="376" t="s">
        <v>2258</v>
      </c>
      <c r="H25" s="338" t="s">
        <v>2102</v>
      </c>
      <c r="I25" s="320">
        <v>0</v>
      </c>
      <c r="J25" s="376" t="s">
        <v>1700</v>
      </c>
      <c r="K25" s="321">
        <v>40.700000000000003</v>
      </c>
      <c r="L25" s="321">
        <v>7.05</v>
      </c>
      <c r="M25" s="321">
        <f>1.35+7.05+1.3</f>
        <v>9.7000000000000011</v>
      </c>
      <c r="N25" s="376">
        <v>1</v>
      </c>
      <c r="O25" s="335" t="s">
        <v>1697</v>
      </c>
      <c r="P25" s="335" t="s">
        <v>1705</v>
      </c>
      <c r="Q25" s="335" t="s">
        <v>1709</v>
      </c>
      <c r="R25" s="376">
        <v>2</v>
      </c>
      <c r="S25" s="383" t="s">
        <v>1701</v>
      </c>
      <c r="T25" s="383" t="s">
        <v>1767</v>
      </c>
      <c r="U25" s="383">
        <v>1</v>
      </c>
      <c r="V25" s="383" t="s">
        <v>1699</v>
      </c>
      <c r="W25" s="383" t="s">
        <v>1707</v>
      </c>
      <c r="X25" s="383">
        <v>0</v>
      </c>
      <c r="Y25" s="322"/>
      <c r="Z25" s="322"/>
      <c r="AA25" s="322"/>
      <c r="AB25" s="317" t="s">
        <v>1699</v>
      </c>
      <c r="AC25" s="317" t="s">
        <v>1703</v>
      </c>
      <c r="AD25" s="317">
        <v>2</v>
      </c>
      <c r="AE25" s="317"/>
      <c r="AF25" s="377">
        <v>7.4663899999999996</v>
      </c>
      <c r="AG25" s="336">
        <v>112.42749000000001</v>
      </c>
    </row>
    <row r="26" spans="2:33">
      <c r="B26" s="670"/>
      <c r="C26" s="653"/>
      <c r="D26" s="653"/>
      <c r="E26" s="653"/>
      <c r="F26" s="653"/>
      <c r="G26" s="653"/>
      <c r="H26" s="653"/>
      <c r="I26" s="653"/>
      <c r="J26" s="653"/>
      <c r="K26" s="653"/>
      <c r="L26" s="653"/>
      <c r="M26" s="653"/>
      <c r="N26" s="653"/>
      <c r="O26" s="653"/>
      <c r="P26" s="653"/>
      <c r="Q26" s="653"/>
      <c r="R26" s="653"/>
      <c r="S26" s="653"/>
      <c r="T26" s="653"/>
      <c r="U26" s="653"/>
      <c r="V26" s="653"/>
      <c r="W26" s="653"/>
      <c r="X26" s="653"/>
      <c r="Y26" s="653"/>
      <c r="Z26" s="653"/>
      <c r="AA26" s="653"/>
      <c r="AB26" s="653"/>
      <c r="AC26" s="653"/>
      <c r="AD26" s="653"/>
      <c r="AE26" s="653"/>
      <c r="AF26" s="653"/>
      <c r="AG26" s="653"/>
    </row>
    <row r="27" spans="2:33">
      <c r="B27" s="472" t="s">
        <v>2259</v>
      </c>
      <c r="C27" s="467">
        <v>0.312</v>
      </c>
      <c r="D27" s="376" t="s">
        <v>2260</v>
      </c>
      <c r="E27" s="376"/>
      <c r="F27" s="377"/>
      <c r="G27" s="376"/>
      <c r="H27" s="338"/>
      <c r="I27" s="320"/>
      <c r="J27" s="376"/>
      <c r="K27" s="321"/>
      <c r="L27" s="321"/>
      <c r="M27" s="321"/>
      <c r="N27" s="376"/>
      <c r="O27" s="376"/>
      <c r="P27" s="376"/>
      <c r="Q27" s="376"/>
      <c r="R27" s="376"/>
      <c r="S27" s="376"/>
      <c r="T27" s="376"/>
      <c r="U27" s="376"/>
      <c r="V27" s="376"/>
      <c r="W27" s="376"/>
      <c r="X27" s="376"/>
      <c r="Y27" s="322"/>
      <c r="Z27" s="322"/>
      <c r="AA27" s="322"/>
      <c r="AB27" s="376"/>
      <c r="AC27" s="376"/>
      <c r="AD27" s="376"/>
      <c r="AE27" s="321"/>
      <c r="AF27" s="421"/>
      <c r="AG27" s="336"/>
    </row>
    <row r="28" spans="2:33">
      <c r="B28" s="670"/>
      <c r="C28" s="653"/>
      <c r="D28" s="653"/>
      <c r="E28" s="653"/>
      <c r="F28" s="653"/>
      <c r="G28" s="653"/>
      <c r="H28" s="653"/>
      <c r="I28" s="653"/>
      <c r="J28" s="653"/>
      <c r="K28" s="653"/>
      <c r="L28" s="653"/>
      <c r="M28" s="653"/>
      <c r="N28" s="653"/>
      <c r="O28" s="653"/>
      <c r="P28" s="653"/>
      <c r="Q28" s="653"/>
      <c r="R28" s="653"/>
      <c r="S28" s="653"/>
      <c r="T28" s="653"/>
      <c r="U28" s="653"/>
      <c r="V28" s="653"/>
      <c r="W28" s="653"/>
      <c r="X28" s="653"/>
      <c r="Y28" s="653"/>
      <c r="Z28" s="653"/>
      <c r="AA28" s="653"/>
      <c r="AB28" s="653"/>
      <c r="AC28" s="653"/>
      <c r="AD28" s="653"/>
      <c r="AE28" s="653"/>
      <c r="AF28" s="653"/>
      <c r="AG28" s="653"/>
    </row>
    <row r="29" spans="2:33">
      <c r="B29" s="472" t="s">
        <v>2269</v>
      </c>
      <c r="C29" s="467">
        <v>1.2769999999999999</v>
      </c>
      <c r="D29" s="376" t="s">
        <v>2270</v>
      </c>
      <c r="E29" s="376">
        <v>1</v>
      </c>
      <c r="F29" s="377" t="s">
        <v>2271</v>
      </c>
      <c r="G29" s="376" t="s">
        <v>2272</v>
      </c>
      <c r="H29" s="338" t="s">
        <v>2113</v>
      </c>
      <c r="I29" s="320">
        <v>1.016</v>
      </c>
      <c r="J29" s="376" t="s">
        <v>1700</v>
      </c>
      <c r="K29" s="321">
        <v>13.1</v>
      </c>
      <c r="L29" s="321">
        <v>5.3</v>
      </c>
      <c r="M29" s="321">
        <v>6.6</v>
      </c>
      <c r="N29" s="376">
        <v>1</v>
      </c>
      <c r="O29" s="481" t="s">
        <v>1697</v>
      </c>
      <c r="P29" s="481" t="s">
        <v>1701</v>
      </c>
      <c r="Q29" s="481" t="s">
        <v>1709</v>
      </c>
      <c r="R29" s="481">
        <v>0</v>
      </c>
      <c r="S29" s="376" t="s">
        <v>1701</v>
      </c>
      <c r="T29" s="376" t="s">
        <v>1767</v>
      </c>
      <c r="U29" s="376">
        <v>0</v>
      </c>
      <c r="V29" s="376" t="s">
        <v>1699</v>
      </c>
      <c r="W29" s="376" t="s">
        <v>1699</v>
      </c>
      <c r="X29" s="376">
        <v>1</v>
      </c>
      <c r="Y29" s="322"/>
      <c r="Z29" s="322"/>
      <c r="AA29" s="322"/>
      <c r="AB29" s="376" t="s">
        <v>1699</v>
      </c>
      <c r="AC29" s="376" t="s">
        <v>1703</v>
      </c>
      <c r="AD29" s="376">
        <v>0</v>
      </c>
      <c r="AE29" s="321"/>
      <c r="AF29" s="377">
        <v>7.46617</v>
      </c>
      <c r="AG29" s="336">
        <v>112.42077</v>
      </c>
    </row>
    <row r="30" spans="2:33">
      <c r="B30" s="670"/>
      <c r="C30" s="653"/>
      <c r="D30" s="653"/>
      <c r="E30" s="653"/>
      <c r="F30" s="653"/>
      <c r="G30" s="653"/>
      <c r="H30" s="653"/>
      <c r="I30" s="653"/>
      <c r="J30" s="653"/>
      <c r="K30" s="653"/>
      <c r="L30" s="653"/>
      <c r="M30" s="653"/>
      <c r="N30" s="653"/>
      <c r="O30" s="653"/>
      <c r="P30" s="653"/>
      <c r="Q30" s="653"/>
      <c r="R30" s="653"/>
      <c r="S30" s="653"/>
      <c r="T30" s="653"/>
      <c r="U30" s="653"/>
      <c r="V30" s="653"/>
      <c r="W30" s="653"/>
      <c r="X30" s="653"/>
      <c r="Y30" s="653"/>
      <c r="Z30" s="653"/>
      <c r="AA30" s="653"/>
      <c r="AB30" s="653"/>
      <c r="AC30" s="653"/>
      <c r="AD30" s="653"/>
      <c r="AE30" s="653"/>
      <c r="AF30" s="653"/>
      <c r="AG30" s="653"/>
    </row>
    <row r="31" spans="2:33">
      <c r="B31" s="483" t="s">
        <v>2060</v>
      </c>
      <c r="C31" s="476">
        <v>0.871</v>
      </c>
      <c r="D31" s="481" t="s">
        <v>2286</v>
      </c>
      <c r="E31" s="345">
        <v>1</v>
      </c>
      <c r="F31" s="333" t="s">
        <v>2287</v>
      </c>
      <c r="G31" s="444" t="s">
        <v>2288</v>
      </c>
      <c r="H31" s="435" t="s">
        <v>2117</v>
      </c>
      <c r="I31" s="347">
        <v>0.27100000000000002</v>
      </c>
      <c r="J31" s="481" t="s">
        <v>1700</v>
      </c>
      <c r="K31" s="348">
        <v>3.1</v>
      </c>
      <c r="L31" s="348">
        <v>6.2</v>
      </c>
      <c r="M31" s="348">
        <v>6.2</v>
      </c>
      <c r="N31" s="345">
        <v>1</v>
      </c>
      <c r="O31" s="345" t="s">
        <v>1705</v>
      </c>
      <c r="P31" s="345" t="s">
        <v>1701</v>
      </c>
      <c r="Q31" s="345" t="s">
        <v>1709</v>
      </c>
      <c r="R31" s="345">
        <v>3</v>
      </c>
      <c r="S31" s="345" t="s">
        <v>1701</v>
      </c>
      <c r="T31" s="345" t="s">
        <v>1767</v>
      </c>
      <c r="U31" s="345">
        <v>2</v>
      </c>
      <c r="V31" s="345" t="s">
        <v>1701</v>
      </c>
      <c r="W31" s="345" t="s">
        <v>1707</v>
      </c>
      <c r="X31" s="345">
        <v>1</v>
      </c>
      <c r="Y31" s="322"/>
      <c r="Z31" s="322"/>
      <c r="AA31" s="322"/>
      <c r="AB31" s="345" t="s">
        <v>1699</v>
      </c>
      <c r="AC31" s="345" t="s">
        <v>1703</v>
      </c>
      <c r="AD31" s="345">
        <v>2</v>
      </c>
      <c r="AE31" s="355"/>
      <c r="AF31" s="449">
        <v>7.4839500000000001</v>
      </c>
      <c r="AG31" s="349">
        <v>112.41768999999999</v>
      </c>
    </row>
    <row r="32" spans="2:33">
      <c r="B32" s="342"/>
      <c r="C32" s="343"/>
      <c r="D32" s="343"/>
      <c r="E32" s="343"/>
      <c r="F32" s="343"/>
      <c r="G32" s="473"/>
      <c r="H32" s="343"/>
      <c r="I32" s="343"/>
      <c r="J32" s="343"/>
      <c r="K32" s="343"/>
      <c r="L32" s="343"/>
      <c r="M32" s="343"/>
      <c r="N32" s="343"/>
      <c r="O32" s="343"/>
      <c r="P32" s="343"/>
      <c r="Q32" s="343"/>
      <c r="R32" s="343"/>
      <c r="S32" s="343"/>
      <c r="T32" s="343"/>
      <c r="U32" s="343"/>
      <c r="V32" s="343"/>
      <c r="W32" s="343"/>
      <c r="X32" s="343"/>
      <c r="Y32" s="343"/>
      <c r="Z32" s="343"/>
      <c r="AA32" s="343"/>
      <c r="AB32" s="343"/>
      <c r="AC32" s="343"/>
      <c r="AD32" s="343"/>
      <c r="AE32" s="343"/>
      <c r="AF32" s="343"/>
      <c r="AG32" s="344"/>
    </row>
    <row r="33" spans="2:33">
      <c r="B33" s="472" t="s">
        <v>2294</v>
      </c>
      <c r="C33" s="377">
        <v>0.183</v>
      </c>
      <c r="D33" s="377" t="s">
        <v>2295</v>
      </c>
      <c r="E33" s="377"/>
      <c r="F33" s="333"/>
      <c r="G33" s="377"/>
      <c r="H33" s="334"/>
      <c r="I33" s="326"/>
      <c r="J33" s="376"/>
      <c r="K33" s="366"/>
      <c r="L33" s="366"/>
      <c r="M33" s="366"/>
      <c r="N33" s="377"/>
      <c r="O33" s="335"/>
      <c r="P33" s="335"/>
      <c r="Q33" s="335"/>
      <c r="R33" s="335"/>
      <c r="S33" s="383"/>
      <c r="T33" s="383"/>
      <c r="U33" s="383"/>
      <c r="V33" s="383"/>
      <c r="W33" s="383"/>
      <c r="X33" s="383"/>
      <c r="Y33" s="322"/>
      <c r="Z33" s="322"/>
      <c r="AA33" s="322"/>
      <c r="AB33" s="317"/>
      <c r="AC33" s="317"/>
      <c r="AD33" s="383"/>
      <c r="AE33" s="383"/>
      <c r="AF33" s="377"/>
      <c r="AG33" s="378"/>
    </row>
    <row r="34" spans="2:33">
      <c r="B34" s="670"/>
      <c r="C34" s="653"/>
      <c r="D34" s="653"/>
      <c r="E34" s="653"/>
      <c r="F34" s="653"/>
      <c r="G34" s="653"/>
      <c r="H34" s="653"/>
      <c r="I34" s="653"/>
      <c r="J34" s="653"/>
      <c r="K34" s="653"/>
      <c r="L34" s="653"/>
      <c r="M34" s="653"/>
      <c r="N34" s="653"/>
      <c r="O34" s="653"/>
      <c r="P34" s="653"/>
      <c r="Q34" s="653"/>
      <c r="R34" s="653"/>
      <c r="S34" s="653"/>
      <c r="T34" s="653"/>
      <c r="U34" s="653"/>
      <c r="V34" s="653"/>
      <c r="W34" s="653"/>
      <c r="X34" s="653"/>
      <c r="Y34" s="653"/>
      <c r="Z34" s="653"/>
      <c r="AA34" s="653"/>
      <c r="AB34" s="653"/>
      <c r="AC34" s="653"/>
      <c r="AD34" s="653"/>
      <c r="AE34" s="653"/>
      <c r="AF34" s="653"/>
      <c r="AG34" s="653"/>
    </row>
    <row r="35" spans="2:33">
      <c r="B35" s="472" t="s">
        <v>2314</v>
      </c>
      <c r="C35" s="484">
        <v>0.86299999999999999</v>
      </c>
      <c r="D35" s="376" t="s">
        <v>2315</v>
      </c>
      <c r="E35" s="468"/>
      <c r="F35" s="377"/>
      <c r="G35" s="468"/>
      <c r="H35" s="338"/>
      <c r="I35" s="468"/>
      <c r="J35" s="468"/>
      <c r="K35" s="361"/>
      <c r="L35" s="361"/>
      <c r="M35" s="468"/>
      <c r="N35" s="468"/>
      <c r="O35" s="376"/>
      <c r="P35" s="376"/>
      <c r="Q35" s="376"/>
      <c r="R35" s="376"/>
      <c r="S35" s="376"/>
      <c r="T35" s="376"/>
      <c r="U35" s="376"/>
      <c r="V35" s="376"/>
      <c r="W35" s="376"/>
      <c r="X35" s="376"/>
      <c r="Y35" s="322"/>
      <c r="Z35" s="322"/>
      <c r="AA35" s="322"/>
      <c r="AB35" s="376"/>
      <c r="AC35" s="376"/>
      <c r="AD35" s="376"/>
      <c r="AF35" s="468"/>
      <c r="AG35" s="362"/>
    </row>
    <row r="36" spans="2:33">
      <c r="B36" s="670"/>
      <c r="C36" s="653"/>
      <c r="D36" s="653"/>
      <c r="E36" s="653"/>
      <c r="F36" s="653"/>
      <c r="G36" s="653"/>
      <c r="H36" s="653"/>
      <c r="I36" s="653"/>
      <c r="J36" s="653"/>
      <c r="K36" s="653"/>
      <c r="L36" s="653"/>
      <c r="M36" s="653"/>
      <c r="N36" s="653"/>
      <c r="O36" s="653"/>
      <c r="P36" s="653"/>
      <c r="Q36" s="653"/>
      <c r="R36" s="653"/>
      <c r="S36" s="653"/>
      <c r="T36" s="653"/>
      <c r="U36" s="653"/>
      <c r="V36" s="653"/>
      <c r="W36" s="653"/>
      <c r="X36" s="653"/>
      <c r="Y36" s="653"/>
      <c r="Z36" s="653"/>
      <c r="AA36" s="653"/>
      <c r="AB36" s="653"/>
      <c r="AC36" s="653"/>
      <c r="AD36" s="653"/>
      <c r="AE36" s="653"/>
      <c r="AF36" s="653"/>
      <c r="AG36" s="653"/>
    </row>
    <row r="37" spans="2:33">
      <c r="B37" s="472" t="s">
        <v>2320</v>
      </c>
      <c r="C37" s="486">
        <v>0.442</v>
      </c>
      <c r="D37" s="331" t="s">
        <v>2321</v>
      </c>
      <c r="E37" s="377"/>
      <c r="F37" s="377"/>
      <c r="G37" s="377"/>
      <c r="H37" s="435"/>
      <c r="I37" s="485"/>
      <c r="J37" s="450"/>
      <c r="K37" s="451"/>
      <c r="L37" s="451"/>
      <c r="M37" s="451"/>
      <c r="N37" s="377"/>
      <c r="O37" s="377"/>
      <c r="P37" s="377"/>
      <c r="Q37" s="377"/>
      <c r="R37" s="377"/>
      <c r="S37" s="377"/>
      <c r="T37" s="377"/>
      <c r="U37" s="377"/>
      <c r="V37" s="377"/>
      <c r="W37" s="377"/>
      <c r="X37" s="377"/>
      <c r="Y37" s="322"/>
      <c r="Z37" s="322"/>
      <c r="AA37" s="322"/>
      <c r="AB37" s="377"/>
      <c r="AC37" s="377"/>
      <c r="AF37" s="377"/>
      <c r="AG37" s="378"/>
    </row>
    <row r="38" spans="2:33">
      <c r="B38" s="670"/>
      <c r="C38" s="653"/>
      <c r="D38" s="653"/>
      <c r="E38" s="653"/>
      <c r="F38" s="653"/>
      <c r="G38" s="653"/>
      <c r="H38" s="653"/>
      <c r="I38" s="653"/>
      <c r="J38" s="653"/>
      <c r="K38" s="653"/>
      <c r="L38" s="653"/>
      <c r="M38" s="653"/>
      <c r="N38" s="653"/>
      <c r="O38" s="653"/>
      <c r="P38" s="653"/>
      <c r="Q38" s="653"/>
      <c r="R38" s="653"/>
      <c r="S38" s="653"/>
      <c r="T38" s="653"/>
      <c r="U38" s="653"/>
      <c r="V38" s="653"/>
      <c r="W38" s="653"/>
      <c r="X38" s="653"/>
      <c r="Y38" s="653"/>
      <c r="Z38" s="653"/>
      <c r="AA38" s="653"/>
      <c r="AB38" s="653"/>
      <c r="AC38" s="653"/>
      <c r="AD38" s="653"/>
      <c r="AE38" s="653"/>
      <c r="AF38" s="653"/>
      <c r="AG38" s="653"/>
    </row>
    <row r="39" spans="2:33">
      <c r="B39" s="472" t="s">
        <v>2322</v>
      </c>
      <c r="C39" s="485">
        <v>0.377</v>
      </c>
      <c r="D39" s="376" t="s">
        <v>2442</v>
      </c>
      <c r="E39" s="468"/>
      <c r="F39" s="333"/>
      <c r="G39" s="377"/>
      <c r="H39" s="334"/>
      <c r="I39" s="468"/>
      <c r="J39" s="376"/>
      <c r="K39" s="361"/>
      <c r="L39" s="361"/>
      <c r="M39" s="361"/>
      <c r="N39" s="468"/>
      <c r="O39" s="335"/>
      <c r="P39" s="335"/>
      <c r="Q39" s="335"/>
      <c r="R39" s="468"/>
      <c r="S39" s="376"/>
      <c r="T39" s="376"/>
      <c r="U39" s="376"/>
      <c r="V39" s="376"/>
      <c r="W39" s="376"/>
      <c r="X39" s="376"/>
      <c r="Y39" s="322"/>
      <c r="Z39" s="322"/>
      <c r="AA39" s="322"/>
      <c r="AB39" s="377"/>
      <c r="AC39" s="377"/>
      <c r="AD39" s="377"/>
      <c r="AE39" s="377"/>
      <c r="AF39" s="468"/>
      <c r="AG39" s="362"/>
    </row>
    <row r="40" spans="2:33">
      <c r="B40" s="670"/>
      <c r="C40" s="653"/>
      <c r="D40" s="653"/>
      <c r="E40" s="653"/>
      <c r="F40" s="653"/>
      <c r="G40" s="653"/>
      <c r="H40" s="653"/>
      <c r="I40" s="653"/>
      <c r="J40" s="653"/>
      <c r="K40" s="653"/>
      <c r="L40" s="653"/>
      <c r="M40" s="653"/>
      <c r="N40" s="653"/>
      <c r="O40" s="653"/>
      <c r="P40" s="653"/>
      <c r="Q40" s="653"/>
      <c r="R40" s="653"/>
      <c r="S40" s="653"/>
      <c r="T40" s="653"/>
      <c r="U40" s="653"/>
      <c r="V40" s="653"/>
      <c r="W40" s="653"/>
      <c r="X40" s="653"/>
      <c r="Y40" s="653"/>
      <c r="Z40" s="653"/>
      <c r="AA40" s="653"/>
      <c r="AB40" s="653"/>
      <c r="AC40" s="653"/>
      <c r="AD40" s="653"/>
      <c r="AE40" s="653"/>
      <c r="AF40" s="653"/>
      <c r="AG40" s="653"/>
    </row>
    <row r="41" spans="2:33">
      <c r="B41" s="472" t="s">
        <v>2323</v>
      </c>
      <c r="C41" s="484">
        <v>0.66</v>
      </c>
      <c r="D41" s="376" t="s">
        <v>2324</v>
      </c>
      <c r="E41" s="376"/>
      <c r="F41" s="377"/>
      <c r="G41" s="376"/>
      <c r="I41" s="320"/>
      <c r="J41" s="376"/>
      <c r="K41" s="321"/>
      <c r="L41" s="321"/>
      <c r="M41" s="321"/>
      <c r="N41" s="376"/>
      <c r="O41" s="376"/>
      <c r="P41" s="376"/>
      <c r="Q41" s="376"/>
      <c r="R41" s="376"/>
      <c r="S41" s="376"/>
      <c r="T41" s="376"/>
      <c r="U41" s="376"/>
      <c r="V41" s="376"/>
      <c r="W41" s="376"/>
      <c r="X41" s="376"/>
      <c r="Y41" s="322"/>
      <c r="Z41" s="322"/>
      <c r="AA41" s="322"/>
      <c r="AB41" s="376"/>
      <c r="AC41" s="376"/>
      <c r="AD41" s="376"/>
      <c r="AF41" s="377"/>
      <c r="AG41" s="336"/>
    </row>
    <row r="42" spans="2:33">
      <c r="B42" s="342"/>
      <c r="C42" s="343"/>
      <c r="D42" s="343"/>
      <c r="E42" s="343"/>
      <c r="F42" s="343"/>
      <c r="G42" s="473"/>
      <c r="H42" s="397"/>
      <c r="I42" s="343"/>
      <c r="J42" s="343"/>
      <c r="K42" s="343"/>
      <c r="L42" s="343"/>
      <c r="M42" s="343"/>
      <c r="N42" s="343"/>
      <c r="O42" s="343"/>
      <c r="P42" s="343"/>
      <c r="Q42" s="343"/>
      <c r="R42" s="343"/>
      <c r="S42" s="343"/>
      <c r="T42" s="343"/>
      <c r="U42" s="343"/>
      <c r="V42" s="343"/>
      <c r="W42" s="343"/>
      <c r="X42" s="343"/>
      <c r="Y42" s="343"/>
      <c r="Z42" s="343"/>
      <c r="AA42" s="343"/>
      <c r="AB42" s="343"/>
      <c r="AC42" s="343"/>
      <c r="AD42" s="343"/>
      <c r="AE42" s="343"/>
      <c r="AF42" s="343"/>
      <c r="AG42" s="398"/>
    </row>
    <row r="43" spans="2:33">
      <c r="B43" s="674" t="s">
        <v>2325</v>
      </c>
      <c r="C43" s="682">
        <v>0.59499999999999997</v>
      </c>
      <c r="D43" s="755" t="s">
        <v>2326</v>
      </c>
      <c r="E43" s="376">
        <v>1</v>
      </c>
      <c r="F43" s="377" t="s">
        <v>2327</v>
      </c>
      <c r="G43" s="337" t="s">
        <v>2347</v>
      </c>
      <c r="H43" s="312" t="s">
        <v>2120</v>
      </c>
      <c r="I43" s="320">
        <v>0.33</v>
      </c>
      <c r="J43" s="376" t="s">
        <v>1700</v>
      </c>
      <c r="K43" s="321">
        <v>2.9</v>
      </c>
      <c r="L43" s="321">
        <v>3.6</v>
      </c>
      <c r="M43" s="321">
        <v>5.5</v>
      </c>
      <c r="N43" s="376">
        <v>1</v>
      </c>
      <c r="O43" s="377" t="s">
        <v>1705</v>
      </c>
      <c r="P43" s="377" t="s">
        <v>1701</v>
      </c>
      <c r="Q43" s="377" t="s">
        <v>1709</v>
      </c>
      <c r="R43" s="377">
        <v>1</v>
      </c>
      <c r="S43" s="377" t="s">
        <v>1701</v>
      </c>
      <c r="T43" s="377" t="s">
        <v>1767</v>
      </c>
      <c r="U43" s="377">
        <v>1</v>
      </c>
      <c r="V43" s="377" t="s">
        <v>1703</v>
      </c>
      <c r="W43" s="377" t="s">
        <v>1698</v>
      </c>
      <c r="X43" s="377">
        <v>1</v>
      </c>
      <c r="Y43" s="322"/>
      <c r="Z43" s="322"/>
      <c r="AA43" s="322"/>
      <c r="AB43" s="377" t="s">
        <v>1699</v>
      </c>
      <c r="AC43" s="377" t="s">
        <v>1703</v>
      </c>
      <c r="AD43" s="377">
        <v>0</v>
      </c>
      <c r="AF43" s="376">
        <v>7.4761899999999999</v>
      </c>
      <c r="AG43" s="336">
        <v>112.42085</v>
      </c>
    </row>
    <row r="44" spans="2:33" hidden="1">
      <c r="B44" s="686"/>
      <c r="C44" s="685"/>
      <c r="D44" s="756"/>
      <c r="E44" s="377"/>
      <c r="F44" s="376"/>
      <c r="G44" s="377"/>
      <c r="I44" s="377"/>
      <c r="J44" s="377"/>
      <c r="K44" s="377"/>
      <c r="L44" s="377"/>
      <c r="M44" s="377"/>
      <c r="N44" s="377"/>
      <c r="O44" s="377"/>
      <c r="P44" s="377"/>
      <c r="Q44" s="377"/>
      <c r="R44" s="377"/>
      <c r="S44" s="377"/>
      <c r="T44" s="377"/>
      <c r="U44" s="377"/>
      <c r="V44" s="377"/>
      <c r="W44" s="377"/>
      <c r="X44" s="377"/>
      <c r="Y44" s="377"/>
      <c r="Z44" s="377"/>
      <c r="AA44" s="377"/>
      <c r="AB44" s="377"/>
      <c r="AC44" s="377"/>
      <c r="AD44" s="377"/>
      <c r="AF44" s="377"/>
      <c r="AG44" s="378"/>
    </row>
    <row r="45" spans="2:33">
      <c r="B45" s="686"/>
      <c r="C45" s="685"/>
      <c r="D45" s="756"/>
      <c r="E45" s="377">
        <v>2</v>
      </c>
      <c r="F45" s="377" t="s">
        <v>2328</v>
      </c>
      <c r="G45" s="337" t="s">
        <v>2329</v>
      </c>
      <c r="H45" s="312" t="s">
        <v>2126</v>
      </c>
      <c r="I45" s="377">
        <v>0.34300000000000003</v>
      </c>
      <c r="J45" s="376" t="s">
        <v>1700</v>
      </c>
      <c r="K45" s="366">
        <v>3.3</v>
      </c>
      <c r="L45" s="366">
        <v>3.3</v>
      </c>
      <c r="M45" s="366">
        <v>5.2</v>
      </c>
      <c r="N45" s="377">
        <v>1</v>
      </c>
      <c r="O45" s="377" t="s">
        <v>1705</v>
      </c>
      <c r="P45" s="377" t="s">
        <v>1701</v>
      </c>
      <c r="Q45" s="377" t="s">
        <v>1709</v>
      </c>
      <c r="R45" s="377">
        <v>0</v>
      </c>
      <c r="S45" s="377" t="s">
        <v>1701</v>
      </c>
      <c r="T45" s="377" t="s">
        <v>1767</v>
      </c>
      <c r="U45" s="377">
        <v>1</v>
      </c>
      <c r="V45" s="377" t="s">
        <v>1703</v>
      </c>
      <c r="W45" s="377" t="s">
        <v>1698</v>
      </c>
      <c r="X45" s="377">
        <v>1</v>
      </c>
      <c r="Y45" s="322"/>
      <c r="Z45" s="322"/>
      <c r="AA45" s="322"/>
      <c r="AB45" s="377" t="s">
        <v>1699</v>
      </c>
      <c r="AC45" s="377" t="s">
        <v>1703</v>
      </c>
      <c r="AD45" s="377">
        <v>0</v>
      </c>
      <c r="AF45" s="377">
        <v>7.4767000000000001</v>
      </c>
      <c r="AG45" s="378">
        <v>112.42341</v>
      </c>
    </row>
    <row r="46" spans="2:33" hidden="1">
      <c r="B46" s="686"/>
      <c r="C46" s="685"/>
      <c r="D46" s="756"/>
      <c r="E46" s="377"/>
      <c r="F46" s="376"/>
      <c r="G46" s="377"/>
      <c r="I46" s="377"/>
      <c r="J46" s="377"/>
      <c r="K46" s="377"/>
      <c r="L46" s="377"/>
      <c r="M46" s="377"/>
      <c r="N46" s="377"/>
      <c r="O46" s="377"/>
      <c r="P46" s="377"/>
      <c r="Q46" s="377"/>
      <c r="R46" s="377"/>
      <c r="S46" s="377"/>
      <c r="T46" s="377"/>
      <c r="U46" s="377"/>
      <c r="V46" s="377"/>
      <c r="W46" s="377"/>
      <c r="X46" s="377"/>
      <c r="Y46" s="377"/>
      <c r="Z46" s="377"/>
      <c r="AA46" s="377"/>
      <c r="AB46" s="377"/>
      <c r="AC46" s="377"/>
      <c r="AD46" s="377"/>
      <c r="AF46" s="377"/>
      <c r="AG46" s="378"/>
    </row>
    <row r="47" spans="2:33">
      <c r="B47" s="675"/>
      <c r="C47" s="683"/>
      <c r="D47" s="757"/>
      <c r="E47" s="377">
        <v>3</v>
      </c>
      <c r="F47" s="377" t="s">
        <v>2328</v>
      </c>
      <c r="G47" s="337" t="s">
        <v>2330</v>
      </c>
      <c r="H47" s="312" t="s">
        <v>2126</v>
      </c>
      <c r="I47" s="377">
        <v>0.54900000000000004</v>
      </c>
      <c r="J47" s="376" t="s">
        <v>1700</v>
      </c>
      <c r="K47" s="366">
        <v>3.2</v>
      </c>
      <c r="L47" s="377">
        <v>4</v>
      </c>
      <c r="M47" s="366">
        <v>4.3499999999999996</v>
      </c>
      <c r="N47" s="377">
        <v>1</v>
      </c>
      <c r="O47" s="377" t="s">
        <v>1705</v>
      </c>
      <c r="P47" s="377" t="s">
        <v>1701</v>
      </c>
      <c r="Q47" s="377" t="s">
        <v>1709</v>
      </c>
      <c r="R47" s="377">
        <v>1</v>
      </c>
      <c r="S47" s="377" t="s">
        <v>1701</v>
      </c>
      <c r="T47" s="377" t="s">
        <v>1767</v>
      </c>
      <c r="U47" s="377">
        <v>1</v>
      </c>
      <c r="V47" s="377" t="s">
        <v>1700</v>
      </c>
      <c r="W47" s="377" t="s">
        <v>1698</v>
      </c>
      <c r="X47" s="377">
        <v>1</v>
      </c>
      <c r="Y47" s="322"/>
      <c r="Z47" s="322"/>
      <c r="AA47" s="322"/>
      <c r="AB47" s="377" t="s">
        <v>1699</v>
      </c>
      <c r="AC47" s="377" t="s">
        <v>1703</v>
      </c>
      <c r="AD47" s="377">
        <v>2</v>
      </c>
      <c r="AF47" s="377">
        <v>7.4744999999999999</v>
      </c>
      <c r="AG47" s="378">
        <v>112.42391000000001</v>
      </c>
    </row>
    <row r="48" spans="2:33">
      <c r="B48" s="670"/>
      <c r="C48" s="653"/>
      <c r="D48" s="653"/>
      <c r="E48" s="653"/>
      <c r="F48" s="653"/>
      <c r="G48" s="653"/>
      <c r="H48" s="653"/>
      <c r="I48" s="653"/>
      <c r="J48" s="653"/>
      <c r="K48" s="653"/>
      <c r="L48" s="653"/>
      <c r="M48" s="653"/>
      <c r="N48" s="653"/>
      <c r="O48" s="653"/>
      <c r="P48" s="653"/>
      <c r="Q48" s="653"/>
      <c r="R48" s="653"/>
      <c r="S48" s="653"/>
      <c r="T48" s="653"/>
      <c r="U48" s="653"/>
      <c r="V48" s="653"/>
      <c r="W48" s="653"/>
      <c r="X48" s="653"/>
      <c r="Y48" s="653"/>
      <c r="Z48" s="653"/>
      <c r="AA48" s="653"/>
      <c r="AB48" s="653"/>
      <c r="AC48" s="653"/>
      <c r="AD48" s="653"/>
      <c r="AE48" s="653"/>
      <c r="AF48" s="653"/>
      <c r="AG48" s="653"/>
    </row>
    <row r="49" spans="2:33">
      <c r="B49" s="483" t="s">
        <v>2332</v>
      </c>
      <c r="C49" s="487">
        <v>0.61199999999999999</v>
      </c>
      <c r="D49" s="317" t="s">
        <v>2333</v>
      </c>
      <c r="E49" s="317">
        <v>1</v>
      </c>
      <c r="F49" s="377" t="s">
        <v>2334</v>
      </c>
      <c r="G49" s="337" t="s">
        <v>2331</v>
      </c>
      <c r="H49" s="452" t="s">
        <v>2119</v>
      </c>
      <c r="I49" s="487">
        <v>0.6</v>
      </c>
      <c r="J49" s="376" t="s">
        <v>1700</v>
      </c>
      <c r="K49" s="453">
        <v>4.4000000000000004</v>
      </c>
      <c r="L49" s="317">
        <v>7.7</v>
      </c>
      <c r="M49" s="453">
        <v>8.9</v>
      </c>
      <c r="N49" s="317">
        <v>6</v>
      </c>
      <c r="O49" s="317" t="s">
        <v>1705</v>
      </c>
      <c r="P49" s="317" t="s">
        <v>1701</v>
      </c>
      <c r="Q49" s="317" t="s">
        <v>1709</v>
      </c>
      <c r="R49" s="317">
        <v>1</v>
      </c>
      <c r="S49" s="377" t="s">
        <v>1701</v>
      </c>
      <c r="T49" s="377" t="s">
        <v>1767</v>
      </c>
      <c r="U49" s="377">
        <v>2</v>
      </c>
      <c r="V49" s="377" t="s">
        <v>1701</v>
      </c>
      <c r="W49" s="377" t="s">
        <v>1707</v>
      </c>
      <c r="X49" s="377">
        <v>2</v>
      </c>
      <c r="Y49" s="322"/>
      <c r="Z49" s="322"/>
      <c r="AA49" s="322"/>
      <c r="AB49" s="377" t="s">
        <v>1699</v>
      </c>
      <c r="AC49" s="377" t="s">
        <v>1703</v>
      </c>
      <c r="AD49" s="377">
        <v>0</v>
      </c>
      <c r="AF49" s="317">
        <v>7.4743899999999996</v>
      </c>
      <c r="AG49" s="454">
        <v>112.42388</v>
      </c>
    </row>
    <row r="50" spans="2:33">
      <c r="B50" s="670"/>
      <c r="C50" s="653"/>
      <c r="D50" s="653"/>
      <c r="E50" s="653"/>
      <c r="F50" s="653"/>
      <c r="G50" s="653"/>
      <c r="H50" s="653"/>
      <c r="I50" s="653"/>
      <c r="J50" s="653"/>
      <c r="K50" s="653"/>
      <c r="L50" s="653"/>
      <c r="M50" s="653"/>
      <c r="N50" s="653"/>
      <c r="O50" s="653"/>
      <c r="P50" s="653"/>
      <c r="Q50" s="653"/>
      <c r="R50" s="653"/>
      <c r="S50" s="653"/>
      <c r="T50" s="653"/>
      <c r="U50" s="653"/>
      <c r="V50" s="653"/>
      <c r="W50" s="653"/>
      <c r="X50" s="653"/>
      <c r="Y50" s="653"/>
      <c r="Z50" s="653"/>
      <c r="AA50" s="653"/>
      <c r="AB50" s="653"/>
      <c r="AC50" s="653"/>
      <c r="AD50" s="653"/>
      <c r="AE50" s="653"/>
      <c r="AF50" s="653"/>
      <c r="AG50" s="653"/>
    </row>
    <row r="51" spans="2:33">
      <c r="B51" s="482" t="s">
        <v>2336</v>
      </c>
      <c r="C51" s="486">
        <v>0.54900000000000004</v>
      </c>
      <c r="D51" s="331" t="s">
        <v>2337</v>
      </c>
      <c r="E51" s="377"/>
      <c r="F51" s="377"/>
      <c r="G51" s="377"/>
      <c r="I51" s="377"/>
      <c r="J51" s="376"/>
      <c r="K51" s="377"/>
      <c r="L51" s="377"/>
      <c r="M51" s="377"/>
      <c r="N51" s="377"/>
      <c r="O51" s="377"/>
      <c r="P51" s="377"/>
      <c r="Q51" s="377"/>
      <c r="R51" s="377"/>
      <c r="S51" s="377"/>
      <c r="T51" s="377"/>
      <c r="U51" s="377"/>
      <c r="V51" s="377"/>
      <c r="W51" s="377"/>
      <c r="X51" s="377"/>
      <c r="Y51" s="322"/>
      <c r="Z51" s="322"/>
      <c r="AA51" s="322"/>
      <c r="AB51" s="377"/>
      <c r="AC51" s="377"/>
      <c r="AD51" s="377"/>
      <c r="AF51" s="377"/>
      <c r="AG51" s="378"/>
    </row>
    <row r="52" spans="2:33">
      <c r="B52" s="670"/>
      <c r="C52" s="653"/>
      <c r="D52" s="653"/>
      <c r="E52" s="653"/>
      <c r="F52" s="653"/>
      <c r="G52" s="653"/>
      <c r="H52" s="653"/>
      <c r="I52" s="653"/>
      <c r="J52" s="653"/>
      <c r="K52" s="653"/>
      <c r="L52" s="653"/>
      <c r="M52" s="653"/>
      <c r="N52" s="653"/>
      <c r="O52" s="653"/>
      <c r="P52" s="653"/>
      <c r="Q52" s="653"/>
      <c r="R52" s="653"/>
      <c r="S52" s="653"/>
      <c r="T52" s="653"/>
      <c r="U52" s="653"/>
      <c r="V52" s="653"/>
      <c r="W52" s="653"/>
      <c r="X52" s="653"/>
      <c r="Y52" s="653"/>
      <c r="Z52" s="653"/>
      <c r="AA52" s="653"/>
      <c r="AB52" s="653"/>
      <c r="AC52" s="653"/>
      <c r="AD52" s="653"/>
      <c r="AE52" s="653"/>
      <c r="AF52" s="653"/>
      <c r="AG52" s="653"/>
    </row>
    <row r="53" spans="2:33">
      <c r="B53" s="482" t="s">
        <v>2338</v>
      </c>
      <c r="C53" s="486">
        <v>0.497</v>
      </c>
      <c r="D53" s="331" t="s">
        <v>2339</v>
      </c>
      <c r="E53" s="377"/>
      <c r="F53" s="377"/>
      <c r="G53" s="377"/>
      <c r="I53" s="377"/>
      <c r="J53" s="376"/>
      <c r="K53" s="366"/>
      <c r="L53" s="366"/>
      <c r="M53" s="366"/>
      <c r="N53" s="377"/>
      <c r="O53" s="377"/>
      <c r="P53" s="377"/>
      <c r="Q53" s="377"/>
      <c r="R53" s="377"/>
      <c r="S53" s="377"/>
      <c r="T53" s="377"/>
      <c r="U53" s="377"/>
      <c r="V53" s="377"/>
      <c r="W53" s="377"/>
      <c r="X53" s="377"/>
      <c r="Y53" s="322"/>
      <c r="Z53" s="322"/>
      <c r="AA53" s="322"/>
      <c r="AB53" s="377"/>
      <c r="AC53" s="377"/>
      <c r="AD53" s="377"/>
      <c r="AF53" s="377"/>
      <c r="AG53" s="378"/>
    </row>
    <row r="54" spans="2:33">
      <c r="B54" s="670"/>
      <c r="C54" s="653"/>
      <c r="D54" s="653"/>
      <c r="E54" s="653"/>
      <c r="F54" s="653"/>
      <c r="G54" s="653"/>
      <c r="H54" s="653"/>
      <c r="I54" s="653"/>
      <c r="J54" s="653"/>
      <c r="K54" s="653"/>
      <c r="L54" s="653"/>
      <c r="M54" s="653"/>
      <c r="N54" s="653"/>
      <c r="O54" s="653"/>
      <c r="P54" s="653"/>
      <c r="Q54" s="653"/>
      <c r="R54" s="653"/>
      <c r="S54" s="653"/>
      <c r="T54" s="653"/>
      <c r="U54" s="653"/>
      <c r="V54" s="653"/>
      <c r="W54" s="653"/>
      <c r="X54" s="653"/>
      <c r="Y54" s="653"/>
      <c r="Z54" s="653"/>
      <c r="AA54" s="653"/>
      <c r="AB54" s="653"/>
      <c r="AC54" s="653"/>
      <c r="AD54" s="653"/>
      <c r="AE54" s="653"/>
      <c r="AF54" s="653"/>
      <c r="AG54" s="653"/>
    </row>
    <row r="55" spans="2:33">
      <c r="B55" s="482" t="s">
        <v>2340</v>
      </c>
      <c r="C55" s="486">
        <v>0.44500000000000001</v>
      </c>
      <c r="D55" s="331" t="s">
        <v>2341</v>
      </c>
      <c r="E55" s="377"/>
      <c r="F55" s="377"/>
      <c r="G55" s="377"/>
      <c r="I55" s="377"/>
      <c r="J55" s="376"/>
      <c r="K55" s="366"/>
      <c r="L55" s="377"/>
      <c r="M55" s="366"/>
      <c r="N55" s="377"/>
      <c r="O55" s="377"/>
      <c r="P55" s="377"/>
      <c r="Q55" s="377"/>
      <c r="R55" s="377"/>
      <c r="S55" s="377"/>
      <c r="T55" s="377"/>
      <c r="U55" s="377"/>
      <c r="V55" s="377"/>
      <c r="W55" s="377"/>
      <c r="X55" s="377"/>
      <c r="Y55" s="322"/>
      <c r="Z55" s="322"/>
      <c r="AA55" s="322"/>
      <c r="AB55" s="377"/>
      <c r="AC55" s="377"/>
      <c r="AD55" s="377"/>
      <c r="AF55" s="421"/>
      <c r="AG55" s="378"/>
    </row>
    <row r="56" spans="2:33">
      <c r="B56" s="670"/>
      <c r="C56" s="653"/>
      <c r="D56" s="653"/>
      <c r="E56" s="653"/>
      <c r="F56" s="653"/>
      <c r="G56" s="653"/>
      <c r="H56" s="653"/>
      <c r="I56" s="653"/>
      <c r="J56" s="653"/>
      <c r="K56" s="653"/>
      <c r="L56" s="653"/>
      <c r="M56" s="653"/>
      <c r="N56" s="653"/>
      <c r="O56" s="653"/>
      <c r="P56" s="653"/>
      <c r="Q56" s="653"/>
      <c r="R56" s="653"/>
      <c r="S56" s="653"/>
      <c r="T56" s="653"/>
      <c r="U56" s="653"/>
      <c r="V56" s="653"/>
      <c r="W56" s="653"/>
      <c r="X56" s="653"/>
      <c r="Y56" s="653"/>
      <c r="Z56" s="653"/>
      <c r="AA56" s="653"/>
      <c r="AB56" s="653"/>
      <c r="AC56" s="653"/>
      <c r="AD56" s="653"/>
      <c r="AE56" s="653"/>
      <c r="AF56" s="653"/>
      <c r="AG56" s="653"/>
    </row>
    <row r="57" spans="2:33">
      <c r="B57" s="472" t="s">
        <v>2343</v>
      </c>
      <c r="C57" s="484">
        <v>0.34499999999999997</v>
      </c>
      <c r="D57" s="377" t="s">
        <v>2344</v>
      </c>
      <c r="E57" s="377">
        <v>1</v>
      </c>
      <c r="F57" s="377" t="s">
        <v>2345</v>
      </c>
      <c r="G57" s="377" t="s">
        <v>2335</v>
      </c>
      <c r="H57" s="452" t="s">
        <v>2082</v>
      </c>
      <c r="I57" s="484">
        <v>0</v>
      </c>
      <c r="J57" s="321" t="s">
        <v>1700</v>
      </c>
      <c r="K57" s="366">
        <v>3</v>
      </c>
      <c r="L57" s="366">
        <v>5.2</v>
      </c>
      <c r="M57" s="377">
        <v>6.1</v>
      </c>
      <c r="N57" s="377">
        <v>1</v>
      </c>
      <c r="O57" s="377" t="s">
        <v>1705</v>
      </c>
      <c r="P57" s="377" t="s">
        <v>1701</v>
      </c>
      <c r="Q57" s="377" t="s">
        <v>1709</v>
      </c>
      <c r="R57" s="377">
        <v>0</v>
      </c>
      <c r="S57" s="377" t="s">
        <v>1701</v>
      </c>
      <c r="T57" s="377" t="s">
        <v>1767</v>
      </c>
      <c r="U57" s="377">
        <v>0</v>
      </c>
      <c r="V57" s="377" t="s">
        <v>1701</v>
      </c>
      <c r="W57" s="377" t="s">
        <v>1707</v>
      </c>
      <c r="X57" s="377">
        <v>1</v>
      </c>
      <c r="Y57" s="322"/>
      <c r="Z57" s="322"/>
      <c r="AA57" s="322"/>
      <c r="AB57" s="377" t="s">
        <v>1699</v>
      </c>
      <c r="AC57" s="377" t="s">
        <v>1703</v>
      </c>
      <c r="AD57" s="377">
        <v>2</v>
      </c>
      <c r="AF57" s="377">
        <v>7.4793599999999998</v>
      </c>
      <c r="AG57" s="378">
        <v>112.42075</v>
      </c>
    </row>
    <row r="58" spans="2:33">
      <c r="B58" s="670"/>
      <c r="C58" s="653"/>
      <c r="D58" s="653"/>
      <c r="E58" s="653"/>
      <c r="F58" s="653"/>
      <c r="G58" s="653"/>
      <c r="H58" s="653"/>
      <c r="I58" s="653"/>
      <c r="J58" s="653"/>
      <c r="K58" s="653"/>
      <c r="L58" s="653"/>
      <c r="M58" s="653"/>
      <c r="N58" s="653"/>
      <c r="O58" s="653"/>
      <c r="P58" s="653"/>
      <c r="Q58" s="653"/>
      <c r="R58" s="653"/>
      <c r="S58" s="653"/>
      <c r="T58" s="653"/>
      <c r="U58" s="653"/>
      <c r="V58" s="653"/>
      <c r="W58" s="653"/>
      <c r="X58" s="653"/>
      <c r="Y58" s="653"/>
      <c r="Z58" s="653"/>
      <c r="AA58" s="653"/>
      <c r="AB58" s="653"/>
      <c r="AC58" s="653"/>
      <c r="AD58" s="653"/>
      <c r="AE58" s="653"/>
      <c r="AF58" s="653"/>
      <c r="AG58" s="653"/>
    </row>
    <row r="59" spans="2:33">
      <c r="B59" s="482" t="s">
        <v>2342</v>
      </c>
      <c r="C59" s="475">
        <v>0.4</v>
      </c>
      <c r="D59" s="480" t="s">
        <v>2348</v>
      </c>
      <c r="E59" s="335">
        <v>1</v>
      </c>
      <c r="F59" s="377" t="s">
        <v>2349</v>
      </c>
      <c r="G59" s="376" t="s">
        <v>2346</v>
      </c>
      <c r="H59" s="346" t="s">
        <v>2122</v>
      </c>
      <c r="I59" s="391">
        <v>0.32500000000000001</v>
      </c>
      <c r="J59" s="335" t="s">
        <v>1700</v>
      </c>
      <c r="K59" s="392">
        <v>5.6</v>
      </c>
      <c r="L59" s="392">
        <v>16.8</v>
      </c>
      <c r="M59" s="392">
        <v>17.399999999999999</v>
      </c>
      <c r="N59" s="335">
        <v>1</v>
      </c>
      <c r="O59" s="335" t="s">
        <v>1705</v>
      </c>
      <c r="P59" s="335" t="s">
        <v>1701</v>
      </c>
      <c r="Q59" s="335" t="s">
        <v>1709</v>
      </c>
      <c r="R59" s="335">
        <v>1</v>
      </c>
      <c r="S59" s="383" t="s">
        <v>1701</v>
      </c>
      <c r="T59" s="383" t="s">
        <v>1767</v>
      </c>
      <c r="U59" s="383">
        <v>2</v>
      </c>
      <c r="V59" s="383" t="s">
        <v>1701</v>
      </c>
      <c r="W59" s="383" t="s">
        <v>1707</v>
      </c>
      <c r="X59" s="383">
        <v>1</v>
      </c>
      <c r="Y59" s="322"/>
      <c r="Z59" s="322"/>
      <c r="AA59" s="322"/>
      <c r="AB59" s="317" t="s">
        <v>1699</v>
      </c>
      <c r="AC59" s="317" t="s">
        <v>1701</v>
      </c>
      <c r="AD59" s="317">
        <v>0</v>
      </c>
      <c r="AF59" s="395">
        <v>7.4761899999999999</v>
      </c>
      <c r="AG59" s="396">
        <v>112.42085</v>
      </c>
    </row>
    <row r="60" spans="2:33">
      <c r="B60" s="670"/>
      <c r="C60" s="653"/>
      <c r="D60" s="653"/>
      <c r="E60" s="653"/>
      <c r="F60" s="653"/>
      <c r="G60" s="653"/>
      <c r="H60" s="653"/>
      <c r="I60" s="653"/>
      <c r="J60" s="653"/>
      <c r="K60" s="653"/>
      <c r="L60" s="653"/>
      <c r="M60" s="653"/>
      <c r="N60" s="653"/>
      <c r="O60" s="653"/>
      <c r="P60" s="653"/>
      <c r="Q60" s="653"/>
      <c r="R60" s="653"/>
      <c r="S60" s="653"/>
      <c r="T60" s="653"/>
      <c r="U60" s="653"/>
      <c r="V60" s="653"/>
      <c r="W60" s="653"/>
      <c r="X60" s="653"/>
      <c r="Y60" s="653"/>
      <c r="Z60" s="653"/>
      <c r="AA60" s="653"/>
      <c r="AB60" s="653"/>
      <c r="AC60" s="653"/>
      <c r="AD60" s="653"/>
      <c r="AE60" s="653"/>
      <c r="AF60" s="653"/>
      <c r="AG60" s="653"/>
    </row>
    <row r="61" spans="2:33">
      <c r="B61" s="483" t="s">
        <v>2350</v>
      </c>
      <c r="C61" s="455">
        <v>0.33300000000000002</v>
      </c>
      <c r="D61" s="317" t="s">
        <v>2351</v>
      </c>
      <c r="E61" s="317"/>
      <c r="F61" s="331"/>
      <c r="G61" s="317"/>
      <c r="H61" s="452"/>
      <c r="I61" s="317"/>
      <c r="J61" s="317"/>
      <c r="K61" s="453"/>
      <c r="L61" s="453"/>
      <c r="M61" s="453"/>
      <c r="N61" s="317"/>
      <c r="O61" s="377"/>
      <c r="P61" s="377"/>
      <c r="Q61" s="377"/>
      <c r="R61" s="317"/>
      <c r="S61" s="383"/>
      <c r="T61" s="383"/>
      <c r="U61" s="383"/>
      <c r="V61" s="383"/>
      <c r="W61" s="383"/>
      <c r="X61" s="383"/>
      <c r="Y61" s="322"/>
      <c r="Z61" s="322"/>
      <c r="AA61" s="322"/>
      <c r="AB61" s="317"/>
      <c r="AC61" s="317"/>
      <c r="AD61" s="317"/>
      <c r="AF61" s="317"/>
      <c r="AG61" s="454"/>
    </row>
    <row r="62" spans="2:33">
      <c r="B62" s="670"/>
      <c r="C62" s="653"/>
      <c r="D62" s="653"/>
      <c r="E62" s="653"/>
      <c r="F62" s="653"/>
      <c r="G62" s="653"/>
      <c r="H62" s="653"/>
      <c r="I62" s="653"/>
      <c r="J62" s="653"/>
      <c r="K62" s="653"/>
      <c r="L62" s="653"/>
      <c r="M62" s="653"/>
      <c r="N62" s="653"/>
      <c r="O62" s="653"/>
      <c r="P62" s="653"/>
      <c r="Q62" s="653"/>
      <c r="R62" s="653"/>
      <c r="S62" s="653"/>
      <c r="T62" s="653"/>
      <c r="U62" s="653"/>
      <c r="V62" s="653"/>
      <c r="W62" s="653"/>
      <c r="X62" s="653"/>
      <c r="Y62" s="653"/>
      <c r="Z62" s="653"/>
      <c r="AA62" s="653"/>
      <c r="AB62" s="653"/>
      <c r="AC62" s="653"/>
      <c r="AD62" s="653"/>
      <c r="AE62" s="653"/>
      <c r="AF62" s="653"/>
      <c r="AG62" s="653"/>
    </row>
    <row r="63" spans="2:33">
      <c r="B63" s="488" t="s">
        <v>2053</v>
      </c>
      <c r="C63" s="467">
        <v>0.32200000000000001</v>
      </c>
      <c r="D63" s="469" t="s">
        <v>2352</v>
      </c>
      <c r="E63" s="468"/>
      <c r="F63" s="317"/>
      <c r="G63" s="468"/>
      <c r="I63" s="468"/>
      <c r="J63" s="468"/>
      <c r="K63" s="468"/>
      <c r="L63" s="468"/>
      <c r="M63" s="468"/>
      <c r="N63" s="468"/>
      <c r="O63" s="468"/>
      <c r="P63" s="468"/>
      <c r="Q63" s="468"/>
      <c r="R63" s="468"/>
      <c r="S63" s="468"/>
      <c r="T63" s="468"/>
      <c r="U63" s="468"/>
      <c r="V63" s="468"/>
      <c r="W63" s="468"/>
      <c r="X63" s="468"/>
      <c r="Y63" s="322"/>
      <c r="Z63" s="322"/>
      <c r="AA63" s="322"/>
      <c r="AB63" s="468"/>
      <c r="AC63" s="468"/>
      <c r="AD63" s="468"/>
      <c r="AF63" s="468"/>
      <c r="AG63" s="362"/>
    </row>
    <row r="64" spans="2:33">
      <c r="B64" s="670"/>
      <c r="C64" s="653"/>
      <c r="D64" s="653"/>
      <c r="E64" s="653"/>
      <c r="F64" s="653"/>
      <c r="G64" s="653"/>
      <c r="H64" s="653"/>
      <c r="I64" s="653"/>
      <c r="J64" s="653"/>
      <c r="K64" s="653"/>
      <c r="L64" s="653"/>
      <c r="M64" s="653"/>
      <c r="N64" s="653"/>
      <c r="O64" s="653"/>
      <c r="P64" s="653"/>
      <c r="Q64" s="653"/>
      <c r="R64" s="653"/>
      <c r="S64" s="653"/>
      <c r="T64" s="653"/>
      <c r="U64" s="653"/>
      <c r="V64" s="653"/>
      <c r="W64" s="653"/>
      <c r="X64" s="653"/>
      <c r="Y64" s="653"/>
      <c r="Z64" s="653"/>
      <c r="AA64" s="653"/>
      <c r="AB64" s="653"/>
      <c r="AC64" s="653"/>
      <c r="AD64" s="653"/>
      <c r="AE64" s="653"/>
      <c r="AF64" s="653"/>
      <c r="AG64" s="653"/>
    </row>
    <row r="65" spans="2:34">
      <c r="B65" s="472" t="s">
        <v>2382</v>
      </c>
      <c r="C65" s="467">
        <v>0.42599999999999999</v>
      </c>
      <c r="D65" s="376" t="s">
        <v>2383</v>
      </c>
      <c r="E65" s="376"/>
      <c r="F65" s="377"/>
      <c r="G65" s="376"/>
      <c r="H65" s="442"/>
      <c r="I65" s="320"/>
      <c r="J65" s="376"/>
      <c r="K65" s="321"/>
      <c r="L65" s="321"/>
      <c r="M65" s="321"/>
      <c r="N65" s="376"/>
      <c r="O65" s="376"/>
      <c r="P65" s="376"/>
      <c r="Q65" s="376"/>
      <c r="R65" s="376"/>
      <c r="S65" s="376"/>
      <c r="T65" s="376"/>
      <c r="U65" s="376"/>
      <c r="V65" s="376"/>
      <c r="W65" s="376"/>
      <c r="X65" s="376"/>
      <c r="Y65" s="322"/>
      <c r="Z65" s="322"/>
      <c r="AA65" s="322"/>
      <c r="AB65" s="376"/>
      <c r="AC65" s="376"/>
      <c r="AD65" s="376"/>
      <c r="AE65" s="434"/>
      <c r="AF65" s="323"/>
      <c r="AG65" s="325"/>
    </row>
    <row r="66" spans="2:34">
      <c r="B66" s="342"/>
      <c r="C66" s="343"/>
      <c r="D66" s="343"/>
      <c r="E66" s="343"/>
      <c r="F66" s="343"/>
      <c r="G66" s="473"/>
      <c r="H66" s="343"/>
      <c r="I66" s="343"/>
      <c r="J66" s="343"/>
      <c r="K66" s="343"/>
      <c r="L66" s="343"/>
      <c r="M66" s="343"/>
      <c r="N66" s="343"/>
      <c r="O66" s="343"/>
      <c r="P66" s="343"/>
      <c r="Q66" s="343"/>
      <c r="R66" s="343"/>
      <c r="S66" s="343"/>
      <c r="T66" s="343"/>
      <c r="U66" s="343"/>
      <c r="V66" s="343"/>
      <c r="W66" s="343"/>
      <c r="X66" s="343"/>
      <c r="Y66" s="343"/>
      <c r="Z66" s="343"/>
      <c r="AA66" s="343"/>
      <c r="AB66" s="343"/>
      <c r="AC66" s="343"/>
      <c r="AD66" s="343"/>
      <c r="AE66" s="343"/>
      <c r="AF66" s="343"/>
      <c r="AG66" s="343"/>
    </row>
    <row r="67" spans="2:34">
      <c r="B67" s="472" t="s">
        <v>2386</v>
      </c>
      <c r="C67" s="467">
        <v>0.39</v>
      </c>
      <c r="D67" s="376" t="s">
        <v>2387</v>
      </c>
      <c r="E67" s="335"/>
      <c r="F67" s="377"/>
      <c r="G67" s="376"/>
      <c r="H67" s="400"/>
      <c r="I67" s="391"/>
      <c r="J67" s="335"/>
      <c r="K67" s="392"/>
      <c r="L67" s="392"/>
      <c r="M67" s="392"/>
      <c r="N67" s="335"/>
      <c r="O67" s="335"/>
      <c r="P67" s="335"/>
      <c r="Q67" s="335"/>
      <c r="R67" s="335"/>
      <c r="S67" s="335"/>
      <c r="T67" s="335"/>
      <c r="U67" s="335"/>
      <c r="V67" s="335"/>
      <c r="W67" s="335"/>
      <c r="X67" s="335"/>
      <c r="Y67" s="322"/>
      <c r="Z67" s="322"/>
      <c r="AA67" s="322"/>
      <c r="AB67" s="335"/>
      <c r="AC67" s="335"/>
      <c r="AD67" s="335"/>
      <c r="AE67" s="401"/>
      <c r="AF67" s="402"/>
      <c r="AG67" s="456"/>
    </row>
    <row r="68" spans="2:34">
      <c r="B68" s="670"/>
      <c r="C68" s="653"/>
      <c r="D68" s="653"/>
      <c r="E68" s="653"/>
      <c r="F68" s="653"/>
      <c r="G68" s="653"/>
      <c r="H68" s="653"/>
      <c r="I68" s="653"/>
      <c r="J68" s="653"/>
      <c r="K68" s="653"/>
      <c r="L68" s="653"/>
      <c r="M68" s="653"/>
      <c r="N68" s="653"/>
      <c r="O68" s="653"/>
      <c r="P68" s="653"/>
      <c r="Q68" s="653"/>
      <c r="R68" s="653"/>
      <c r="S68" s="653"/>
      <c r="T68" s="653"/>
      <c r="U68" s="653"/>
      <c r="V68" s="653"/>
      <c r="W68" s="653"/>
      <c r="X68" s="653"/>
      <c r="Y68" s="653"/>
      <c r="Z68" s="653"/>
      <c r="AA68" s="653"/>
      <c r="AB68" s="653"/>
      <c r="AC68" s="653"/>
      <c r="AD68" s="653"/>
      <c r="AE68" s="653"/>
      <c r="AF68" s="653"/>
      <c r="AG68" s="653"/>
    </row>
    <row r="69" spans="2:34">
      <c r="B69" s="472" t="s">
        <v>2388</v>
      </c>
      <c r="C69" s="467">
        <v>0.51400000000000001</v>
      </c>
      <c r="D69" s="376" t="s">
        <v>2389</v>
      </c>
      <c r="E69" s="376"/>
      <c r="F69" s="377"/>
      <c r="G69" s="376"/>
      <c r="H69" s="442"/>
      <c r="I69" s="320"/>
      <c r="J69" s="376"/>
      <c r="K69" s="321"/>
      <c r="L69" s="321"/>
      <c r="M69" s="321"/>
      <c r="N69" s="376"/>
      <c r="O69" s="376"/>
      <c r="P69" s="376"/>
      <c r="Q69" s="376"/>
      <c r="R69" s="376"/>
      <c r="S69" s="376"/>
      <c r="T69" s="376"/>
      <c r="U69" s="376"/>
      <c r="V69" s="376"/>
      <c r="W69" s="376"/>
      <c r="X69" s="376"/>
      <c r="Y69" s="322"/>
      <c r="Z69" s="322"/>
      <c r="AA69" s="322"/>
      <c r="AB69" s="376"/>
      <c r="AC69" s="376"/>
      <c r="AD69" s="376"/>
      <c r="AE69" s="434"/>
      <c r="AF69" s="323"/>
      <c r="AG69" s="325"/>
    </row>
    <row r="70" spans="2:34">
      <c r="B70" s="670"/>
      <c r="C70" s="653"/>
      <c r="D70" s="653"/>
      <c r="E70" s="653"/>
      <c r="F70" s="653"/>
      <c r="G70" s="653"/>
      <c r="H70" s="653"/>
      <c r="I70" s="653"/>
      <c r="J70" s="653"/>
      <c r="K70" s="653"/>
      <c r="L70" s="653"/>
      <c r="M70" s="653"/>
      <c r="N70" s="653"/>
      <c r="O70" s="653"/>
      <c r="P70" s="653"/>
      <c r="Q70" s="653"/>
      <c r="R70" s="653"/>
      <c r="S70" s="653"/>
      <c r="T70" s="653"/>
      <c r="U70" s="653"/>
      <c r="V70" s="653"/>
      <c r="W70" s="653"/>
      <c r="X70" s="653"/>
      <c r="Y70" s="653"/>
      <c r="Z70" s="653"/>
      <c r="AA70" s="653"/>
      <c r="AB70" s="653"/>
      <c r="AC70" s="653"/>
      <c r="AD70" s="653"/>
      <c r="AE70" s="653"/>
      <c r="AF70" s="653"/>
      <c r="AG70" s="653"/>
    </row>
    <row r="71" spans="2:34">
      <c r="B71" s="472">
        <v>105</v>
      </c>
      <c r="C71" s="377">
        <v>1.1879999999999999</v>
      </c>
      <c r="D71" s="376" t="s">
        <v>2400</v>
      </c>
      <c r="E71" s="377">
        <v>1</v>
      </c>
      <c r="F71" s="333" t="s">
        <v>2401</v>
      </c>
      <c r="G71" s="377" t="s">
        <v>2402</v>
      </c>
      <c r="H71" s="445" t="s">
        <v>2094</v>
      </c>
      <c r="I71" s="484">
        <v>0.83</v>
      </c>
      <c r="J71" s="377" t="s">
        <v>1700</v>
      </c>
      <c r="K71" s="366">
        <v>2.9</v>
      </c>
      <c r="L71" s="366">
        <v>5.9</v>
      </c>
      <c r="M71" s="366">
        <v>6.5</v>
      </c>
      <c r="N71" s="377">
        <v>1</v>
      </c>
      <c r="O71" s="468" t="s">
        <v>1705</v>
      </c>
      <c r="P71" s="468" t="s">
        <v>1701</v>
      </c>
      <c r="Q71" s="468" t="s">
        <v>1709</v>
      </c>
      <c r="R71" s="377">
        <v>1</v>
      </c>
      <c r="S71" s="468" t="s">
        <v>1701</v>
      </c>
      <c r="T71" s="468" t="s">
        <v>1767</v>
      </c>
      <c r="U71" s="468">
        <v>2</v>
      </c>
      <c r="V71" s="468" t="s">
        <v>1701</v>
      </c>
      <c r="W71" s="468" t="s">
        <v>1707</v>
      </c>
      <c r="X71" s="468">
        <v>2</v>
      </c>
      <c r="Y71" s="322"/>
      <c r="Z71" s="322"/>
      <c r="AA71" s="322"/>
      <c r="AB71" s="468" t="s">
        <v>1699</v>
      </c>
      <c r="AC71" s="468" t="s">
        <v>1703</v>
      </c>
      <c r="AD71" s="468">
        <v>0</v>
      </c>
      <c r="AE71" s="377"/>
      <c r="AF71" s="377">
        <v>7.4826499999999996</v>
      </c>
      <c r="AG71" s="378">
        <v>112.41023</v>
      </c>
    </row>
    <row r="72" spans="2:34">
      <c r="B72" s="670"/>
      <c r="C72" s="653"/>
      <c r="D72" s="653"/>
      <c r="E72" s="653"/>
      <c r="F72" s="653"/>
      <c r="G72" s="653"/>
      <c r="H72" s="653"/>
      <c r="I72" s="653"/>
      <c r="J72" s="653"/>
      <c r="K72" s="653"/>
      <c r="L72" s="653"/>
      <c r="M72" s="653"/>
      <c r="N72" s="653"/>
      <c r="O72" s="653"/>
      <c r="P72" s="653"/>
      <c r="Q72" s="653"/>
      <c r="R72" s="653"/>
      <c r="S72" s="653"/>
      <c r="T72" s="653"/>
      <c r="U72" s="653"/>
      <c r="V72" s="653"/>
      <c r="W72" s="653"/>
      <c r="X72" s="653"/>
      <c r="Y72" s="653"/>
      <c r="Z72" s="653"/>
      <c r="AA72" s="653"/>
      <c r="AB72" s="653"/>
      <c r="AC72" s="653"/>
      <c r="AD72" s="653"/>
      <c r="AE72" s="653"/>
      <c r="AF72" s="653"/>
      <c r="AG72" s="653"/>
    </row>
    <row r="73" spans="2:34">
      <c r="B73" s="488">
        <v>106</v>
      </c>
      <c r="C73" s="468">
        <v>1.1060000000000001</v>
      </c>
      <c r="D73" s="468" t="s">
        <v>2403</v>
      </c>
      <c r="E73" s="468">
        <v>1</v>
      </c>
      <c r="F73" s="333" t="s">
        <v>2404</v>
      </c>
      <c r="G73" s="468" t="s">
        <v>2405</v>
      </c>
      <c r="H73" s="446" t="s">
        <v>2124</v>
      </c>
      <c r="I73" s="384">
        <v>0.95599999999999996</v>
      </c>
      <c r="J73" s="376" t="s">
        <v>1700</v>
      </c>
      <c r="K73" s="361">
        <v>4.3</v>
      </c>
      <c r="L73" s="361">
        <v>3.5</v>
      </c>
      <c r="M73" s="361">
        <v>4.0999999999999996</v>
      </c>
      <c r="N73" s="468">
        <v>1</v>
      </c>
      <c r="O73" s="468" t="s">
        <v>1705</v>
      </c>
      <c r="P73" s="468" t="s">
        <v>1701</v>
      </c>
      <c r="Q73" s="468" t="s">
        <v>1709</v>
      </c>
      <c r="R73" s="468">
        <v>1</v>
      </c>
      <c r="S73" s="468" t="s">
        <v>1701</v>
      </c>
      <c r="T73" s="468" t="s">
        <v>1767</v>
      </c>
      <c r="U73" s="468">
        <v>2</v>
      </c>
      <c r="V73" s="468" t="s">
        <v>1701</v>
      </c>
      <c r="W73" s="468" t="s">
        <v>1707</v>
      </c>
      <c r="X73" s="468">
        <v>2</v>
      </c>
      <c r="Y73" s="322"/>
      <c r="Z73" s="322"/>
      <c r="AA73" s="322"/>
      <c r="AB73" s="468" t="s">
        <v>1699</v>
      </c>
      <c r="AC73" s="468" t="s">
        <v>1703</v>
      </c>
      <c r="AD73" s="468">
        <v>0</v>
      </c>
      <c r="AE73" s="468"/>
      <c r="AF73" s="468">
        <v>7.47417</v>
      </c>
      <c r="AG73" s="362">
        <v>112.42411</v>
      </c>
    </row>
    <row r="74" spans="2:34">
      <c r="B74" s="670"/>
      <c r="C74" s="653"/>
      <c r="D74" s="653"/>
      <c r="E74" s="653"/>
      <c r="F74" s="653"/>
      <c r="G74" s="653"/>
      <c r="H74" s="653"/>
      <c r="I74" s="653"/>
      <c r="J74" s="653"/>
      <c r="K74" s="653"/>
      <c r="L74" s="653"/>
      <c r="M74" s="653"/>
      <c r="N74" s="653"/>
      <c r="O74" s="653"/>
      <c r="P74" s="653"/>
      <c r="Q74" s="653"/>
      <c r="R74" s="653"/>
      <c r="S74" s="653"/>
      <c r="T74" s="653"/>
      <c r="U74" s="653"/>
      <c r="V74" s="653"/>
      <c r="W74" s="653"/>
      <c r="X74" s="653"/>
      <c r="Y74" s="653"/>
      <c r="Z74" s="653"/>
      <c r="AA74" s="653"/>
      <c r="AB74" s="653"/>
      <c r="AC74" s="653"/>
      <c r="AD74" s="653"/>
      <c r="AE74" s="653"/>
      <c r="AF74" s="653"/>
      <c r="AG74" s="653"/>
    </row>
    <row r="75" spans="2:34">
      <c r="B75" s="488">
        <v>108</v>
      </c>
      <c r="C75" s="468">
        <v>0.42399999999999999</v>
      </c>
      <c r="D75" s="468" t="s">
        <v>2409</v>
      </c>
      <c r="E75" s="468"/>
      <c r="F75" s="333"/>
      <c r="G75" s="468"/>
      <c r="H75" s="457"/>
      <c r="I75" s="384"/>
      <c r="J75" s="361"/>
      <c r="K75" s="361"/>
      <c r="L75" s="361"/>
      <c r="M75" s="361"/>
      <c r="N75" s="468"/>
      <c r="O75" s="468"/>
      <c r="P75" s="468"/>
      <c r="Q75" s="468"/>
      <c r="R75" s="468"/>
      <c r="S75" s="468"/>
      <c r="T75" s="468"/>
      <c r="U75" s="468"/>
      <c r="V75" s="468"/>
      <c r="W75" s="468"/>
      <c r="X75" s="468"/>
      <c r="Y75" s="322"/>
      <c r="Z75" s="322"/>
      <c r="AA75" s="322"/>
      <c r="AB75" s="468"/>
      <c r="AC75" s="468"/>
      <c r="AD75" s="468"/>
      <c r="AE75" s="468"/>
      <c r="AF75" s="468"/>
      <c r="AG75" s="362"/>
    </row>
    <row r="76" spans="2:34">
      <c r="B76" s="670"/>
      <c r="C76" s="653"/>
      <c r="D76" s="653"/>
      <c r="E76" s="653"/>
      <c r="F76" s="653"/>
      <c r="G76" s="653"/>
      <c r="H76" s="653"/>
      <c r="I76" s="653"/>
      <c r="J76" s="653"/>
      <c r="K76" s="653"/>
      <c r="L76" s="653"/>
      <c r="M76" s="653"/>
      <c r="N76" s="653"/>
      <c r="O76" s="653"/>
      <c r="P76" s="653"/>
      <c r="Q76" s="653"/>
      <c r="R76" s="653"/>
      <c r="S76" s="653"/>
      <c r="T76" s="653"/>
      <c r="U76" s="653"/>
      <c r="V76" s="653"/>
      <c r="W76" s="653"/>
      <c r="X76" s="653"/>
      <c r="Y76" s="653"/>
      <c r="Z76" s="653"/>
      <c r="AA76" s="653"/>
      <c r="AB76" s="653"/>
      <c r="AC76" s="653"/>
      <c r="AD76" s="653"/>
      <c r="AE76" s="653"/>
      <c r="AF76" s="653"/>
      <c r="AG76" s="653"/>
    </row>
    <row r="77" spans="2:34" ht="15" customHeight="1">
      <c r="B77" s="474">
        <v>109</v>
      </c>
      <c r="C77" s="370">
        <v>0.50700000000000001</v>
      </c>
      <c r="D77" s="370" t="s">
        <v>2410</v>
      </c>
      <c r="E77" s="468"/>
      <c r="F77" s="333"/>
      <c r="G77" s="468"/>
      <c r="H77" s="360"/>
      <c r="I77" s="468"/>
      <c r="J77" s="468"/>
      <c r="K77" s="468"/>
      <c r="L77" s="468"/>
      <c r="M77" s="468"/>
      <c r="N77" s="468"/>
      <c r="O77" s="468"/>
      <c r="P77" s="468"/>
      <c r="Q77" s="468"/>
      <c r="R77" s="468"/>
      <c r="S77" s="468"/>
      <c r="T77" s="468"/>
      <c r="U77" s="468"/>
      <c r="V77" s="468"/>
      <c r="W77" s="468"/>
      <c r="X77" s="468"/>
      <c r="Y77" s="322"/>
      <c r="Z77" s="322"/>
      <c r="AA77" s="322"/>
      <c r="AB77" s="468"/>
      <c r="AC77" s="468"/>
      <c r="AD77" s="468"/>
      <c r="AE77" s="468"/>
      <c r="AF77" s="377"/>
      <c r="AG77" s="336"/>
    </row>
    <row r="78" spans="2:34">
      <c r="B78" s="670"/>
      <c r="C78" s="653"/>
      <c r="D78" s="653"/>
      <c r="E78" s="653"/>
      <c r="F78" s="653"/>
      <c r="G78" s="653"/>
      <c r="H78" s="653"/>
      <c r="I78" s="653"/>
      <c r="J78" s="653"/>
      <c r="K78" s="653"/>
      <c r="L78" s="653"/>
      <c r="M78" s="653"/>
      <c r="N78" s="653"/>
      <c r="O78" s="653"/>
      <c r="P78" s="653"/>
      <c r="Q78" s="653"/>
      <c r="R78" s="653"/>
      <c r="S78" s="653"/>
      <c r="T78" s="653"/>
      <c r="U78" s="653"/>
      <c r="V78" s="653"/>
      <c r="W78" s="653"/>
      <c r="X78" s="653"/>
      <c r="Y78" s="653"/>
      <c r="Z78" s="653"/>
      <c r="AA78" s="653"/>
      <c r="AB78" s="653"/>
      <c r="AC78" s="653"/>
      <c r="AD78" s="653"/>
      <c r="AE78" s="653"/>
      <c r="AF78" s="653"/>
      <c r="AG78" s="653"/>
    </row>
    <row r="79" spans="2:34">
      <c r="B79" s="482">
        <v>110</v>
      </c>
      <c r="C79" s="425">
        <v>1.2</v>
      </c>
      <c r="D79" s="370" t="s">
        <v>2458</v>
      </c>
      <c r="E79" s="468"/>
      <c r="F79" s="371"/>
      <c r="G79" s="377"/>
      <c r="H79" s="468"/>
      <c r="I79" s="360"/>
      <c r="J79" s="468"/>
      <c r="K79" s="468"/>
      <c r="L79" s="468"/>
      <c r="M79" s="468"/>
      <c r="N79" s="468"/>
      <c r="O79" s="468"/>
      <c r="P79" s="468"/>
      <c r="Q79" s="468"/>
      <c r="R79" s="468"/>
      <c r="S79" s="468"/>
      <c r="T79" s="468"/>
      <c r="U79" s="468"/>
      <c r="V79" s="468"/>
      <c r="W79" s="468"/>
      <c r="X79" s="468"/>
      <c r="Y79" s="468"/>
      <c r="Z79" s="322"/>
      <c r="AA79" s="322"/>
      <c r="AB79" s="376"/>
      <c r="AC79" s="468"/>
      <c r="AD79" s="468"/>
      <c r="AE79" s="468"/>
      <c r="AF79" s="468"/>
      <c r="AG79" s="390"/>
      <c r="AH79" s="490"/>
    </row>
    <row r="80" spans="2:34">
      <c r="B80" s="670"/>
      <c r="C80" s="653"/>
      <c r="D80" s="653"/>
      <c r="E80" s="653"/>
      <c r="F80" s="653"/>
      <c r="G80" s="653"/>
      <c r="H80" s="653"/>
      <c r="I80" s="653"/>
      <c r="J80" s="653"/>
      <c r="K80" s="653"/>
      <c r="L80" s="653"/>
      <c r="M80" s="653"/>
      <c r="N80" s="653"/>
      <c r="O80" s="653"/>
      <c r="P80" s="653"/>
      <c r="Q80" s="653"/>
      <c r="R80" s="653"/>
      <c r="S80" s="653"/>
      <c r="T80" s="653"/>
      <c r="U80" s="653"/>
      <c r="V80" s="653"/>
      <c r="W80" s="653"/>
      <c r="X80" s="653"/>
      <c r="Y80" s="653"/>
      <c r="Z80" s="653"/>
      <c r="AA80" s="653"/>
      <c r="AB80" s="653"/>
      <c r="AC80" s="653"/>
      <c r="AD80" s="653"/>
      <c r="AE80" s="653"/>
      <c r="AF80" s="653"/>
      <c r="AG80" s="653"/>
      <c r="AH80" s="655"/>
    </row>
    <row r="81" spans="2:34">
      <c r="B81" s="482">
        <v>111</v>
      </c>
      <c r="C81" s="350">
        <v>0.18</v>
      </c>
      <c r="D81" s="480" t="s">
        <v>2411</v>
      </c>
      <c r="E81" s="480"/>
      <c r="F81" s="468"/>
      <c r="G81" s="333"/>
      <c r="H81" s="377"/>
      <c r="I81" s="334"/>
      <c r="J81" s="468"/>
      <c r="K81" s="376"/>
      <c r="L81" s="361"/>
      <c r="M81" s="361"/>
      <c r="N81" s="361"/>
      <c r="O81" s="468"/>
      <c r="P81" s="335"/>
      <c r="Q81" s="335"/>
      <c r="R81" s="335"/>
      <c r="S81" s="468"/>
      <c r="T81" s="376"/>
      <c r="U81" s="376"/>
      <c r="V81" s="376"/>
      <c r="W81" s="376"/>
      <c r="X81" s="376"/>
      <c r="Y81" s="376"/>
      <c r="Z81" s="322"/>
      <c r="AA81" s="322"/>
      <c r="AB81" s="376"/>
      <c r="AC81" s="377"/>
      <c r="AD81" s="377"/>
      <c r="AE81" s="377"/>
      <c r="AF81" s="377"/>
      <c r="AG81" s="468"/>
      <c r="AH81" s="362"/>
    </row>
    <row r="82" spans="2:34">
      <c r="B82" s="670"/>
      <c r="C82" s="653"/>
      <c r="D82" s="653"/>
      <c r="E82" s="653"/>
      <c r="F82" s="653"/>
      <c r="G82" s="653"/>
      <c r="H82" s="653"/>
      <c r="I82" s="653"/>
      <c r="J82" s="653"/>
      <c r="K82" s="653"/>
      <c r="L82" s="653"/>
      <c r="M82" s="653"/>
      <c r="N82" s="653"/>
      <c r="O82" s="653"/>
      <c r="P82" s="653"/>
      <c r="Q82" s="653"/>
      <c r="R82" s="653"/>
      <c r="S82" s="653"/>
      <c r="T82" s="653"/>
      <c r="U82" s="653"/>
      <c r="V82" s="653"/>
      <c r="W82" s="653"/>
      <c r="X82" s="653"/>
      <c r="Y82" s="653"/>
      <c r="Z82" s="653"/>
      <c r="AA82" s="653"/>
      <c r="AB82" s="653"/>
      <c r="AC82" s="653"/>
      <c r="AD82" s="653"/>
      <c r="AE82" s="653"/>
      <c r="AF82" s="653"/>
      <c r="AG82" s="653"/>
      <c r="AH82" s="653"/>
    </row>
    <row r="83" spans="2:34">
      <c r="B83" s="483">
        <v>112</v>
      </c>
      <c r="C83" s="455">
        <v>0.216</v>
      </c>
      <c r="D83" s="481" t="s">
        <v>2413</v>
      </c>
      <c r="E83" s="468"/>
      <c r="F83" s="333"/>
      <c r="G83" s="377"/>
      <c r="H83" s="334"/>
      <c r="I83" s="468"/>
      <c r="J83" s="376"/>
      <c r="K83" s="361"/>
      <c r="L83" s="361"/>
      <c r="M83" s="361"/>
      <c r="N83" s="468"/>
      <c r="O83" s="335"/>
      <c r="P83" s="335"/>
      <c r="Q83" s="335"/>
      <c r="R83" s="468"/>
      <c r="S83" s="376"/>
      <c r="T83" s="376"/>
      <c r="U83" s="376"/>
      <c r="V83" s="376"/>
      <c r="W83" s="376"/>
      <c r="X83" s="376"/>
      <c r="Y83" s="322"/>
      <c r="Z83" s="322"/>
      <c r="AA83" s="322"/>
      <c r="AB83" s="377"/>
      <c r="AC83" s="377"/>
      <c r="AD83" s="377"/>
      <c r="AE83" s="377"/>
      <c r="AF83" s="468"/>
      <c r="AG83" s="362"/>
    </row>
    <row r="84" spans="2:34">
      <c r="B84" s="670"/>
      <c r="C84" s="653"/>
      <c r="D84" s="653"/>
      <c r="E84" s="653"/>
      <c r="F84" s="653"/>
      <c r="G84" s="653"/>
      <c r="H84" s="653"/>
      <c r="I84" s="653"/>
      <c r="J84" s="653"/>
      <c r="K84" s="653"/>
      <c r="L84" s="653"/>
      <c r="M84" s="653"/>
      <c r="N84" s="653"/>
      <c r="O84" s="653"/>
      <c r="P84" s="653"/>
      <c r="Q84" s="653"/>
      <c r="R84" s="653"/>
      <c r="S84" s="653"/>
      <c r="T84" s="653"/>
      <c r="U84" s="653"/>
      <c r="V84" s="653"/>
      <c r="W84" s="653"/>
      <c r="X84" s="653"/>
      <c r="Y84" s="653"/>
      <c r="Z84" s="653"/>
      <c r="AA84" s="653"/>
      <c r="AB84" s="653"/>
      <c r="AC84" s="653"/>
      <c r="AD84" s="653"/>
      <c r="AE84" s="653"/>
      <c r="AF84" s="653"/>
      <c r="AG84" s="653"/>
    </row>
    <row r="85" spans="2:34">
      <c r="B85" s="483">
        <v>113</v>
      </c>
      <c r="C85" s="455">
        <v>0.47199999999999998</v>
      </c>
      <c r="D85" s="481" t="s">
        <v>2412</v>
      </c>
      <c r="E85" s="468"/>
      <c r="F85" s="333"/>
      <c r="G85" s="377"/>
      <c r="H85" s="334"/>
      <c r="I85" s="468"/>
      <c r="J85" s="376"/>
      <c r="K85" s="361"/>
      <c r="L85" s="361"/>
      <c r="M85" s="361"/>
      <c r="N85" s="468"/>
      <c r="O85" s="335"/>
      <c r="P85" s="335"/>
      <c r="Q85" s="335"/>
      <c r="R85" s="468"/>
      <c r="S85" s="376"/>
      <c r="T85" s="376"/>
      <c r="U85" s="376"/>
      <c r="V85" s="376"/>
      <c r="W85" s="376"/>
      <c r="X85" s="376"/>
      <c r="Y85" s="322"/>
      <c r="Z85" s="322"/>
      <c r="AA85" s="322"/>
      <c r="AB85" s="377"/>
      <c r="AC85" s="377"/>
      <c r="AD85" s="377"/>
      <c r="AE85" s="377"/>
      <c r="AF85" s="468"/>
      <c r="AG85" s="362"/>
    </row>
    <row r="86" spans="2:34">
      <c r="B86" s="670"/>
      <c r="C86" s="653"/>
      <c r="D86" s="653"/>
      <c r="E86" s="653"/>
      <c r="F86" s="653"/>
      <c r="G86" s="653"/>
      <c r="H86" s="653"/>
      <c r="I86" s="653"/>
      <c r="J86" s="653"/>
      <c r="K86" s="653"/>
      <c r="L86" s="653"/>
      <c r="M86" s="653"/>
      <c r="N86" s="653"/>
      <c r="O86" s="653"/>
      <c r="P86" s="653"/>
      <c r="Q86" s="653"/>
      <c r="R86" s="653"/>
      <c r="S86" s="653"/>
      <c r="T86" s="653"/>
      <c r="U86" s="653"/>
      <c r="V86" s="653"/>
      <c r="W86" s="653"/>
      <c r="X86" s="653"/>
      <c r="Y86" s="653"/>
      <c r="Z86" s="653"/>
      <c r="AA86" s="653"/>
      <c r="AB86" s="653"/>
      <c r="AC86" s="653"/>
      <c r="AD86" s="653"/>
      <c r="AE86" s="653"/>
      <c r="AF86" s="653"/>
      <c r="AG86" s="653"/>
    </row>
    <row r="87" spans="2:34">
      <c r="B87" s="472">
        <v>114</v>
      </c>
      <c r="C87" s="485">
        <v>0.25</v>
      </c>
      <c r="D87" s="376" t="s">
        <v>2414</v>
      </c>
      <c r="E87" s="468"/>
      <c r="F87" s="333"/>
      <c r="G87" s="377"/>
      <c r="H87" s="334"/>
      <c r="I87" s="468"/>
      <c r="J87" s="376"/>
      <c r="K87" s="361"/>
      <c r="L87" s="361"/>
      <c r="M87" s="361"/>
      <c r="N87" s="468"/>
      <c r="O87" s="468"/>
      <c r="P87" s="335"/>
      <c r="Q87" s="335"/>
      <c r="R87" s="468"/>
      <c r="S87" s="376"/>
      <c r="T87" s="376"/>
      <c r="U87" s="376"/>
      <c r="V87" s="376"/>
      <c r="W87" s="376"/>
      <c r="X87" s="376"/>
      <c r="Y87" s="322"/>
      <c r="Z87" s="322"/>
      <c r="AA87" s="322"/>
      <c r="AB87" s="377"/>
      <c r="AC87" s="377"/>
      <c r="AD87" s="377"/>
      <c r="AE87" s="377"/>
      <c r="AF87" s="468"/>
      <c r="AG87" s="362"/>
    </row>
    <row r="88" spans="2:34">
      <c r="B88" s="670"/>
      <c r="C88" s="653"/>
      <c r="D88" s="653"/>
      <c r="E88" s="653"/>
      <c r="F88" s="653"/>
      <c r="G88" s="653"/>
      <c r="H88" s="653"/>
      <c r="I88" s="653"/>
      <c r="J88" s="653"/>
      <c r="K88" s="653"/>
      <c r="L88" s="653"/>
      <c r="M88" s="653"/>
      <c r="N88" s="653"/>
      <c r="O88" s="653"/>
      <c r="P88" s="653"/>
      <c r="Q88" s="653"/>
      <c r="R88" s="653"/>
      <c r="S88" s="653"/>
      <c r="T88" s="653"/>
      <c r="U88" s="653"/>
      <c r="V88" s="653"/>
      <c r="W88" s="653"/>
      <c r="X88" s="653"/>
      <c r="Y88" s="653"/>
      <c r="Z88" s="653"/>
      <c r="AA88" s="653"/>
      <c r="AB88" s="653"/>
      <c r="AC88" s="653"/>
      <c r="AD88" s="653"/>
      <c r="AE88" s="653"/>
      <c r="AF88" s="653"/>
      <c r="AG88" s="653"/>
    </row>
    <row r="89" spans="2:34">
      <c r="B89" s="472">
        <v>115</v>
      </c>
      <c r="C89" s="485">
        <v>0.184</v>
      </c>
      <c r="D89" s="376" t="s">
        <v>2415</v>
      </c>
      <c r="E89" s="468"/>
      <c r="F89" s="333"/>
      <c r="G89" s="377"/>
      <c r="H89" s="334"/>
      <c r="I89" s="468"/>
      <c r="J89" s="376"/>
      <c r="K89" s="361"/>
      <c r="L89" s="361"/>
      <c r="M89" s="361"/>
      <c r="N89" s="468"/>
      <c r="O89" s="468"/>
      <c r="P89" s="335"/>
      <c r="Q89" s="335"/>
      <c r="R89" s="468"/>
      <c r="S89" s="376"/>
      <c r="T89" s="376"/>
      <c r="U89" s="376"/>
      <c r="V89" s="376"/>
      <c r="W89" s="376"/>
      <c r="X89" s="376"/>
      <c r="Y89" s="322"/>
      <c r="Z89" s="322"/>
      <c r="AA89" s="322"/>
      <c r="AB89" s="377"/>
      <c r="AC89" s="377"/>
      <c r="AD89" s="377"/>
      <c r="AE89" s="377"/>
      <c r="AF89" s="468"/>
      <c r="AG89" s="362"/>
    </row>
    <row r="90" spans="2:34">
      <c r="B90" s="670"/>
      <c r="C90" s="653"/>
      <c r="D90" s="653"/>
      <c r="E90" s="653"/>
      <c r="F90" s="653"/>
      <c r="G90" s="653"/>
      <c r="H90" s="653"/>
      <c r="I90" s="653"/>
      <c r="J90" s="653"/>
      <c r="K90" s="653"/>
      <c r="L90" s="653"/>
      <c r="M90" s="653"/>
      <c r="N90" s="653"/>
      <c r="O90" s="653"/>
      <c r="P90" s="653"/>
      <c r="Q90" s="653"/>
      <c r="R90" s="653"/>
      <c r="S90" s="653"/>
      <c r="T90" s="653"/>
      <c r="U90" s="653"/>
      <c r="V90" s="653"/>
      <c r="W90" s="653"/>
      <c r="X90" s="653"/>
      <c r="Y90" s="653"/>
      <c r="Z90" s="653"/>
      <c r="AA90" s="653"/>
      <c r="AB90" s="653"/>
      <c r="AC90" s="653"/>
      <c r="AD90" s="653"/>
      <c r="AE90" s="653"/>
      <c r="AF90" s="653"/>
      <c r="AG90" s="653"/>
    </row>
    <row r="91" spans="2:34">
      <c r="B91" s="472">
        <v>116</v>
      </c>
      <c r="C91" s="467">
        <v>1.4490000000000001</v>
      </c>
      <c r="D91" s="376" t="s">
        <v>2416</v>
      </c>
      <c r="E91" s="376"/>
      <c r="F91" s="333"/>
      <c r="G91" s="377"/>
      <c r="H91" s="334"/>
      <c r="I91" s="320"/>
      <c r="J91" s="376"/>
      <c r="K91" s="321"/>
      <c r="L91" s="321"/>
      <c r="M91" s="321"/>
      <c r="N91" s="376"/>
      <c r="O91" s="468"/>
      <c r="P91" s="335"/>
      <c r="Q91" s="335"/>
      <c r="R91" s="376"/>
      <c r="S91" s="376"/>
      <c r="T91" s="376"/>
      <c r="U91" s="376"/>
      <c r="V91" s="376"/>
      <c r="W91" s="376"/>
      <c r="X91" s="376"/>
      <c r="Y91" s="322"/>
      <c r="Z91" s="322"/>
      <c r="AA91" s="322"/>
      <c r="AB91" s="377"/>
      <c r="AC91" s="377"/>
      <c r="AD91" s="377"/>
      <c r="AE91" s="377"/>
      <c r="AF91" s="377"/>
      <c r="AG91" s="336"/>
    </row>
    <row r="92" spans="2:34">
      <c r="B92" s="670"/>
      <c r="C92" s="653"/>
      <c r="D92" s="653"/>
      <c r="E92" s="653"/>
      <c r="F92" s="653"/>
      <c r="G92" s="653"/>
      <c r="H92" s="653"/>
      <c r="I92" s="653"/>
      <c r="J92" s="653"/>
      <c r="K92" s="653"/>
      <c r="L92" s="653"/>
      <c r="M92" s="653"/>
      <c r="N92" s="653"/>
      <c r="O92" s="653"/>
      <c r="P92" s="653"/>
      <c r="Q92" s="653"/>
      <c r="R92" s="653"/>
      <c r="S92" s="653"/>
      <c r="T92" s="653"/>
      <c r="U92" s="653"/>
      <c r="V92" s="653"/>
      <c r="W92" s="653"/>
      <c r="X92" s="653"/>
      <c r="Y92" s="653"/>
      <c r="Z92" s="653"/>
      <c r="AA92" s="653"/>
      <c r="AB92" s="653"/>
      <c r="AC92" s="653"/>
      <c r="AD92" s="653"/>
      <c r="AE92" s="653"/>
      <c r="AF92" s="653"/>
      <c r="AG92" s="653"/>
    </row>
    <row r="93" spans="2:34">
      <c r="B93" s="472">
        <v>118</v>
      </c>
      <c r="C93" s="467">
        <v>0.51400000000000001</v>
      </c>
      <c r="D93" s="376" t="s">
        <v>2443</v>
      </c>
      <c r="E93" s="376"/>
      <c r="F93" s="333"/>
      <c r="G93" s="377"/>
      <c r="H93" s="334"/>
      <c r="I93" s="320"/>
      <c r="J93" s="376"/>
      <c r="K93" s="321"/>
      <c r="L93" s="321"/>
      <c r="M93" s="321"/>
      <c r="N93" s="376"/>
      <c r="O93" s="468"/>
      <c r="P93" s="335"/>
      <c r="Q93" s="335"/>
      <c r="R93" s="376"/>
      <c r="S93" s="376"/>
      <c r="T93" s="376"/>
      <c r="U93" s="376"/>
      <c r="V93" s="376"/>
      <c r="W93" s="376"/>
      <c r="X93" s="376"/>
      <c r="Y93" s="322"/>
      <c r="Z93" s="322"/>
      <c r="AA93" s="322"/>
      <c r="AB93" s="377"/>
      <c r="AC93" s="377"/>
      <c r="AD93" s="377"/>
      <c r="AE93" s="377"/>
      <c r="AF93" s="377"/>
      <c r="AG93" s="336"/>
    </row>
    <row r="94" spans="2:34">
      <c r="B94" s="670"/>
      <c r="C94" s="653"/>
      <c r="D94" s="653"/>
      <c r="E94" s="653"/>
      <c r="F94" s="653"/>
      <c r="G94" s="653"/>
      <c r="H94" s="653"/>
      <c r="I94" s="653"/>
      <c r="J94" s="653"/>
      <c r="K94" s="653"/>
      <c r="L94" s="653"/>
      <c r="M94" s="653"/>
      <c r="N94" s="653"/>
      <c r="O94" s="653"/>
      <c r="P94" s="653"/>
      <c r="Q94" s="653"/>
      <c r="R94" s="653"/>
      <c r="S94" s="653"/>
      <c r="T94" s="653"/>
      <c r="U94" s="653"/>
      <c r="V94" s="653"/>
      <c r="W94" s="653"/>
      <c r="X94" s="653"/>
      <c r="Y94" s="653"/>
      <c r="Z94" s="653"/>
      <c r="AA94" s="653"/>
      <c r="AB94" s="653"/>
      <c r="AC94" s="653"/>
      <c r="AD94" s="653"/>
      <c r="AE94" s="653"/>
      <c r="AF94" s="653"/>
      <c r="AG94" s="653"/>
    </row>
    <row r="95" spans="2:34" ht="15" customHeight="1">
      <c r="B95" s="472">
        <v>128</v>
      </c>
      <c r="C95" s="467">
        <v>0.36099999999999999</v>
      </c>
      <c r="D95" s="376" t="s">
        <v>2431</v>
      </c>
      <c r="E95" s="468"/>
      <c r="F95" s="317"/>
      <c r="G95" s="468"/>
      <c r="H95" s="360"/>
      <c r="I95" s="468"/>
      <c r="J95" s="376"/>
      <c r="K95" s="361"/>
      <c r="L95" s="361"/>
      <c r="M95" s="361"/>
      <c r="N95" s="468"/>
      <c r="O95" s="468"/>
      <c r="P95" s="468"/>
      <c r="Q95" s="468"/>
      <c r="R95" s="468"/>
      <c r="S95" s="468"/>
      <c r="T95" s="468"/>
      <c r="U95" s="468"/>
      <c r="V95" s="468"/>
      <c r="W95" s="468"/>
      <c r="X95" s="468"/>
      <c r="Y95" s="322"/>
      <c r="Z95" s="322"/>
      <c r="AA95" s="322"/>
      <c r="AB95" s="468"/>
      <c r="AC95" s="468"/>
      <c r="AD95" s="468"/>
      <c r="AE95" s="468"/>
      <c r="AF95" s="468"/>
      <c r="AG95" s="362"/>
    </row>
    <row r="96" spans="2:34">
      <c r="B96" s="670"/>
      <c r="C96" s="653"/>
      <c r="D96" s="653"/>
      <c r="E96" s="653"/>
      <c r="F96" s="653"/>
      <c r="G96" s="653"/>
      <c r="H96" s="653"/>
      <c r="I96" s="653"/>
      <c r="J96" s="653"/>
      <c r="K96" s="653"/>
      <c r="L96" s="653"/>
      <c r="M96" s="653"/>
      <c r="N96" s="653"/>
      <c r="O96" s="653"/>
      <c r="P96" s="653"/>
      <c r="Q96" s="653"/>
      <c r="R96" s="653"/>
      <c r="S96" s="653"/>
      <c r="T96" s="653"/>
      <c r="U96" s="653"/>
      <c r="V96" s="653"/>
      <c r="W96" s="653"/>
      <c r="X96" s="653"/>
      <c r="Y96" s="653"/>
      <c r="Z96" s="653"/>
      <c r="AA96" s="653"/>
      <c r="AB96" s="653"/>
      <c r="AC96" s="653"/>
      <c r="AD96" s="653"/>
      <c r="AE96" s="653"/>
      <c r="AF96" s="653"/>
      <c r="AG96" s="653"/>
    </row>
    <row r="97" spans="2:34">
      <c r="B97" s="472">
        <v>129</v>
      </c>
      <c r="C97" s="467">
        <v>1.2</v>
      </c>
      <c r="D97" s="376" t="s">
        <v>2461</v>
      </c>
      <c r="E97" s="376"/>
      <c r="F97" s="345"/>
      <c r="G97" s="377"/>
      <c r="H97" s="468"/>
      <c r="I97" s="360"/>
      <c r="J97" s="468"/>
      <c r="K97" s="376"/>
      <c r="L97" s="361"/>
      <c r="M97" s="361"/>
      <c r="N97" s="361"/>
      <c r="O97" s="468"/>
      <c r="P97" s="468"/>
      <c r="Q97" s="468"/>
      <c r="R97" s="468"/>
      <c r="S97" s="468"/>
      <c r="T97" s="468"/>
      <c r="U97" s="468"/>
      <c r="V97" s="468"/>
      <c r="W97" s="468"/>
      <c r="X97" s="468"/>
      <c r="Y97" s="468"/>
      <c r="Z97" s="322"/>
      <c r="AA97" s="322"/>
      <c r="AB97" s="376"/>
      <c r="AC97" s="468"/>
      <c r="AD97" s="468"/>
      <c r="AE97" s="468"/>
      <c r="AF97" s="468"/>
      <c r="AG97" s="411"/>
      <c r="AH97" s="436"/>
    </row>
    <row r="98" spans="2:34">
      <c r="B98" s="671"/>
      <c r="C98" s="672"/>
      <c r="D98" s="672"/>
      <c r="E98" s="672"/>
      <c r="F98" s="672"/>
      <c r="G98" s="672"/>
      <c r="H98" s="672"/>
      <c r="I98" s="672"/>
      <c r="J98" s="672"/>
      <c r="K98" s="672"/>
      <c r="L98" s="672"/>
      <c r="M98" s="672"/>
      <c r="N98" s="672"/>
      <c r="O98" s="672"/>
      <c r="P98" s="672"/>
      <c r="Q98" s="672"/>
      <c r="R98" s="672"/>
      <c r="S98" s="672"/>
      <c r="T98" s="672"/>
      <c r="U98" s="672"/>
      <c r="V98" s="672"/>
      <c r="W98" s="672"/>
      <c r="X98" s="672"/>
      <c r="Y98" s="672"/>
      <c r="Z98" s="672"/>
      <c r="AA98" s="672"/>
      <c r="AB98" s="672"/>
      <c r="AC98" s="672"/>
      <c r="AD98" s="672"/>
      <c r="AE98" s="672"/>
      <c r="AF98" s="672"/>
      <c r="AG98" s="673"/>
      <c r="AH98" s="655"/>
    </row>
    <row r="99" spans="2:34">
      <c r="B99" s="488">
        <v>130</v>
      </c>
      <c r="C99" s="467">
        <v>0.311</v>
      </c>
      <c r="D99" s="469" t="s">
        <v>2432</v>
      </c>
      <c r="E99" s="469"/>
      <c r="F99" s="468"/>
      <c r="G99" s="317"/>
      <c r="H99" s="468"/>
      <c r="I99" s="360"/>
      <c r="J99" s="468"/>
      <c r="K99" s="376"/>
      <c r="L99" s="361"/>
      <c r="M99" s="361"/>
      <c r="N99" s="361"/>
      <c r="O99" s="468"/>
      <c r="P99" s="468"/>
      <c r="Q99" s="468"/>
      <c r="R99" s="468"/>
      <c r="S99" s="468"/>
      <c r="T99" s="468"/>
      <c r="U99" s="468"/>
      <c r="V99" s="468"/>
      <c r="W99" s="468"/>
      <c r="X99" s="468"/>
      <c r="Y99" s="468"/>
      <c r="Z99" s="322"/>
      <c r="AA99" s="322"/>
      <c r="AB99" s="376"/>
      <c r="AC99" s="468"/>
      <c r="AD99" s="468"/>
      <c r="AE99" s="468"/>
      <c r="AF99" s="468"/>
      <c r="AG99" s="468"/>
      <c r="AH99" s="362"/>
    </row>
    <row r="100" spans="2:34">
      <c r="B100" s="670"/>
      <c r="C100" s="653"/>
      <c r="D100" s="653"/>
      <c r="E100" s="653"/>
      <c r="F100" s="653"/>
      <c r="G100" s="653"/>
      <c r="H100" s="653"/>
      <c r="I100" s="653"/>
      <c r="J100" s="653"/>
      <c r="K100" s="653"/>
      <c r="L100" s="653"/>
      <c r="M100" s="653"/>
      <c r="N100" s="653"/>
      <c r="O100" s="653"/>
      <c r="P100" s="653"/>
      <c r="Q100" s="653"/>
      <c r="R100" s="653"/>
      <c r="S100" s="653"/>
      <c r="T100" s="653"/>
      <c r="U100" s="653"/>
      <c r="V100" s="653"/>
      <c r="W100" s="653"/>
      <c r="X100" s="653"/>
      <c r="Y100" s="653"/>
      <c r="Z100" s="653"/>
      <c r="AA100" s="653"/>
      <c r="AB100" s="653"/>
      <c r="AC100" s="653"/>
      <c r="AD100" s="653"/>
      <c r="AE100" s="653"/>
      <c r="AF100" s="653"/>
      <c r="AG100" s="653"/>
      <c r="AH100" s="653"/>
    </row>
    <row r="101" spans="2:34">
      <c r="B101" s="748">
        <v>133</v>
      </c>
      <c r="C101" s="749">
        <v>1.0129999999999999</v>
      </c>
      <c r="D101" s="750" t="s">
        <v>2438</v>
      </c>
      <c r="E101" s="376">
        <v>1</v>
      </c>
      <c r="F101" s="317" t="s">
        <v>2439</v>
      </c>
      <c r="G101" s="376" t="s">
        <v>2456</v>
      </c>
      <c r="H101" s="442" t="s">
        <v>2076</v>
      </c>
      <c r="I101" s="320">
        <v>0.20699999999999999</v>
      </c>
      <c r="J101" s="376" t="s">
        <v>1700</v>
      </c>
      <c r="K101" s="321">
        <v>134.69999999999999</v>
      </c>
      <c r="L101" s="321">
        <v>8.25</v>
      </c>
      <c r="M101" s="321">
        <v>10.75</v>
      </c>
      <c r="N101" s="376">
        <v>3</v>
      </c>
      <c r="O101" s="376" t="s">
        <v>1697</v>
      </c>
      <c r="P101" s="376" t="s">
        <v>1705</v>
      </c>
      <c r="Q101" s="376" t="s">
        <v>1709</v>
      </c>
      <c r="R101" s="468">
        <v>2</v>
      </c>
      <c r="S101" s="468" t="s">
        <v>1701</v>
      </c>
      <c r="T101" s="468" t="s">
        <v>1767</v>
      </c>
      <c r="U101" s="468">
        <v>2</v>
      </c>
      <c r="V101" s="468" t="s">
        <v>1698</v>
      </c>
      <c r="W101" s="468" t="s">
        <v>1698</v>
      </c>
      <c r="X101" s="468">
        <v>0</v>
      </c>
      <c r="Y101" s="322"/>
      <c r="Z101" s="322"/>
      <c r="AA101" s="322"/>
      <c r="AB101" s="377" t="s">
        <v>2083</v>
      </c>
      <c r="AC101" s="377" t="s">
        <v>1701</v>
      </c>
      <c r="AD101" s="468">
        <v>0</v>
      </c>
      <c r="AE101" s="434"/>
      <c r="AF101" s="377">
        <v>7.4709000000000003</v>
      </c>
      <c r="AG101" s="336">
        <v>112.41288</v>
      </c>
    </row>
    <row r="102" spans="2:34" hidden="1">
      <c r="B102" s="748"/>
      <c r="C102" s="749"/>
      <c r="D102" s="750"/>
      <c r="E102" s="324"/>
      <c r="F102" s="337"/>
      <c r="G102" s="326"/>
      <c r="H102" s="334"/>
      <c r="I102" s="324"/>
      <c r="J102" s="324"/>
      <c r="K102" s="328"/>
      <c r="L102" s="328"/>
      <c r="M102" s="328"/>
      <c r="N102" s="324"/>
      <c r="O102" s="324"/>
      <c r="P102" s="324"/>
      <c r="Q102" s="324"/>
      <c r="R102" s="324"/>
      <c r="S102" s="324"/>
      <c r="T102" s="324"/>
      <c r="U102" s="324"/>
      <c r="V102" s="324"/>
      <c r="W102" s="324"/>
      <c r="X102" s="324"/>
      <c r="Y102" s="324"/>
      <c r="Z102" s="324"/>
      <c r="AA102" s="324"/>
      <c r="AB102" s="324"/>
      <c r="AC102" s="324"/>
      <c r="AD102" s="324"/>
      <c r="AE102" s="324"/>
      <c r="AF102" s="377"/>
      <c r="AG102" s="336"/>
    </row>
    <row r="103" spans="2:34">
      <c r="B103" s="692"/>
      <c r="C103" s="676"/>
      <c r="D103" s="751"/>
      <c r="E103" s="480">
        <v>2</v>
      </c>
      <c r="F103" s="331" t="s">
        <v>2440</v>
      </c>
      <c r="G103" s="480" t="s">
        <v>2441</v>
      </c>
      <c r="H103" s="458" t="s">
        <v>2077</v>
      </c>
      <c r="I103" s="430">
        <v>0.57699999999999996</v>
      </c>
      <c r="J103" s="480" t="s">
        <v>1700</v>
      </c>
      <c r="K103" s="431">
        <v>17</v>
      </c>
      <c r="L103" s="431">
        <v>8.25</v>
      </c>
      <c r="M103" s="431">
        <v>10.75</v>
      </c>
      <c r="N103" s="480">
        <v>1</v>
      </c>
      <c r="O103" s="480" t="s">
        <v>1697</v>
      </c>
      <c r="P103" s="480" t="s">
        <v>1705</v>
      </c>
      <c r="Q103" s="480" t="s">
        <v>1709</v>
      </c>
      <c r="R103" s="370">
        <v>0</v>
      </c>
      <c r="S103" s="370" t="s">
        <v>1701</v>
      </c>
      <c r="T103" s="370" t="s">
        <v>1767</v>
      </c>
      <c r="U103" s="370">
        <v>0</v>
      </c>
      <c r="V103" s="370" t="s">
        <v>1698</v>
      </c>
      <c r="W103" s="370" t="s">
        <v>1698</v>
      </c>
      <c r="X103" s="370">
        <v>1</v>
      </c>
      <c r="Y103" s="459"/>
      <c r="Z103" s="459"/>
      <c r="AA103" s="459"/>
      <c r="AB103" s="377" t="s">
        <v>1699</v>
      </c>
      <c r="AC103" s="370" t="s">
        <v>1701</v>
      </c>
      <c r="AD103" s="370">
        <v>2</v>
      </c>
      <c r="AE103" s="460"/>
      <c r="AF103" s="461">
        <v>7.4740200000000003</v>
      </c>
      <c r="AG103" s="368">
        <v>112.413</v>
      </c>
    </row>
    <row r="104" spans="2:34">
      <c r="B104" s="670"/>
      <c r="C104" s="653"/>
      <c r="D104" s="653"/>
      <c r="E104" s="653"/>
      <c r="F104" s="653"/>
      <c r="G104" s="653"/>
      <c r="H104" s="653"/>
      <c r="I104" s="653"/>
      <c r="J104" s="653"/>
      <c r="K104" s="653"/>
      <c r="L104" s="653"/>
      <c r="M104" s="653"/>
      <c r="N104" s="653"/>
      <c r="O104" s="653"/>
      <c r="P104" s="653"/>
      <c r="Q104" s="653"/>
      <c r="R104" s="653"/>
      <c r="S104" s="653"/>
      <c r="T104" s="653"/>
      <c r="U104" s="653"/>
      <c r="V104" s="653"/>
      <c r="W104" s="653"/>
      <c r="X104" s="653"/>
      <c r="Y104" s="653"/>
      <c r="Z104" s="653"/>
      <c r="AA104" s="653"/>
      <c r="AB104" s="653"/>
      <c r="AC104" s="653"/>
      <c r="AD104" s="653"/>
      <c r="AE104" s="653"/>
      <c r="AF104" s="653"/>
      <c r="AG104" s="653"/>
    </row>
    <row r="106" spans="2:34">
      <c r="B106" s="300" t="s">
        <v>984</v>
      </c>
      <c r="E106" s="302" t="s">
        <v>985</v>
      </c>
      <c r="H106" s="304" t="s">
        <v>986</v>
      </c>
      <c r="K106" s="300" t="s">
        <v>2041</v>
      </c>
      <c r="N106" s="412"/>
      <c r="O106" s="300" t="s">
        <v>2042</v>
      </c>
      <c r="T106" s="300" t="s">
        <v>2043</v>
      </c>
      <c r="U106" s="300"/>
      <c r="AB106" s="412"/>
      <c r="AC106" s="412"/>
    </row>
    <row r="107" spans="2:34">
      <c r="B107" s="305" t="s">
        <v>990</v>
      </c>
      <c r="C107" s="306" t="s">
        <v>991</v>
      </c>
      <c r="E107" s="307" t="s">
        <v>992</v>
      </c>
      <c r="F107" s="308" t="s">
        <v>993</v>
      </c>
      <c r="H107" s="309" t="s">
        <v>994</v>
      </c>
      <c r="I107" s="308" t="s">
        <v>995</v>
      </c>
      <c r="J107" s="300"/>
      <c r="K107" s="308" t="s">
        <v>996</v>
      </c>
      <c r="L107" s="308" t="s">
        <v>997</v>
      </c>
      <c r="M107" s="300"/>
      <c r="N107" s="412"/>
      <c r="O107" s="300"/>
      <c r="P107" s="308"/>
      <c r="Q107" s="300"/>
      <c r="R107" s="300"/>
      <c r="S107" s="300"/>
      <c r="T107" s="308" t="s">
        <v>998</v>
      </c>
      <c r="U107" s="308"/>
      <c r="V107" s="308" t="s">
        <v>999</v>
      </c>
      <c r="W107" s="300"/>
      <c r="X107" s="300"/>
      <c r="Y107" s="300"/>
      <c r="Z107" s="300"/>
      <c r="AA107" s="300"/>
      <c r="AB107" s="412"/>
      <c r="AC107" s="412"/>
    </row>
    <row r="108" spans="2:34">
      <c r="B108" s="305" t="s">
        <v>1000</v>
      </c>
      <c r="C108" s="306" t="s">
        <v>1001</v>
      </c>
      <c r="E108" s="307" t="s">
        <v>1002</v>
      </c>
      <c r="F108" s="308" t="s">
        <v>1003</v>
      </c>
      <c r="H108" s="309" t="s">
        <v>1004</v>
      </c>
      <c r="I108" s="308" t="s">
        <v>1005</v>
      </c>
      <c r="J108" s="300"/>
      <c r="K108" s="308" t="s">
        <v>1006</v>
      </c>
      <c r="L108" s="308" t="s">
        <v>1007</v>
      </c>
      <c r="M108" s="300"/>
      <c r="N108" s="412"/>
      <c r="O108" s="308" t="s">
        <v>1008</v>
      </c>
      <c r="P108" s="308"/>
      <c r="Q108" s="300"/>
      <c r="R108" s="300"/>
      <c r="S108" s="300"/>
      <c r="T108" s="308" t="s">
        <v>1009</v>
      </c>
      <c r="U108" s="308"/>
      <c r="V108" s="308" t="s">
        <v>1010</v>
      </c>
      <c r="W108" s="300"/>
      <c r="X108" s="300"/>
      <c r="Y108" s="300"/>
      <c r="Z108" s="300"/>
      <c r="AA108" s="300"/>
      <c r="AB108" s="412"/>
      <c r="AC108" s="412"/>
    </row>
    <row r="109" spans="2:34">
      <c r="B109" s="305" t="s">
        <v>1011</v>
      </c>
      <c r="C109" s="306" t="s">
        <v>1012</v>
      </c>
      <c r="E109" s="307" t="s">
        <v>1004</v>
      </c>
      <c r="F109" s="308" t="s">
        <v>2040</v>
      </c>
      <c r="H109" s="309" t="s">
        <v>1015</v>
      </c>
      <c r="I109" s="308" t="s">
        <v>1016</v>
      </c>
      <c r="J109" s="300"/>
      <c r="K109" s="308" t="s">
        <v>1017</v>
      </c>
      <c r="L109" s="308" t="s">
        <v>1018</v>
      </c>
      <c r="M109" s="300"/>
      <c r="N109" s="412"/>
      <c r="O109" s="308" t="s">
        <v>1019</v>
      </c>
      <c r="P109" s="308" t="s">
        <v>1020</v>
      </c>
      <c r="Q109" s="300"/>
      <c r="R109" s="300"/>
      <c r="S109" s="300"/>
      <c r="T109" s="308" t="s">
        <v>1021</v>
      </c>
      <c r="U109" s="308"/>
      <c r="V109" s="308" t="s">
        <v>1022</v>
      </c>
      <c r="W109" s="300"/>
      <c r="X109" s="300"/>
      <c r="Y109" s="300"/>
      <c r="Z109" s="300"/>
      <c r="AA109" s="300"/>
      <c r="AB109" s="412"/>
      <c r="AC109" s="412"/>
    </row>
    <row r="110" spans="2:34">
      <c r="B110" s="305" t="s">
        <v>1023</v>
      </c>
      <c r="C110" s="306" t="s">
        <v>1024</v>
      </c>
      <c r="E110" s="307" t="s">
        <v>1013</v>
      </c>
      <c r="F110" s="308" t="s">
        <v>1014</v>
      </c>
      <c r="H110" s="309" t="s">
        <v>1027</v>
      </c>
      <c r="I110" s="308" t="s">
        <v>1028</v>
      </c>
      <c r="J110" s="300"/>
      <c r="K110" s="308" t="s">
        <v>1029</v>
      </c>
      <c r="L110" s="308" t="s">
        <v>1030</v>
      </c>
      <c r="M110" s="300"/>
      <c r="N110" s="412"/>
      <c r="O110" s="308" t="s">
        <v>1015</v>
      </c>
      <c r="P110" s="308" t="s">
        <v>1031</v>
      </c>
      <c r="Q110" s="300"/>
      <c r="R110" s="300"/>
      <c r="S110" s="300"/>
      <c r="T110" s="308" t="s">
        <v>1032</v>
      </c>
      <c r="U110" s="308"/>
      <c r="V110" s="308" t="s">
        <v>1033</v>
      </c>
      <c r="W110" s="300"/>
      <c r="X110" s="300"/>
      <c r="Y110" s="300"/>
      <c r="Z110" s="300"/>
      <c r="AA110" s="300"/>
      <c r="AB110" s="412"/>
      <c r="AC110" s="412"/>
    </row>
    <row r="111" spans="2:34">
      <c r="C111" s="310"/>
      <c r="E111" s="307" t="s">
        <v>1025</v>
      </c>
      <c r="F111" s="308" t="s">
        <v>1026</v>
      </c>
      <c r="H111" s="309" t="s">
        <v>1036</v>
      </c>
      <c r="I111" s="308" t="s">
        <v>1037</v>
      </c>
      <c r="J111" s="300"/>
      <c r="K111" s="308" t="s">
        <v>1038</v>
      </c>
      <c r="L111" s="308" t="s">
        <v>1039</v>
      </c>
      <c r="M111" s="300"/>
      <c r="N111" s="412"/>
      <c r="O111" s="308" t="s">
        <v>998</v>
      </c>
      <c r="P111" s="308" t="s">
        <v>2039</v>
      </c>
      <c r="Q111" s="300"/>
      <c r="R111" s="300"/>
      <c r="S111" s="300"/>
      <c r="T111" s="308" t="s">
        <v>1040</v>
      </c>
      <c r="U111" s="308"/>
      <c r="V111" s="308" t="s">
        <v>1041</v>
      </c>
      <c r="W111" s="300"/>
      <c r="X111" s="300"/>
      <c r="Y111" s="300"/>
      <c r="Z111" s="300"/>
      <c r="AA111" s="300"/>
      <c r="AB111" s="412"/>
      <c r="AC111" s="412"/>
    </row>
    <row r="112" spans="2:34">
      <c r="B112" s="308" t="s">
        <v>2044</v>
      </c>
      <c r="C112" s="310"/>
      <c r="E112" s="307" t="s">
        <v>1034</v>
      </c>
      <c r="F112" s="308" t="s">
        <v>1035</v>
      </c>
      <c r="H112" s="309" t="s">
        <v>1044</v>
      </c>
      <c r="I112" s="308" t="s">
        <v>1045</v>
      </c>
      <c r="J112" s="300"/>
      <c r="K112" s="308" t="s">
        <v>1046</v>
      </c>
      <c r="L112" s="308" t="s">
        <v>1047</v>
      </c>
      <c r="M112" s="300"/>
      <c r="N112" s="412"/>
      <c r="O112" s="412"/>
      <c r="P112" s="412"/>
      <c r="Q112" s="300"/>
      <c r="R112" s="300"/>
      <c r="S112" s="300"/>
      <c r="T112" s="308" t="s">
        <v>1027</v>
      </c>
      <c r="U112" s="308"/>
      <c r="V112" s="308" t="s">
        <v>1049</v>
      </c>
      <c r="W112" s="300"/>
      <c r="X112" s="300"/>
      <c r="Y112" s="300"/>
      <c r="Z112" s="300"/>
      <c r="AA112" s="300"/>
      <c r="AB112" s="412"/>
      <c r="AC112" s="412"/>
    </row>
    <row r="113" spans="2:29">
      <c r="B113" s="305" t="s">
        <v>1050</v>
      </c>
      <c r="C113" s="311" t="s">
        <v>2027</v>
      </c>
      <c r="D113" s="300"/>
      <c r="E113" s="307" t="s">
        <v>1021</v>
      </c>
      <c r="F113" s="308" t="s">
        <v>1043</v>
      </c>
      <c r="H113" s="309" t="s">
        <v>1054</v>
      </c>
      <c r="I113" s="308" t="s">
        <v>1055</v>
      </c>
      <c r="J113" s="300"/>
      <c r="K113" s="308" t="s">
        <v>1056</v>
      </c>
      <c r="L113" s="308" t="s">
        <v>1057</v>
      </c>
      <c r="M113" s="300"/>
      <c r="N113" s="412"/>
      <c r="O113" s="308" t="s">
        <v>1048</v>
      </c>
      <c r="P113" s="308"/>
      <c r="Q113" s="300"/>
      <c r="R113" s="300"/>
      <c r="S113" s="300"/>
      <c r="T113" s="308" t="s">
        <v>1060</v>
      </c>
      <c r="U113" s="308"/>
      <c r="V113" s="308" t="s">
        <v>1061</v>
      </c>
      <c r="W113" s="300"/>
      <c r="X113" s="300"/>
      <c r="Y113" s="300"/>
      <c r="Z113" s="300"/>
      <c r="AA113" s="300"/>
      <c r="AB113" s="412"/>
      <c r="AC113" s="412"/>
    </row>
    <row r="114" spans="2:29">
      <c r="B114" s="413"/>
      <c r="C114" s="414" t="s">
        <v>2033</v>
      </c>
      <c r="D114" s="300"/>
      <c r="E114" s="307" t="s">
        <v>1052</v>
      </c>
      <c r="F114" s="308" t="s">
        <v>1053</v>
      </c>
      <c r="H114" s="309"/>
      <c r="I114" s="308" t="s">
        <v>1066</v>
      </c>
      <c r="J114" s="300"/>
      <c r="K114" s="308" t="s">
        <v>1067</v>
      </c>
      <c r="L114" s="308" t="s">
        <v>1068</v>
      </c>
      <c r="M114" s="300"/>
      <c r="N114" s="412"/>
      <c r="O114" s="308" t="s">
        <v>1058</v>
      </c>
      <c r="P114" s="308" t="s">
        <v>1059</v>
      </c>
      <c r="Q114" s="300"/>
      <c r="R114" s="300"/>
      <c r="S114" s="300"/>
      <c r="T114" s="308" t="s">
        <v>1069</v>
      </c>
      <c r="U114" s="308"/>
      <c r="V114" s="308" t="s">
        <v>1070</v>
      </c>
      <c r="W114" s="300"/>
      <c r="X114" s="300"/>
      <c r="Y114" s="300"/>
      <c r="Z114" s="300"/>
      <c r="AA114" s="300"/>
      <c r="AB114" s="412"/>
      <c r="AC114" s="412"/>
    </row>
    <row r="115" spans="2:29">
      <c r="B115" s="305" t="s">
        <v>1062</v>
      </c>
      <c r="C115" s="311" t="s">
        <v>2028</v>
      </c>
      <c r="D115" s="300"/>
      <c r="E115" s="307" t="s">
        <v>1064</v>
      </c>
      <c r="F115" s="308" t="s">
        <v>1065</v>
      </c>
      <c r="H115" s="309" t="s">
        <v>1009</v>
      </c>
      <c r="I115" s="308" t="s">
        <v>1074</v>
      </c>
      <c r="J115" s="300"/>
      <c r="K115" s="300"/>
      <c r="L115" s="300"/>
      <c r="M115" s="300"/>
      <c r="N115" s="412"/>
      <c r="O115" s="308" t="s">
        <v>1069</v>
      </c>
      <c r="P115" s="308" t="s">
        <v>1031</v>
      </c>
      <c r="Q115" s="300"/>
      <c r="R115" s="300"/>
      <c r="S115" s="300"/>
      <c r="T115" s="308" t="s">
        <v>1015</v>
      </c>
      <c r="U115" s="308"/>
      <c r="V115" s="308" t="s">
        <v>1076</v>
      </c>
      <c r="W115" s="300"/>
      <c r="X115" s="300"/>
      <c r="Y115" s="300"/>
      <c r="Z115" s="300"/>
      <c r="AA115" s="300"/>
      <c r="AB115" s="412"/>
      <c r="AC115" s="412"/>
    </row>
    <row r="116" spans="2:29">
      <c r="B116" s="413"/>
      <c r="C116" s="414" t="s">
        <v>2032</v>
      </c>
      <c r="D116" s="300"/>
      <c r="E116" s="307" t="s">
        <v>1069</v>
      </c>
      <c r="F116" s="308" t="s">
        <v>1073</v>
      </c>
      <c r="H116" s="309" t="s">
        <v>1093</v>
      </c>
      <c r="I116" s="308" t="s">
        <v>1094</v>
      </c>
      <c r="J116" s="300"/>
      <c r="K116" s="308"/>
      <c r="L116" s="308"/>
      <c r="M116" s="300"/>
      <c r="N116" s="412"/>
      <c r="O116" s="308" t="s">
        <v>1009</v>
      </c>
      <c r="P116" s="308" t="s">
        <v>1075</v>
      </c>
      <c r="Q116" s="300"/>
      <c r="R116" s="300"/>
      <c r="S116" s="300"/>
      <c r="T116" s="308" t="s">
        <v>1054</v>
      </c>
      <c r="U116" s="308"/>
      <c r="V116" s="308" t="s">
        <v>1096</v>
      </c>
      <c r="W116" s="300"/>
      <c r="X116" s="300"/>
      <c r="Y116" s="300"/>
      <c r="Z116" s="300"/>
      <c r="AA116" s="300"/>
      <c r="AB116" s="412"/>
      <c r="AC116" s="412"/>
    </row>
    <row r="117" spans="2:29">
      <c r="B117" s="305" t="s">
        <v>1071</v>
      </c>
      <c r="C117" s="311" t="s">
        <v>1775</v>
      </c>
      <c r="D117" s="300"/>
      <c r="E117" s="307" t="s">
        <v>1091</v>
      </c>
      <c r="F117" s="308" t="s">
        <v>1092</v>
      </c>
      <c r="H117" s="309" t="s">
        <v>1069</v>
      </c>
      <c r="I117" s="308" t="s">
        <v>1005</v>
      </c>
      <c r="J117" s="300"/>
      <c r="K117" s="300"/>
      <c r="L117" s="300"/>
      <c r="M117" s="300"/>
      <c r="N117" s="412"/>
      <c r="O117" s="308" t="s">
        <v>1027</v>
      </c>
      <c r="P117" s="308" t="s">
        <v>1095</v>
      </c>
      <c r="Q117" s="300"/>
      <c r="R117" s="300"/>
      <c r="S117" s="300"/>
      <c r="T117" s="308" t="s">
        <v>1101</v>
      </c>
      <c r="U117" s="308"/>
      <c r="V117" s="308" t="s">
        <v>1102</v>
      </c>
      <c r="W117" s="300"/>
      <c r="X117" s="300"/>
      <c r="Y117" s="300"/>
      <c r="Z117" s="300"/>
      <c r="AA117" s="300"/>
      <c r="AB117" s="412"/>
      <c r="AC117" s="412"/>
    </row>
    <row r="118" spans="2:29">
      <c r="B118" s="413"/>
      <c r="C118" s="414" t="s">
        <v>2034</v>
      </c>
      <c r="D118" s="300"/>
      <c r="E118" s="307" t="s">
        <v>1009</v>
      </c>
      <c r="F118" s="308" t="s">
        <v>1099</v>
      </c>
      <c r="H118" s="309"/>
      <c r="I118" s="308" t="s">
        <v>1094</v>
      </c>
      <c r="J118" s="300"/>
      <c r="K118" s="308"/>
      <c r="L118" s="308"/>
      <c r="M118" s="300"/>
      <c r="N118" s="412"/>
      <c r="O118" s="308" t="s">
        <v>1060</v>
      </c>
      <c r="P118" s="308" t="s">
        <v>1100</v>
      </c>
      <c r="Q118" s="300"/>
      <c r="R118" s="300"/>
      <c r="S118" s="300"/>
      <c r="T118" s="308" t="s">
        <v>1044</v>
      </c>
      <c r="U118" s="308"/>
      <c r="V118" s="308" t="s">
        <v>1108</v>
      </c>
      <c r="W118" s="300"/>
      <c r="X118" s="300"/>
      <c r="Y118" s="300"/>
      <c r="Z118" s="300"/>
      <c r="AA118" s="300"/>
      <c r="AB118" s="412"/>
      <c r="AC118" s="412"/>
    </row>
    <row r="119" spans="2:29">
      <c r="B119" s="413"/>
      <c r="C119" s="414" t="s">
        <v>2035</v>
      </c>
      <c r="D119" s="300"/>
      <c r="E119" s="307" t="s">
        <v>1105</v>
      </c>
      <c r="F119" s="308" t="s">
        <v>1106</v>
      </c>
      <c r="H119" s="309" t="s">
        <v>1060</v>
      </c>
      <c r="I119" s="308" t="s">
        <v>1005</v>
      </c>
      <c r="J119" s="300"/>
      <c r="K119" s="300"/>
      <c r="L119" s="300"/>
      <c r="M119" s="300"/>
      <c r="N119" s="300"/>
      <c r="O119" s="308" t="s">
        <v>1052</v>
      </c>
      <c r="P119" s="308" t="s">
        <v>1107</v>
      </c>
      <c r="Q119" s="300"/>
      <c r="R119" s="300"/>
      <c r="S119" s="300"/>
      <c r="T119" s="308" t="s">
        <v>1064</v>
      </c>
      <c r="U119" s="308"/>
      <c r="V119" s="308" t="s">
        <v>1111</v>
      </c>
      <c r="W119" s="300"/>
      <c r="X119" s="300"/>
      <c r="Y119" s="300"/>
      <c r="Z119" s="300"/>
      <c r="AA119" s="300"/>
      <c r="AB119" s="412"/>
      <c r="AC119" s="412"/>
    </row>
    <row r="120" spans="2:29">
      <c r="B120" s="305" t="s">
        <v>1077</v>
      </c>
      <c r="C120" s="311" t="s">
        <v>2029</v>
      </c>
      <c r="D120" s="300"/>
      <c r="E120" s="307" t="s">
        <v>1109</v>
      </c>
      <c r="F120" s="308" t="s">
        <v>1110</v>
      </c>
      <c r="H120" s="309"/>
      <c r="I120" s="308" t="s">
        <v>1114</v>
      </c>
      <c r="J120" s="300"/>
      <c r="K120" s="308"/>
      <c r="L120" s="308"/>
      <c r="M120" s="300"/>
      <c r="N120" s="308"/>
      <c r="O120" s="308"/>
      <c r="P120" s="308"/>
      <c r="Q120" s="300"/>
      <c r="R120" s="300"/>
      <c r="S120" s="300"/>
      <c r="T120" s="308" t="s">
        <v>1115</v>
      </c>
      <c r="U120" s="308"/>
      <c r="V120" s="308" t="s">
        <v>1116</v>
      </c>
      <c r="W120" s="300"/>
      <c r="X120" s="300"/>
      <c r="Y120" s="300"/>
      <c r="Z120" s="300"/>
      <c r="AA120" s="300"/>
      <c r="AB120" s="412"/>
      <c r="AC120" s="412"/>
    </row>
    <row r="121" spans="2:29">
      <c r="B121" s="413"/>
      <c r="C121" s="414" t="s">
        <v>2037</v>
      </c>
      <c r="E121" s="307" t="s">
        <v>1112</v>
      </c>
      <c r="F121" s="308" t="s">
        <v>1113</v>
      </c>
      <c r="H121" s="309" t="s">
        <v>1091</v>
      </c>
      <c r="I121" s="308" t="s">
        <v>1074</v>
      </c>
      <c r="J121" s="300"/>
      <c r="K121" s="300"/>
      <c r="L121" s="300"/>
      <c r="M121" s="300"/>
      <c r="N121" s="300"/>
      <c r="O121" s="300"/>
      <c r="P121" s="300"/>
      <c r="Q121" s="300"/>
      <c r="R121" s="300"/>
      <c r="S121" s="300"/>
      <c r="T121" s="308" t="s">
        <v>1117</v>
      </c>
      <c r="U121" s="308"/>
      <c r="V121" s="308" t="s">
        <v>1118</v>
      </c>
      <c r="W121" s="300"/>
      <c r="X121" s="300"/>
      <c r="Y121" s="300"/>
      <c r="Z121" s="300"/>
      <c r="AA121" s="300"/>
      <c r="AB121" s="412"/>
      <c r="AC121" s="412"/>
    </row>
    <row r="122" spans="2:29">
      <c r="B122" s="413"/>
      <c r="C122" s="414" t="s">
        <v>2038</v>
      </c>
      <c r="E122" s="307" t="s">
        <v>1054</v>
      </c>
      <c r="F122" s="308" t="s">
        <v>1068</v>
      </c>
      <c r="H122" s="309"/>
      <c r="I122" s="308" t="s">
        <v>1119</v>
      </c>
      <c r="J122" s="300"/>
      <c r="K122" s="300"/>
      <c r="L122" s="300"/>
      <c r="M122" s="300"/>
      <c r="N122" s="308"/>
      <c r="O122" s="308"/>
      <c r="P122" s="308"/>
      <c r="Q122" s="300"/>
      <c r="R122" s="300"/>
      <c r="S122" s="300"/>
      <c r="T122" s="308" t="s">
        <v>1120</v>
      </c>
      <c r="U122" s="308"/>
      <c r="V122" s="308" t="s">
        <v>1121</v>
      </c>
      <c r="W122" s="300"/>
      <c r="X122" s="300"/>
      <c r="Y122" s="300"/>
      <c r="Z122" s="300"/>
      <c r="AA122" s="300"/>
      <c r="AB122" s="412"/>
      <c r="AC122" s="412"/>
    </row>
    <row r="123" spans="2:29">
      <c r="B123" s="305" t="s">
        <v>1097</v>
      </c>
      <c r="C123" s="311" t="s">
        <v>2030</v>
      </c>
      <c r="E123" s="307"/>
      <c r="F123" s="308"/>
      <c r="H123" s="304"/>
      <c r="I123" s="300"/>
      <c r="J123" s="300"/>
      <c r="K123" s="300"/>
      <c r="L123" s="300"/>
      <c r="M123" s="300"/>
      <c r="N123" s="300"/>
      <c r="O123" s="300"/>
      <c r="P123" s="300"/>
      <c r="Q123" s="300"/>
      <c r="R123" s="300"/>
      <c r="S123" s="300"/>
      <c r="T123" s="308" t="s">
        <v>1122</v>
      </c>
      <c r="U123" s="308"/>
      <c r="V123" s="308" t="s">
        <v>1123</v>
      </c>
      <c r="W123" s="300"/>
      <c r="X123" s="300"/>
      <c r="Y123" s="300"/>
      <c r="Z123" s="300"/>
      <c r="AA123" s="300"/>
      <c r="AB123" s="412"/>
      <c r="AC123" s="412"/>
    </row>
    <row r="124" spans="2:29">
      <c r="B124" s="305" t="s">
        <v>1103</v>
      </c>
      <c r="C124" s="311" t="s">
        <v>2031</v>
      </c>
      <c r="E124" s="303"/>
      <c r="H124" s="304"/>
      <c r="I124" s="300"/>
      <c r="J124" s="300"/>
      <c r="K124" s="300"/>
      <c r="L124" s="300"/>
      <c r="M124" s="300"/>
      <c r="N124" s="308"/>
      <c r="O124" s="308"/>
      <c r="P124" s="308"/>
      <c r="Q124" s="300"/>
      <c r="R124" s="300"/>
      <c r="S124" s="300"/>
      <c r="T124" s="308" t="s">
        <v>1004</v>
      </c>
      <c r="U124" s="308"/>
      <c r="V124" s="308" t="s">
        <v>1124</v>
      </c>
      <c r="W124" s="300"/>
      <c r="X124" s="300"/>
      <c r="Y124" s="300"/>
      <c r="Z124" s="300"/>
      <c r="AA124" s="300"/>
      <c r="AB124" s="412"/>
      <c r="AC124" s="412"/>
    </row>
    <row r="125" spans="2:29">
      <c r="C125" s="415" t="s">
        <v>2036</v>
      </c>
      <c r="E125" s="303"/>
      <c r="H125" s="304"/>
      <c r="I125" s="300"/>
      <c r="J125" s="300"/>
      <c r="K125" s="300"/>
      <c r="L125" s="300"/>
      <c r="M125" s="300"/>
      <c r="N125" s="300"/>
      <c r="O125" s="300"/>
      <c r="P125" s="300"/>
      <c r="Q125" s="300"/>
      <c r="R125" s="300"/>
      <c r="S125" s="300"/>
      <c r="T125" s="308" t="s">
        <v>1091</v>
      </c>
      <c r="U125" s="308"/>
      <c r="V125" s="308" t="s">
        <v>1125</v>
      </c>
      <c r="W125" s="300"/>
      <c r="X125" s="300"/>
      <c r="Y125" s="300"/>
      <c r="Z125" s="300"/>
      <c r="AA125" s="300"/>
      <c r="AB125" s="412"/>
      <c r="AC125" s="412"/>
    </row>
    <row r="126" spans="2:29">
      <c r="C126" s="310"/>
      <c r="E126" s="303"/>
      <c r="H126" s="304"/>
      <c r="I126" s="300"/>
      <c r="J126" s="300"/>
      <c r="K126" s="300"/>
      <c r="L126" s="300"/>
      <c r="M126" s="300"/>
      <c r="N126" s="308"/>
      <c r="O126" s="308"/>
      <c r="P126" s="308"/>
      <c r="Q126" s="300"/>
      <c r="R126" s="300"/>
      <c r="S126" s="300"/>
      <c r="T126" s="308" t="s">
        <v>994</v>
      </c>
      <c r="U126" s="308"/>
      <c r="V126" s="308" t="s">
        <v>1126</v>
      </c>
      <c r="W126" s="300"/>
      <c r="X126" s="300"/>
      <c r="Y126" s="300"/>
      <c r="Z126" s="300"/>
      <c r="AA126" s="300"/>
      <c r="AB126" s="412"/>
      <c r="AC126" s="412"/>
    </row>
    <row r="127" spans="2:29">
      <c r="C127" s="310"/>
      <c r="E127" s="303"/>
      <c r="H127" s="304"/>
      <c r="I127" s="300"/>
      <c r="J127" s="300"/>
      <c r="K127" s="300"/>
      <c r="L127" s="300"/>
      <c r="M127" s="300"/>
      <c r="N127" s="300"/>
      <c r="O127" s="300"/>
      <c r="P127" s="300"/>
      <c r="Q127" s="300"/>
      <c r="R127" s="300"/>
      <c r="S127" s="300"/>
      <c r="T127" s="308" t="s">
        <v>1052</v>
      </c>
      <c r="U127" s="308"/>
      <c r="V127" s="308" t="s">
        <v>1068</v>
      </c>
      <c r="W127" s="300"/>
      <c r="X127" s="300"/>
      <c r="Y127" s="300"/>
      <c r="Z127" s="300"/>
      <c r="AA127" s="300"/>
      <c r="AB127" s="412"/>
      <c r="AC127" s="412"/>
    </row>
    <row r="131" spans="5:6">
      <c r="E131" s="301">
        <v>61</v>
      </c>
      <c r="F131" s="301" t="s">
        <v>2130</v>
      </c>
    </row>
  </sheetData>
  <mergeCells count="77">
    <mergeCell ref="N4:N5"/>
    <mergeCell ref="O4:R4"/>
    <mergeCell ref="S4:U4"/>
    <mergeCell ref="B3:B6"/>
    <mergeCell ref="C3:C6"/>
    <mergeCell ref="D3:D6"/>
    <mergeCell ref="E3:E5"/>
    <mergeCell ref="F3:F5"/>
    <mergeCell ref="G3:G5"/>
    <mergeCell ref="B14:AG14"/>
    <mergeCell ref="V4:X4"/>
    <mergeCell ref="Y4:AA4"/>
    <mergeCell ref="AB4:AD4"/>
    <mergeCell ref="AF4:AG4"/>
    <mergeCell ref="S5:T5"/>
    <mergeCell ref="V5:W5"/>
    <mergeCell ref="AF5:AF6"/>
    <mergeCell ref="AG5:AG6"/>
    <mergeCell ref="H3:H5"/>
    <mergeCell ref="I3:I5"/>
    <mergeCell ref="J3:J5"/>
    <mergeCell ref="K3:N3"/>
    <mergeCell ref="O3:AG3"/>
    <mergeCell ref="K4:K5"/>
    <mergeCell ref="L4:M4"/>
    <mergeCell ref="B7:B9"/>
    <mergeCell ref="C7:C9"/>
    <mergeCell ref="D7:D9"/>
    <mergeCell ref="B10:AG10"/>
    <mergeCell ref="B12:AG12"/>
    <mergeCell ref="B36:AG36"/>
    <mergeCell ref="B16:AG16"/>
    <mergeCell ref="B17:B19"/>
    <mergeCell ref="C17:C19"/>
    <mergeCell ref="D17:D19"/>
    <mergeCell ref="B20:AG20"/>
    <mergeCell ref="B22:AG22"/>
    <mergeCell ref="B24:AG24"/>
    <mergeCell ref="B26:AG26"/>
    <mergeCell ref="B28:AG28"/>
    <mergeCell ref="B30:AG30"/>
    <mergeCell ref="B34:AG34"/>
    <mergeCell ref="B60:AG60"/>
    <mergeCell ref="B38:AG38"/>
    <mergeCell ref="B40:AG40"/>
    <mergeCell ref="B43:B47"/>
    <mergeCell ref="C43:C47"/>
    <mergeCell ref="D43:D47"/>
    <mergeCell ref="B48:AG48"/>
    <mergeCell ref="B50:AG50"/>
    <mergeCell ref="B52:AG52"/>
    <mergeCell ref="B54:AG54"/>
    <mergeCell ref="B56:AG56"/>
    <mergeCell ref="B58:AG58"/>
    <mergeCell ref="B88:AG88"/>
    <mergeCell ref="B62:AG62"/>
    <mergeCell ref="B64:AG64"/>
    <mergeCell ref="B68:AG68"/>
    <mergeCell ref="B70:AG70"/>
    <mergeCell ref="B72:AG72"/>
    <mergeCell ref="B74:AG74"/>
    <mergeCell ref="B76:AG76"/>
    <mergeCell ref="B78:AG78"/>
    <mergeCell ref="B84:AG84"/>
    <mergeCell ref="B86:AG86"/>
    <mergeCell ref="B80:AH80"/>
    <mergeCell ref="B82:AH82"/>
    <mergeCell ref="B104:AG104"/>
    <mergeCell ref="B90:AG90"/>
    <mergeCell ref="B92:AG92"/>
    <mergeCell ref="B94:AG94"/>
    <mergeCell ref="B96:AG96"/>
    <mergeCell ref="B101:B103"/>
    <mergeCell ref="C101:C103"/>
    <mergeCell ref="D101:D103"/>
    <mergeCell ref="B98:AH98"/>
    <mergeCell ref="B100:AH100"/>
  </mergeCells>
  <printOptions horizontalCentered="1" verticalCentered="1"/>
  <pageMargins left="0.19685039370078741" right="3.937007874015748E-2" top="0.19685039370078741" bottom="3.937007874015748E-2" header="0.31496062992125984" footer="0.31496062992125984"/>
  <pageSetup paperSize="8" scale="53" orientation="landscape" horizontalDpi="4294967292" r:id="rId1"/>
  <rowBreaks count="1" manualBreakCount="1">
    <brk id="103" min="1" max="32" man="1"/>
  </row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tabColor rgb="FFFFFF00"/>
  </sheetPr>
  <dimension ref="B1:H131"/>
  <sheetViews>
    <sheetView view="pageBreakPreview" zoomScale="80" zoomScaleNormal="80" zoomScaleSheetLayoutView="80" workbookViewId="0">
      <selection activeCell="D29" sqref="D29"/>
    </sheetView>
  </sheetViews>
  <sheetFormatPr defaultRowHeight="12.75"/>
  <cols>
    <col min="1" max="1" width="9.140625" style="301"/>
    <col min="2" max="2" width="6.85546875" style="301" customWidth="1"/>
    <col min="3" max="3" width="22.85546875" style="301" customWidth="1"/>
    <col min="4" max="4" width="11.85546875" style="301" customWidth="1"/>
    <col min="5" max="5" width="27.28515625" style="303" customWidth="1"/>
    <col min="6" max="6" width="11.28515625" style="301" customWidth="1"/>
    <col min="7" max="7" width="39.85546875" style="301" customWidth="1"/>
    <col min="8" max="8" width="9.140625" style="301" hidden="1" customWidth="1"/>
    <col min="9" max="16384" width="9.140625" style="301"/>
  </cols>
  <sheetData>
    <row r="1" spans="2:7">
      <c r="C1" s="301" t="e">
        <f>B1*#REF!</f>
        <v>#REF!</v>
      </c>
    </row>
    <row r="2" spans="2:7" ht="13.5" thickBot="1"/>
    <row r="3" spans="2:7">
      <c r="B3" s="665" t="s">
        <v>1693</v>
      </c>
      <c r="C3" s="663" t="s">
        <v>1689</v>
      </c>
      <c r="D3" s="663" t="s">
        <v>1725</v>
      </c>
      <c r="E3" s="663" t="s">
        <v>1668</v>
      </c>
      <c r="F3" s="780" t="s">
        <v>2470</v>
      </c>
      <c r="G3" s="657" t="s">
        <v>2471</v>
      </c>
    </row>
    <row r="4" spans="2:7">
      <c r="B4" s="666"/>
      <c r="C4" s="658"/>
      <c r="D4" s="658"/>
      <c r="E4" s="658"/>
      <c r="F4" s="781"/>
      <c r="G4" s="657"/>
    </row>
    <row r="5" spans="2:7">
      <c r="B5" s="666"/>
      <c r="C5" s="658"/>
      <c r="D5" s="658"/>
      <c r="E5" s="658"/>
      <c r="F5" s="782"/>
      <c r="G5" s="657"/>
    </row>
    <row r="6" spans="2:7" hidden="1">
      <c r="B6" s="666"/>
      <c r="C6" s="658"/>
      <c r="D6" s="465">
        <v>1</v>
      </c>
      <c r="E6" s="465">
        <v>2</v>
      </c>
      <c r="F6" s="465">
        <v>11</v>
      </c>
      <c r="G6" s="466"/>
    </row>
    <row r="7" spans="2:7" ht="63.75">
      <c r="B7" s="674" t="s">
        <v>2150</v>
      </c>
      <c r="C7" s="678" t="s">
        <v>2151</v>
      </c>
      <c r="D7" s="377" t="s">
        <v>2152</v>
      </c>
      <c r="E7" s="376" t="s">
        <v>2153</v>
      </c>
      <c r="F7" s="376">
        <f>'PRAJURIT KULON (3)'!R7</f>
        <v>2</v>
      </c>
      <c r="G7" s="324" t="s">
        <v>2494</v>
      </c>
    </row>
    <row r="8" spans="2:7" hidden="1">
      <c r="B8" s="686"/>
      <c r="C8" s="688"/>
      <c r="D8" s="376"/>
      <c r="E8" s="376"/>
      <c r="F8" s="376">
        <f>'PRAJURIT KULON (3)'!R8</f>
        <v>0</v>
      </c>
      <c r="G8" s="376"/>
    </row>
    <row r="9" spans="2:7" ht="63.75">
      <c r="B9" s="675"/>
      <c r="C9" s="679"/>
      <c r="D9" s="377" t="s">
        <v>2154</v>
      </c>
      <c r="E9" s="376" t="s">
        <v>2155</v>
      </c>
      <c r="F9" s="376">
        <f>'PRAJURIT KULON (3)'!R9</f>
        <v>1</v>
      </c>
      <c r="G9" s="324" t="s">
        <v>2484</v>
      </c>
    </row>
    <row r="10" spans="2:7" hidden="1">
      <c r="B10" s="671"/>
      <c r="C10" s="672"/>
      <c r="D10" s="672"/>
      <c r="E10" s="672"/>
      <c r="F10" s="672"/>
      <c r="G10" s="672"/>
    </row>
    <row r="11" spans="2:7" hidden="1">
      <c r="B11" s="482" t="s">
        <v>2178</v>
      </c>
      <c r="C11" s="480" t="s">
        <v>2179</v>
      </c>
      <c r="D11" s="377"/>
      <c r="E11" s="317"/>
      <c r="F11" s="335"/>
      <c r="G11" s="323"/>
    </row>
    <row r="12" spans="2:7">
      <c r="B12" s="671"/>
      <c r="C12" s="672"/>
      <c r="D12" s="672"/>
      <c r="E12" s="672"/>
      <c r="F12" s="672"/>
      <c r="G12" s="672"/>
    </row>
    <row r="13" spans="2:7" ht="38.25">
      <c r="B13" s="482" t="s">
        <v>2085</v>
      </c>
      <c r="C13" s="331" t="s">
        <v>2202</v>
      </c>
      <c r="D13" s="333" t="s">
        <v>2203</v>
      </c>
      <c r="E13" s="377" t="s">
        <v>2204</v>
      </c>
      <c r="F13" s="377">
        <f>'PRAJURIT KULON (3)'!R13</f>
        <v>1</v>
      </c>
      <c r="G13" s="324" t="s">
        <v>2493</v>
      </c>
    </row>
    <row r="14" spans="2:7" hidden="1">
      <c r="B14" s="670"/>
      <c r="C14" s="653"/>
      <c r="D14" s="653"/>
      <c r="E14" s="653"/>
      <c r="F14" s="653"/>
      <c r="G14" s="653"/>
    </row>
    <row r="15" spans="2:7" hidden="1">
      <c r="B15" s="483" t="s">
        <v>2221</v>
      </c>
      <c r="C15" s="481" t="s">
        <v>2222</v>
      </c>
      <c r="D15" s="317"/>
      <c r="E15" s="377"/>
      <c r="F15" s="377"/>
      <c r="G15" s="323"/>
    </row>
    <row r="16" spans="2:7">
      <c r="B16" s="670"/>
      <c r="C16" s="653"/>
      <c r="D16" s="653"/>
      <c r="E16" s="653"/>
      <c r="F16" s="653"/>
      <c r="G16" s="653"/>
    </row>
    <row r="17" spans="2:7" ht="51">
      <c r="B17" s="758" t="s">
        <v>2223</v>
      </c>
      <c r="C17" s="760" t="s">
        <v>2224</v>
      </c>
      <c r="D17" s="333" t="s">
        <v>2232</v>
      </c>
      <c r="E17" s="377" t="s">
        <v>2455</v>
      </c>
      <c r="F17" s="468">
        <f>'PRAJURIT KULON (3)'!R17</f>
        <v>1</v>
      </c>
      <c r="G17" s="324" t="s">
        <v>2491</v>
      </c>
    </row>
    <row r="18" spans="2:7" hidden="1">
      <c r="B18" s="758"/>
      <c r="C18" s="760"/>
      <c r="D18" s="468"/>
      <c r="E18" s="468"/>
      <c r="F18" s="468">
        <f>'PRAJURIT KULON (3)'!R18</f>
        <v>0</v>
      </c>
      <c r="G18" s="468"/>
    </row>
    <row r="19" spans="2:7" ht="76.5">
      <c r="B19" s="758"/>
      <c r="C19" s="760"/>
      <c r="D19" s="333" t="s">
        <v>2231</v>
      </c>
      <c r="E19" s="377" t="s">
        <v>2225</v>
      </c>
      <c r="F19" s="468">
        <f>'PRAJURIT KULON (3)'!R19</f>
        <v>3</v>
      </c>
      <c r="G19" s="324" t="s">
        <v>2498</v>
      </c>
    </row>
    <row r="20" spans="2:7">
      <c r="B20" s="670"/>
      <c r="C20" s="653"/>
      <c r="D20" s="653"/>
      <c r="E20" s="653"/>
      <c r="F20" s="653"/>
      <c r="G20" s="653"/>
    </row>
    <row r="21" spans="2:7" ht="63.75">
      <c r="B21" s="472" t="s">
        <v>2050</v>
      </c>
      <c r="C21" s="376" t="s">
        <v>2226</v>
      </c>
      <c r="D21" s="317" t="s">
        <v>2230</v>
      </c>
      <c r="E21" s="468" t="s">
        <v>2447</v>
      </c>
      <c r="F21" s="468">
        <f>'PRAJURIT KULON (3)'!R21</f>
        <v>1</v>
      </c>
      <c r="G21" s="324" t="s">
        <v>2488</v>
      </c>
    </row>
    <row r="22" spans="2:7" hidden="1">
      <c r="B22" s="670"/>
      <c r="C22" s="653"/>
      <c r="D22" s="653"/>
      <c r="E22" s="653"/>
      <c r="F22" s="653"/>
      <c r="G22" s="653"/>
    </row>
    <row r="23" spans="2:7" hidden="1">
      <c r="B23" s="472" t="s">
        <v>2253</v>
      </c>
      <c r="C23" s="376" t="s">
        <v>2254</v>
      </c>
      <c r="D23" s="317"/>
      <c r="E23" s="468"/>
      <c r="F23" s="468"/>
      <c r="G23" s="468"/>
    </row>
    <row r="24" spans="2:7">
      <c r="B24" s="670"/>
      <c r="C24" s="653"/>
      <c r="D24" s="653"/>
      <c r="E24" s="653"/>
      <c r="F24" s="653"/>
      <c r="G24" s="653"/>
    </row>
    <row r="25" spans="2:7" ht="38.25">
      <c r="B25" s="472" t="s">
        <v>2255</v>
      </c>
      <c r="C25" s="376" t="s">
        <v>2256</v>
      </c>
      <c r="D25" s="377" t="s">
        <v>2257</v>
      </c>
      <c r="E25" s="376" t="s">
        <v>2258</v>
      </c>
      <c r="F25" s="376">
        <f>'PRAJURIT KULON (3)'!R25</f>
        <v>2</v>
      </c>
      <c r="G25" s="324" t="s">
        <v>2497</v>
      </c>
    </row>
    <row r="26" spans="2:7" hidden="1">
      <c r="B26" s="670"/>
      <c r="C26" s="653"/>
      <c r="D26" s="653"/>
      <c r="E26" s="653"/>
      <c r="F26" s="653"/>
      <c r="G26" s="653"/>
    </row>
    <row r="27" spans="2:7" hidden="1">
      <c r="B27" s="472" t="s">
        <v>2259</v>
      </c>
      <c r="C27" s="376" t="s">
        <v>2260</v>
      </c>
      <c r="D27" s="377"/>
      <c r="E27" s="376"/>
      <c r="F27" s="376"/>
      <c r="G27" s="321"/>
    </row>
    <row r="28" spans="2:7">
      <c r="B28" s="670"/>
      <c r="C28" s="653"/>
      <c r="D28" s="653"/>
      <c r="E28" s="653"/>
      <c r="F28" s="653"/>
      <c r="G28" s="653"/>
    </row>
    <row r="29" spans="2:7" ht="63.75">
      <c r="B29" s="472" t="s">
        <v>2269</v>
      </c>
      <c r="C29" s="376" t="s">
        <v>2270</v>
      </c>
      <c r="D29" s="377" t="s">
        <v>2271</v>
      </c>
      <c r="E29" s="376" t="s">
        <v>2272</v>
      </c>
      <c r="F29" s="481">
        <f>'PRAJURIT KULON (3)'!R29</f>
        <v>0</v>
      </c>
      <c r="G29" s="324" t="s">
        <v>2489</v>
      </c>
    </row>
    <row r="30" spans="2:7">
      <c r="B30" s="670"/>
      <c r="C30" s="653"/>
      <c r="D30" s="653"/>
      <c r="E30" s="653"/>
      <c r="F30" s="653"/>
      <c r="G30" s="653"/>
    </row>
    <row r="31" spans="2:7" ht="76.5">
      <c r="B31" s="483" t="s">
        <v>2060</v>
      </c>
      <c r="C31" s="481" t="s">
        <v>2286</v>
      </c>
      <c r="D31" s="333" t="s">
        <v>2287</v>
      </c>
      <c r="E31" s="444" t="s">
        <v>2288</v>
      </c>
      <c r="F31" s="345">
        <f>'PRAJURIT KULON (3)'!R31</f>
        <v>3</v>
      </c>
      <c r="G31" s="324" t="s">
        <v>2499</v>
      </c>
    </row>
    <row r="32" spans="2:7" hidden="1">
      <c r="B32" s="342"/>
      <c r="C32" s="343"/>
      <c r="D32" s="343"/>
      <c r="E32" s="473"/>
      <c r="F32" s="343"/>
      <c r="G32" s="343"/>
    </row>
    <row r="33" spans="2:7" hidden="1">
      <c r="B33" s="472" t="s">
        <v>2294</v>
      </c>
      <c r="C33" s="377" t="s">
        <v>2295</v>
      </c>
      <c r="D33" s="333"/>
      <c r="E33" s="377"/>
      <c r="F33" s="335"/>
      <c r="G33" s="383"/>
    </row>
    <row r="34" spans="2:7" hidden="1">
      <c r="B34" s="670"/>
      <c r="C34" s="653"/>
      <c r="D34" s="653"/>
      <c r="E34" s="653"/>
      <c r="F34" s="653"/>
      <c r="G34" s="653"/>
    </row>
    <row r="35" spans="2:7" hidden="1">
      <c r="B35" s="472" t="s">
        <v>2314</v>
      </c>
      <c r="C35" s="376" t="s">
        <v>2315</v>
      </c>
      <c r="D35" s="377"/>
      <c r="E35" s="468"/>
      <c r="F35" s="376"/>
    </row>
    <row r="36" spans="2:7" hidden="1">
      <c r="B36" s="670"/>
      <c r="C36" s="653"/>
      <c r="D36" s="653"/>
      <c r="E36" s="653"/>
      <c r="F36" s="653"/>
      <c r="G36" s="653"/>
    </row>
    <row r="37" spans="2:7" hidden="1">
      <c r="B37" s="472" t="s">
        <v>2320</v>
      </c>
      <c r="C37" s="331" t="s">
        <v>2321</v>
      </c>
      <c r="D37" s="377"/>
      <c r="E37" s="377"/>
      <c r="F37" s="377"/>
    </row>
    <row r="38" spans="2:7" hidden="1">
      <c r="B38" s="670"/>
      <c r="C38" s="653"/>
      <c r="D38" s="653"/>
      <c r="E38" s="653"/>
      <c r="F38" s="653"/>
      <c r="G38" s="653"/>
    </row>
    <row r="39" spans="2:7" hidden="1">
      <c r="B39" s="472" t="s">
        <v>2322</v>
      </c>
      <c r="C39" s="376" t="s">
        <v>2442</v>
      </c>
      <c r="D39" s="333"/>
      <c r="E39" s="377"/>
      <c r="F39" s="468"/>
      <c r="G39" s="377"/>
    </row>
    <row r="40" spans="2:7" hidden="1">
      <c r="B40" s="670"/>
      <c r="C40" s="653"/>
      <c r="D40" s="653"/>
      <c r="E40" s="653"/>
      <c r="F40" s="653"/>
      <c r="G40" s="653"/>
    </row>
    <row r="41" spans="2:7" hidden="1">
      <c r="B41" s="472" t="s">
        <v>2323</v>
      </c>
      <c r="C41" s="376" t="s">
        <v>2324</v>
      </c>
      <c r="D41" s="377"/>
      <c r="E41" s="376"/>
      <c r="F41" s="376"/>
    </row>
    <row r="42" spans="2:7">
      <c r="B42" s="342"/>
      <c r="C42" s="343"/>
      <c r="D42" s="343"/>
      <c r="E42" s="473"/>
      <c r="F42" s="343"/>
      <c r="G42" s="343"/>
    </row>
    <row r="43" spans="2:7" ht="63.75">
      <c r="B43" s="674" t="s">
        <v>2325</v>
      </c>
      <c r="C43" s="755" t="s">
        <v>2326</v>
      </c>
      <c r="D43" s="377" t="s">
        <v>2327</v>
      </c>
      <c r="E43" s="337" t="s">
        <v>2347</v>
      </c>
      <c r="F43" s="377">
        <f>'PRAJURIT KULON (3)'!R43</f>
        <v>1</v>
      </c>
      <c r="G43" s="324" t="s">
        <v>2488</v>
      </c>
    </row>
    <row r="44" spans="2:7" hidden="1">
      <c r="B44" s="686"/>
      <c r="C44" s="756"/>
      <c r="D44" s="376"/>
      <c r="E44" s="377"/>
      <c r="F44" s="377">
        <f>'PRAJURIT KULON (3)'!R44</f>
        <v>0</v>
      </c>
    </row>
    <row r="45" spans="2:7" ht="51">
      <c r="B45" s="686"/>
      <c r="C45" s="756"/>
      <c r="D45" s="377" t="s">
        <v>2328</v>
      </c>
      <c r="E45" s="337" t="s">
        <v>2329</v>
      </c>
      <c r="F45" s="377">
        <f>'PRAJURIT KULON (3)'!R45</f>
        <v>0</v>
      </c>
      <c r="G45" s="324" t="s">
        <v>2475</v>
      </c>
    </row>
    <row r="46" spans="2:7" hidden="1">
      <c r="B46" s="686"/>
      <c r="C46" s="756"/>
      <c r="D46" s="376"/>
      <c r="E46" s="377"/>
      <c r="F46" s="377">
        <f>'PRAJURIT KULON (3)'!R46</f>
        <v>0</v>
      </c>
    </row>
    <row r="47" spans="2:7" ht="63.75">
      <c r="B47" s="675"/>
      <c r="C47" s="757"/>
      <c r="D47" s="377" t="s">
        <v>2466</v>
      </c>
      <c r="E47" s="337" t="s">
        <v>2330</v>
      </c>
      <c r="F47" s="377">
        <f>'PRAJURIT KULON (3)'!R47</f>
        <v>1</v>
      </c>
      <c r="G47" s="324" t="s">
        <v>2488</v>
      </c>
    </row>
    <row r="48" spans="2:7">
      <c r="B48" s="670"/>
      <c r="C48" s="653"/>
      <c r="D48" s="653"/>
      <c r="E48" s="653"/>
      <c r="F48" s="653"/>
      <c r="G48" s="653"/>
    </row>
    <row r="49" spans="2:7" ht="76.5">
      <c r="B49" s="483" t="s">
        <v>2332</v>
      </c>
      <c r="C49" s="317" t="s">
        <v>2333</v>
      </c>
      <c r="D49" s="377" t="s">
        <v>2334</v>
      </c>
      <c r="E49" s="337" t="s">
        <v>2331</v>
      </c>
      <c r="F49" s="317">
        <f>'PRAJURIT KULON (3)'!R49</f>
        <v>1</v>
      </c>
      <c r="G49" s="324" t="s">
        <v>2490</v>
      </c>
    </row>
    <row r="50" spans="2:7" hidden="1">
      <c r="B50" s="670"/>
      <c r="C50" s="653"/>
      <c r="D50" s="653"/>
      <c r="E50" s="653"/>
      <c r="F50" s="653"/>
      <c r="G50" s="653"/>
    </row>
    <row r="51" spans="2:7" hidden="1">
      <c r="B51" s="482" t="s">
        <v>2336</v>
      </c>
      <c r="C51" s="331" t="s">
        <v>2337</v>
      </c>
      <c r="D51" s="377"/>
      <c r="E51" s="377"/>
      <c r="F51" s="377"/>
    </row>
    <row r="52" spans="2:7" hidden="1">
      <c r="B52" s="670"/>
      <c r="C52" s="653"/>
      <c r="D52" s="653"/>
      <c r="E52" s="653"/>
      <c r="F52" s="653"/>
      <c r="G52" s="653"/>
    </row>
    <row r="53" spans="2:7" hidden="1">
      <c r="B53" s="482" t="s">
        <v>2338</v>
      </c>
      <c r="C53" s="331" t="s">
        <v>2339</v>
      </c>
      <c r="D53" s="377"/>
      <c r="E53" s="377"/>
      <c r="F53" s="377"/>
    </row>
    <row r="54" spans="2:7" hidden="1">
      <c r="B54" s="670"/>
      <c r="C54" s="653"/>
      <c r="D54" s="653"/>
      <c r="E54" s="653"/>
      <c r="F54" s="653"/>
      <c r="G54" s="653"/>
    </row>
    <row r="55" spans="2:7" hidden="1">
      <c r="B55" s="482" t="s">
        <v>2340</v>
      </c>
      <c r="C55" s="331" t="s">
        <v>2341</v>
      </c>
      <c r="D55" s="377"/>
      <c r="E55" s="377"/>
      <c r="F55" s="377"/>
    </row>
    <row r="56" spans="2:7">
      <c r="B56" s="670"/>
      <c r="C56" s="653"/>
      <c r="D56" s="653"/>
      <c r="E56" s="653"/>
      <c r="F56" s="653"/>
      <c r="G56" s="653"/>
    </row>
    <row r="57" spans="2:7" ht="63.75">
      <c r="B57" s="472" t="s">
        <v>2343</v>
      </c>
      <c r="C57" s="377" t="s">
        <v>2344</v>
      </c>
      <c r="D57" s="377" t="s">
        <v>2345</v>
      </c>
      <c r="E57" s="377" t="s">
        <v>2335</v>
      </c>
      <c r="F57" s="377">
        <f>'PRAJURIT KULON (3)'!R57</f>
        <v>0</v>
      </c>
      <c r="G57" s="324" t="s">
        <v>2489</v>
      </c>
    </row>
    <row r="58" spans="2:7">
      <c r="B58" s="670"/>
      <c r="C58" s="653"/>
      <c r="D58" s="653"/>
      <c r="E58" s="653"/>
      <c r="F58" s="653"/>
      <c r="G58" s="653"/>
    </row>
    <row r="59" spans="2:7" ht="63.75">
      <c r="B59" s="482" t="s">
        <v>2342</v>
      </c>
      <c r="C59" s="480" t="s">
        <v>2348</v>
      </c>
      <c r="D59" s="377" t="s">
        <v>2349</v>
      </c>
      <c r="E59" s="376" t="s">
        <v>2346</v>
      </c>
      <c r="F59" s="335">
        <f>'PRAJURIT KULON (3)'!R59</f>
        <v>1</v>
      </c>
      <c r="G59" s="324" t="s">
        <v>2488</v>
      </c>
    </row>
    <row r="60" spans="2:7" hidden="1">
      <c r="B60" s="670"/>
      <c r="C60" s="653"/>
      <c r="D60" s="653"/>
      <c r="E60" s="653"/>
      <c r="F60" s="653"/>
      <c r="G60" s="653"/>
    </row>
    <row r="61" spans="2:7" hidden="1">
      <c r="B61" s="483" t="s">
        <v>2350</v>
      </c>
      <c r="C61" s="317" t="s">
        <v>2351</v>
      </c>
      <c r="D61" s="331"/>
      <c r="E61" s="317"/>
      <c r="F61" s="317"/>
    </row>
    <row r="62" spans="2:7" hidden="1">
      <c r="B62" s="670"/>
      <c r="C62" s="653"/>
      <c r="D62" s="653"/>
      <c r="E62" s="653"/>
      <c r="F62" s="653"/>
      <c r="G62" s="653"/>
    </row>
    <row r="63" spans="2:7" hidden="1">
      <c r="B63" s="488" t="s">
        <v>2053</v>
      </c>
      <c r="C63" s="469" t="s">
        <v>2352</v>
      </c>
      <c r="D63" s="317"/>
      <c r="E63" s="468"/>
      <c r="F63" s="468"/>
    </row>
    <row r="64" spans="2:7" hidden="1">
      <c r="B64" s="670"/>
      <c r="C64" s="653"/>
      <c r="D64" s="653"/>
      <c r="E64" s="653"/>
      <c r="F64" s="653"/>
      <c r="G64" s="653"/>
    </row>
    <row r="65" spans="2:8" hidden="1">
      <c r="B65" s="472" t="s">
        <v>2382</v>
      </c>
      <c r="C65" s="376" t="s">
        <v>2383</v>
      </c>
      <c r="D65" s="377"/>
      <c r="E65" s="376"/>
      <c r="F65" s="376"/>
      <c r="G65" s="434"/>
    </row>
    <row r="66" spans="2:8" hidden="1">
      <c r="B66" s="342"/>
      <c r="C66" s="343"/>
      <c r="D66" s="343"/>
      <c r="E66" s="473"/>
      <c r="F66" s="343"/>
      <c r="G66" s="343"/>
    </row>
    <row r="67" spans="2:8" hidden="1">
      <c r="B67" s="472" t="s">
        <v>2386</v>
      </c>
      <c r="C67" s="376" t="s">
        <v>2387</v>
      </c>
      <c r="D67" s="377"/>
      <c r="E67" s="376"/>
      <c r="F67" s="335"/>
      <c r="G67" s="401"/>
    </row>
    <row r="68" spans="2:8" hidden="1">
      <c r="B68" s="670"/>
      <c r="C68" s="653"/>
      <c r="D68" s="653"/>
      <c r="E68" s="653"/>
      <c r="F68" s="653"/>
      <c r="G68" s="653"/>
    </row>
    <row r="69" spans="2:8" hidden="1">
      <c r="B69" s="472" t="s">
        <v>2388</v>
      </c>
      <c r="C69" s="376" t="s">
        <v>2389</v>
      </c>
      <c r="D69" s="377"/>
      <c r="E69" s="376"/>
      <c r="F69" s="376"/>
      <c r="G69" s="434"/>
    </row>
    <row r="70" spans="2:8">
      <c r="B70" s="670"/>
      <c r="C70" s="653"/>
      <c r="D70" s="653"/>
      <c r="E70" s="653"/>
      <c r="F70" s="653"/>
      <c r="G70" s="653"/>
    </row>
    <row r="71" spans="2:8" ht="51">
      <c r="B71" s="472">
        <v>105</v>
      </c>
      <c r="C71" s="376" t="s">
        <v>2400</v>
      </c>
      <c r="D71" s="333" t="s">
        <v>2401</v>
      </c>
      <c r="E71" s="377" t="s">
        <v>2402</v>
      </c>
      <c r="F71" s="377">
        <f>'PRAJURIT KULON (3)'!R71</f>
        <v>1</v>
      </c>
      <c r="G71" s="324" t="s">
        <v>2492</v>
      </c>
    </row>
    <row r="72" spans="2:8">
      <c r="B72" s="670"/>
      <c r="C72" s="653"/>
      <c r="D72" s="653"/>
      <c r="E72" s="653"/>
      <c r="F72" s="653"/>
      <c r="G72" s="653"/>
    </row>
    <row r="73" spans="2:8" ht="51">
      <c r="B73" s="488">
        <v>106</v>
      </c>
      <c r="C73" s="468" t="s">
        <v>2403</v>
      </c>
      <c r="D73" s="333" t="s">
        <v>2404</v>
      </c>
      <c r="E73" s="468" t="s">
        <v>2405</v>
      </c>
      <c r="F73" s="468">
        <f>'PRAJURIT KULON (3)'!R73</f>
        <v>1</v>
      </c>
      <c r="G73" s="324" t="s">
        <v>2491</v>
      </c>
    </row>
    <row r="74" spans="2:8" hidden="1">
      <c r="B74" s="670"/>
      <c r="C74" s="653"/>
      <c r="D74" s="653"/>
      <c r="E74" s="653"/>
      <c r="F74" s="653"/>
      <c r="G74" s="653"/>
    </row>
    <row r="75" spans="2:8" hidden="1">
      <c r="B75" s="488">
        <v>108</v>
      </c>
      <c r="C75" s="468" t="s">
        <v>2409</v>
      </c>
      <c r="D75" s="333"/>
      <c r="E75" s="468"/>
      <c r="F75" s="468"/>
      <c r="G75" s="468"/>
    </row>
    <row r="76" spans="2:8" hidden="1">
      <c r="B76" s="670"/>
      <c r="C76" s="653"/>
      <c r="D76" s="653"/>
      <c r="E76" s="653"/>
      <c r="F76" s="653"/>
      <c r="G76" s="653"/>
    </row>
    <row r="77" spans="2:8" ht="15" hidden="1" customHeight="1">
      <c r="B77" s="474">
        <v>109</v>
      </c>
      <c r="C77" s="370" t="s">
        <v>2410</v>
      </c>
      <c r="D77" s="333"/>
      <c r="E77" s="468"/>
      <c r="F77" s="468"/>
      <c r="G77" s="468"/>
    </row>
    <row r="78" spans="2:8" hidden="1">
      <c r="B78" s="670"/>
      <c r="C78" s="653"/>
      <c r="D78" s="653"/>
      <c r="E78" s="653"/>
      <c r="F78" s="653"/>
      <c r="G78" s="653"/>
    </row>
    <row r="79" spans="2:8" hidden="1">
      <c r="B79" s="482">
        <v>110</v>
      </c>
      <c r="C79" s="370" t="s">
        <v>2458</v>
      </c>
      <c r="D79" s="371"/>
      <c r="E79" s="377"/>
      <c r="F79" s="468"/>
      <c r="G79" s="468"/>
      <c r="H79" s="490"/>
    </row>
    <row r="80" spans="2:8" hidden="1">
      <c r="B80" s="670"/>
      <c r="C80" s="653"/>
      <c r="D80" s="653"/>
      <c r="E80" s="653"/>
      <c r="F80" s="653"/>
      <c r="G80" s="653"/>
      <c r="H80" s="655"/>
    </row>
    <row r="81" spans="2:8" hidden="1">
      <c r="B81" s="482">
        <v>111</v>
      </c>
      <c r="C81" s="480" t="s">
        <v>2411</v>
      </c>
      <c r="D81" s="468"/>
      <c r="E81" s="333"/>
      <c r="F81" s="335"/>
      <c r="G81" s="377"/>
      <c r="H81" s="362"/>
    </row>
    <row r="82" spans="2:8" hidden="1">
      <c r="B82" s="670"/>
      <c r="C82" s="653"/>
      <c r="D82" s="653"/>
      <c r="E82" s="653"/>
      <c r="F82" s="653"/>
      <c r="G82" s="653"/>
      <c r="H82" s="653"/>
    </row>
    <row r="83" spans="2:8" hidden="1">
      <c r="B83" s="483">
        <v>112</v>
      </c>
      <c r="C83" s="481" t="s">
        <v>2413</v>
      </c>
      <c r="D83" s="333"/>
      <c r="E83" s="377"/>
      <c r="F83" s="468"/>
      <c r="G83" s="377"/>
    </row>
    <row r="84" spans="2:8" hidden="1">
      <c r="B84" s="670"/>
      <c r="C84" s="653"/>
      <c r="D84" s="653"/>
      <c r="E84" s="653"/>
      <c r="F84" s="653"/>
      <c r="G84" s="653"/>
    </row>
    <row r="85" spans="2:8" hidden="1">
      <c r="B85" s="483">
        <v>113</v>
      </c>
      <c r="C85" s="481" t="s">
        <v>2412</v>
      </c>
      <c r="D85" s="333"/>
      <c r="E85" s="377"/>
      <c r="F85" s="468"/>
      <c r="G85" s="377"/>
    </row>
    <row r="86" spans="2:8" hidden="1">
      <c r="B86" s="670"/>
      <c r="C86" s="653"/>
      <c r="D86" s="653"/>
      <c r="E86" s="653"/>
      <c r="F86" s="653"/>
      <c r="G86" s="653"/>
    </row>
    <row r="87" spans="2:8" hidden="1">
      <c r="B87" s="472">
        <v>114</v>
      </c>
      <c r="C87" s="376" t="s">
        <v>2414</v>
      </c>
      <c r="D87" s="333"/>
      <c r="E87" s="377"/>
      <c r="F87" s="468"/>
      <c r="G87" s="377"/>
    </row>
    <row r="88" spans="2:8" hidden="1">
      <c r="B88" s="670"/>
      <c r="C88" s="653"/>
      <c r="D88" s="653"/>
      <c r="E88" s="653"/>
      <c r="F88" s="653"/>
      <c r="G88" s="653"/>
    </row>
    <row r="89" spans="2:8" hidden="1">
      <c r="B89" s="472">
        <v>115</v>
      </c>
      <c r="C89" s="376" t="s">
        <v>2415</v>
      </c>
      <c r="D89" s="333"/>
      <c r="E89" s="377"/>
      <c r="F89" s="468"/>
      <c r="G89" s="377"/>
    </row>
    <row r="90" spans="2:8" hidden="1">
      <c r="B90" s="670"/>
      <c r="C90" s="653"/>
      <c r="D90" s="653"/>
      <c r="E90" s="653"/>
      <c r="F90" s="653"/>
      <c r="G90" s="653"/>
    </row>
    <row r="91" spans="2:8" hidden="1">
      <c r="B91" s="472">
        <v>116</v>
      </c>
      <c r="C91" s="376" t="s">
        <v>2416</v>
      </c>
      <c r="D91" s="333"/>
      <c r="E91" s="377"/>
      <c r="F91" s="376"/>
      <c r="G91" s="377"/>
    </row>
    <row r="92" spans="2:8" hidden="1">
      <c r="B92" s="670"/>
      <c r="C92" s="653"/>
      <c r="D92" s="653"/>
      <c r="E92" s="653"/>
      <c r="F92" s="653"/>
      <c r="G92" s="653"/>
    </row>
    <row r="93" spans="2:8" hidden="1">
      <c r="B93" s="472">
        <v>118</v>
      </c>
      <c r="C93" s="376" t="s">
        <v>2443</v>
      </c>
      <c r="D93" s="333"/>
      <c r="E93" s="377"/>
      <c r="F93" s="376"/>
      <c r="G93" s="377"/>
    </row>
    <row r="94" spans="2:8" hidden="1">
      <c r="B94" s="670"/>
      <c r="C94" s="653"/>
      <c r="D94" s="653"/>
      <c r="E94" s="653"/>
      <c r="F94" s="653"/>
      <c r="G94" s="653"/>
    </row>
    <row r="95" spans="2:8" ht="15" hidden="1" customHeight="1">
      <c r="B95" s="472">
        <v>128</v>
      </c>
      <c r="C95" s="376" t="s">
        <v>2431</v>
      </c>
      <c r="D95" s="317"/>
      <c r="E95" s="468"/>
      <c r="F95" s="468"/>
      <c r="G95" s="468"/>
    </row>
    <row r="96" spans="2:8" hidden="1">
      <c r="B96" s="670"/>
      <c r="C96" s="653"/>
      <c r="D96" s="653"/>
      <c r="E96" s="653"/>
      <c r="F96" s="653"/>
      <c r="G96" s="653"/>
    </row>
    <row r="97" spans="2:8" hidden="1">
      <c r="B97" s="472">
        <v>129</v>
      </c>
      <c r="C97" s="376" t="s">
        <v>2461</v>
      </c>
      <c r="D97" s="345"/>
      <c r="E97" s="377"/>
      <c r="F97" s="468"/>
      <c r="G97" s="468"/>
      <c r="H97" s="436"/>
    </row>
    <row r="98" spans="2:8" hidden="1">
      <c r="B98" s="671"/>
      <c r="C98" s="672"/>
      <c r="D98" s="672"/>
      <c r="E98" s="672"/>
      <c r="F98" s="672"/>
      <c r="G98" s="672"/>
      <c r="H98" s="655"/>
    </row>
    <row r="99" spans="2:8" hidden="1">
      <c r="B99" s="488">
        <v>130</v>
      </c>
      <c r="C99" s="469" t="s">
        <v>2432</v>
      </c>
      <c r="D99" s="468"/>
      <c r="E99" s="317"/>
      <c r="F99" s="468"/>
      <c r="G99" s="468"/>
      <c r="H99" s="362"/>
    </row>
    <row r="100" spans="2:8">
      <c r="B100" s="670"/>
      <c r="C100" s="653"/>
      <c r="D100" s="653"/>
      <c r="E100" s="653"/>
      <c r="F100" s="653"/>
      <c r="G100" s="653"/>
      <c r="H100" s="653"/>
    </row>
    <row r="101" spans="2:8" ht="25.5">
      <c r="B101" s="748">
        <v>133</v>
      </c>
      <c r="C101" s="750" t="s">
        <v>2438</v>
      </c>
      <c r="D101" s="317" t="s">
        <v>2439</v>
      </c>
      <c r="E101" s="376" t="s">
        <v>2456</v>
      </c>
      <c r="F101" s="468">
        <f>'PRAJURIT KULON (3)'!R101</f>
        <v>2</v>
      </c>
      <c r="G101" s="324" t="s">
        <v>2474</v>
      </c>
    </row>
    <row r="102" spans="2:8" hidden="1">
      <c r="B102" s="748"/>
      <c r="C102" s="750"/>
      <c r="D102" s="337"/>
      <c r="E102" s="326"/>
      <c r="F102" s="468">
        <f>'PRAJURIT KULON (3)'!R102</f>
        <v>0</v>
      </c>
      <c r="G102" s="324"/>
    </row>
    <row r="103" spans="2:8">
      <c r="B103" s="692"/>
      <c r="C103" s="751"/>
      <c r="D103" s="331" t="s">
        <v>2440</v>
      </c>
      <c r="E103" s="480" t="s">
        <v>2441</v>
      </c>
      <c r="F103" s="468">
        <f>'PRAJURIT KULON (3)'!R103</f>
        <v>0</v>
      </c>
      <c r="G103" s="324" t="s">
        <v>2476</v>
      </c>
    </row>
    <row r="104" spans="2:8">
      <c r="B104" s="670"/>
      <c r="C104" s="653"/>
      <c r="D104" s="653"/>
      <c r="E104" s="653"/>
      <c r="F104" s="653"/>
      <c r="G104" s="653"/>
    </row>
    <row r="106" spans="2:8">
      <c r="B106" s="300" t="s">
        <v>984</v>
      </c>
    </row>
    <row r="107" spans="2:8">
      <c r="B107" s="305" t="s">
        <v>990</v>
      </c>
      <c r="D107" s="308" t="s">
        <v>993</v>
      </c>
      <c r="F107" s="300"/>
    </row>
    <row r="108" spans="2:8">
      <c r="B108" s="305" t="s">
        <v>1000</v>
      </c>
      <c r="D108" s="308" t="s">
        <v>1003</v>
      </c>
      <c r="F108" s="300"/>
    </row>
    <row r="109" spans="2:8">
      <c r="B109" s="305" t="s">
        <v>1011</v>
      </c>
      <c r="D109" s="308" t="s">
        <v>2040</v>
      </c>
      <c r="F109" s="300"/>
    </row>
    <row r="110" spans="2:8">
      <c r="B110" s="305" t="s">
        <v>1023</v>
      </c>
      <c r="D110" s="308" t="s">
        <v>1014</v>
      </c>
      <c r="F110" s="300"/>
    </row>
    <row r="111" spans="2:8">
      <c r="D111" s="308" t="s">
        <v>1026</v>
      </c>
      <c r="F111" s="300"/>
    </row>
    <row r="112" spans="2:8">
      <c r="B112" s="308" t="s">
        <v>2044</v>
      </c>
      <c r="D112" s="308" t="s">
        <v>1035</v>
      </c>
      <c r="F112" s="300"/>
    </row>
    <row r="113" spans="2:6">
      <c r="B113" s="305" t="s">
        <v>1050</v>
      </c>
      <c r="C113" s="300"/>
      <c r="D113" s="308" t="s">
        <v>1043</v>
      </c>
      <c r="F113" s="300"/>
    </row>
    <row r="114" spans="2:6">
      <c r="B114" s="413"/>
      <c r="C114" s="300"/>
      <c r="D114" s="308" t="s">
        <v>1053</v>
      </c>
      <c r="F114" s="300"/>
    </row>
    <row r="115" spans="2:6">
      <c r="B115" s="305" t="s">
        <v>1062</v>
      </c>
      <c r="C115" s="300"/>
      <c r="D115" s="308" t="s">
        <v>1065</v>
      </c>
      <c r="F115" s="300"/>
    </row>
    <row r="116" spans="2:6">
      <c r="B116" s="413"/>
      <c r="C116" s="300"/>
      <c r="D116" s="308" t="s">
        <v>1073</v>
      </c>
      <c r="F116" s="300"/>
    </row>
    <row r="117" spans="2:6">
      <c r="B117" s="305" t="s">
        <v>1071</v>
      </c>
      <c r="C117" s="300"/>
      <c r="D117" s="308" t="s">
        <v>1092</v>
      </c>
      <c r="F117" s="300"/>
    </row>
    <row r="118" spans="2:6">
      <c r="B118" s="413"/>
      <c r="C118" s="300"/>
      <c r="D118" s="308" t="s">
        <v>1099</v>
      </c>
      <c r="F118" s="300"/>
    </row>
    <row r="119" spans="2:6">
      <c r="B119" s="413"/>
      <c r="C119" s="300"/>
      <c r="D119" s="308" t="s">
        <v>1106</v>
      </c>
      <c r="F119" s="300"/>
    </row>
    <row r="120" spans="2:6">
      <c r="B120" s="305" t="s">
        <v>1077</v>
      </c>
      <c r="C120" s="300"/>
      <c r="D120" s="308" t="s">
        <v>1110</v>
      </c>
      <c r="F120" s="300"/>
    </row>
    <row r="121" spans="2:6">
      <c r="B121" s="413"/>
      <c r="D121" s="308" t="s">
        <v>1113</v>
      </c>
      <c r="F121" s="300"/>
    </row>
    <row r="122" spans="2:6">
      <c r="B122" s="413"/>
      <c r="D122" s="308" t="s">
        <v>1068</v>
      </c>
      <c r="F122" s="300"/>
    </row>
    <row r="123" spans="2:6">
      <c r="B123" s="305" t="s">
        <v>1097</v>
      </c>
      <c r="D123" s="308"/>
      <c r="F123" s="300"/>
    </row>
    <row r="124" spans="2:6">
      <c r="B124" s="305" t="s">
        <v>1103</v>
      </c>
      <c r="F124" s="300"/>
    </row>
    <row r="125" spans="2:6">
      <c r="F125" s="300"/>
    </row>
    <row r="126" spans="2:6">
      <c r="F126" s="300"/>
    </row>
    <row r="127" spans="2:6">
      <c r="F127" s="300"/>
    </row>
    <row r="131" spans="4:4">
      <c r="D131" s="301" t="s">
        <v>2130</v>
      </c>
    </row>
  </sheetData>
  <mergeCells count="55">
    <mergeCell ref="F3:F5"/>
    <mergeCell ref="G3:G5"/>
    <mergeCell ref="B3:B6"/>
    <mergeCell ref="C3:C6"/>
    <mergeCell ref="D3:D5"/>
    <mergeCell ref="E3:E5"/>
    <mergeCell ref="B7:B9"/>
    <mergeCell ref="C7:C9"/>
    <mergeCell ref="B10:G10"/>
    <mergeCell ref="B12:G12"/>
    <mergeCell ref="B14:G14"/>
    <mergeCell ref="B36:G36"/>
    <mergeCell ref="B16:G16"/>
    <mergeCell ref="B17:B19"/>
    <mergeCell ref="C17:C19"/>
    <mergeCell ref="B20:G20"/>
    <mergeCell ref="B22:G22"/>
    <mergeCell ref="B24:G24"/>
    <mergeCell ref="B26:G26"/>
    <mergeCell ref="B28:G28"/>
    <mergeCell ref="B30:G30"/>
    <mergeCell ref="B34:G34"/>
    <mergeCell ref="B60:G60"/>
    <mergeCell ref="B38:G38"/>
    <mergeCell ref="B40:G40"/>
    <mergeCell ref="B43:B47"/>
    <mergeCell ref="C43:C47"/>
    <mergeCell ref="B48:G48"/>
    <mergeCell ref="B50:G50"/>
    <mergeCell ref="B52:G52"/>
    <mergeCell ref="B54:G54"/>
    <mergeCell ref="B56:G56"/>
    <mergeCell ref="B58:G58"/>
    <mergeCell ref="B86:G86"/>
    <mergeCell ref="B62:G62"/>
    <mergeCell ref="B64:G64"/>
    <mergeCell ref="B68:G68"/>
    <mergeCell ref="B70:G70"/>
    <mergeCell ref="B72:G72"/>
    <mergeCell ref="B74:G74"/>
    <mergeCell ref="B76:G76"/>
    <mergeCell ref="B78:G78"/>
    <mergeCell ref="B80:H80"/>
    <mergeCell ref="B82:H82"/>
    <mergeCell ref="B84:G84"/>
    <mergeCell ref="B100:H100"/>
    <mergeCell ref="B101:B103"/>
    <mergeCell ref="C101:C103"/>
    <mergeCell ref="B104:G104"/>
    <mergeCell ref="B88:G88"/>
    <mergeCell ref="B90:G90"/>
    <mergeCell ref="B92:G92"/>
    <mergeCell ref="B94:G94"/>
    <mergeCell ref="B96:G96"/>
    <mergeCell ref="B98:H98"/>
  </mergeCells>
  <printOptions horizontalCentered="1" verticalCentered="1"/>
  <pageMargins left="0.19685039370078741" right="3.937007874015748E-2" top="0.19685039370078741" bottom="3.937007874015748E-2" header="0.31496062992125984" footer="0.31496062992125984"/>
  <pageSetup paperSize="8" scale="53" orientation="landscape" horizontalDpi="4294967292" r:id="rId1"/>
  <rowBreaks count="1" manualBreakCount="1">
    <brk id="103" min="1" max="3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43</vt:i4>
      </vt:variant>
      <vt:variant>
        <vt:lpstr>Named Ranges</vt:lpstr>
      </vt:variant>
      <vt:variant>
        <vt:i4>65</vt:i4>
      </vt:variant>
    </vt:vector>
  </HeadingPairs>
  <TitlesOfParts>
    <vt:vector size="108" baseType="lpstr">
      <vt:lpstr>Tosari</vt:lpstr>
      <vt:lpstr>Pasrepan</vt:lpstr>
      <vt:lpstr>Kejayan</vt:lpstr>
      <vt:lpstr>Wonorejo</vt:lpstr>
      <vt:lpstr>Beji</vt:lpstr>
      <vt:lpstr>Bangil</vt:lpstr>
      <vt:lpstr>Rembang</vt:lpstr>
      <vt:lpstr>Rejoso</vt:lpstr>
      <vt:lpstr>Winongan</vt:lpstr>
      <vt:lpstr>Grati</vt:lpstr>
      <vt:lpstr>nguling</vt:lpstr>
      <vt:lpstr>Bagor</vt:lpstr>
      <vt:lpstr>Wilangan</vt:lpstr>
      <vt:lpstr>Nganjuk</vt:lpstr>
      <vt:lpstr>Berbek</vt:lpstr>
      <vt:lpstr>Loceret</vt:lpstr>
      <vt:lpstr>Sukomoro</vt:lpstr>
      <vt:lpstr>Pace</vt:lpstr>
      <vt:lpstr>Tanjunganom</vt:lpstr>
      <vt:lpstr>Prambon</vt:lpstr>
      <vt:lpstr>Ngronggot</vt:lpstr>
      <vt:lpstr>Baron</vt:lpstr>
      <vt:lpstr>Rejoso (R)</vt:lpstr>
      <vt:lpstr>Lengkong</vt:lpstr>
      <vt:lpstr>Gondang</vt:lpstr>
      <vt:lpstr>Ngluyu</vt:lpstr>
      <vt:lpstr>Patianrowo</vt:lpstr>
      <vt:lpstr>Jatikalen</vt:lpstr>
      <vt:lpstr>Sawahan</vt:lpstr>
      <vt:lpstr>Sukapura (4)</vt:lpstr>
      <vt:lpstr>Kosong</vt:lpstr>
      <vt:lpstr>KRANGGAN</vt:lpstr>
      <vt:lpstr>KRANGGAN (2)</vt:lpstr>
      <vt:lpstr>KRANGGAN (3)</vt:lpstr>
      <vt:lpstr>KRANGGAN (4)</vt:lpstr>
      <vt:lpstr>MAGERSARI</vt:lpstr>
      <vt:lpstr>MAGERSARI (2)</vt:lpstr>
      <vt:lpstr>MAGERSARI (3)</vt:lpstr>
      <vt:lpstr>MAGERSARI (4)</vt:lpstr>
      <vt:lpstr>PRAJURIT KULON</vt:lpstr>
      <vt:lpstr>PRAJURIT KULON (2)</vt:lpstr>
      <vt:lpstr>PRAJURIT KULON (3)</vt:lpstr>
      <vt:lpstr>PRAJURIT KULON (4)</vt:lpstr>
      <vt:lpstr>Bagor!Print_Area</vt:lpstr>
      <vt:lpstr>Bangil!Print_Area</vt:lpstr>
      <vt:lpstr>Baron!Print_Area</vt:lpstr>
      <vt:lpstr>Berbek!Print_Area</vt:lpstr>
      <vt:lpstr>Gondang!Print_Area</vt:lpstr>
      <vt:lpstr>Jatikalen!Print_Area</vt:lpstr>
      <vt:lpstr>Kosong!Print_Area</vt:lpstr>
      <vt:lpstr>KRANGGAN!Print_Area</vt:lpstr>
      <vt:lpstr>'KRANGGAN (2)'!Print_Area</vt:lpstr>
      <vt:lpstr>'KRANGGAN (3)'!Print_Area</vt:lpstr>
      <vt:lpstr>'KRANGGAN (4)'!Print_Area</vt:lpstr>
      <vt:lpstr>Lengkong!Print_Area</vt:lpstr>
      <vt:lpstr>Loceret!Print_Area</vt:lpstr>
      <vt:lpstr>MAGERSARI!Print_Area</vt:lpstr>
      <vt:lpstr>'MAGERSARI (2)'!Print_Area</vt:lpstr>
      <vt:lpstr>'MAGERSARI (3)'!Print_Area</vt:lpstr>
      <vt:lpstr>'MAGERSARI (4)'!Print_Area</vt:lpstr>
      <vt:lpstr>Nganjuk!Print_Area</vt:lpstr>
      <vt:lpstr>Ngluyu!Print_Area</vt:lpstr>
      <vt:lpstr>Ngronggot!Print_Area</vt:lpstr>
      <vt:lpstr>Pace!Print_Area</vt:lpstr>
      <vt:lpstr>Patianrowo!Print_Area</vt:lpstr>
      <vt:lpstr>'PRAJURIT KULON'!Print_Area</vt:lpstr>
      <vt:lpstr>'PRAJURIT KULON (2)'!Print_Area</vt:lpstr>
      <vt:lpstr>'PRAJURIT KULON (3)'!Print_Area</vt:lpstr>
      <vt:lpstr>'PRAJURIT KULON (4)'!Print_Area</vt:lpstr>
      <vt:lpstr>Prambon!Print_Area</vt:lpstr>
      <vt:lpstr>'Rejoso (R)'!Print_Area</vt:lpstr>
      <vt:lpstr>Sawahan!Print_Area</vt:lpstr>
      <vt:lpstr>'Sukapura (4)'!Print_Area</vt:lpstr>
      <vt:lpstr>Sukomoro!Print_Area</vt:lpstr>
      <vt:lpstr>Tanjunganom!Print_Area</vt:lpstr>
      <vt:lpstr>Wilangan!Print_Area</vt:lpstr>
      <vt:lpstr>Bagor!Print_Titles</vt:lpstr>
      <vt:lpstr>Baron!Print_Titles</vt:lpstr>
      <vt:lpstr>Berbek!Print_Titles</vt:lpstr>
      <vt:lpstr>Gondang!Print_Titles</vt:lpstr>
      <vt:lpstr>Jatikalen!Print_Titles</vt:lpstr>
      <vt:lpstr>Kosong!Print_Titles</vt:lpstr>
      <vt:lpstr>KRANGGAN!Print_Titles</vt:lpstr>
      <vt:lpstr>'KRANGGAN (2)'!Print_Titles</vt:lpstr>
      <vt:lpstr>'KRANGGAN (3)'!Print_Titles</vt:lpstr>
      <vt:lpstr>'KRANGGAN (4)'!Print_Titles</vt:lpstr>
      <vt:lpstr>Lengkong!Print_Titles</vt:lpstr>
      <vt:lpstr>Loceret!Print_Titles</vt:lpstr>
      <vt:lpstr>MAGERSARI!Print_Titles</vt:lpstr>
      <vt:lpstr>'MAGERSARI (2)'!Print_Titles</vt:lpstr>
      <vt:lpstr>'MAGERSARI (3)'!Print_Titles</vt:lpstr>
      <vt:lpstr>'MAGERSARI (4)'!Print_Titles</vt:lpstr>
      <vt:lpstr>Nganjuk!Print_Titles</vt:lpstr>
      <vt:lpstr>Ngluyu!Print_Titles</vt:lpstr>
      <vt:lpstr>Ngronggot!Print_Titles</vt:lpstr>
      <vt:lpstr>Pace!Print_Titles</vt:lpstr>
      <vt:lpstr>Patianrowo!Print_Titles</vt:lpstr>
      <vt:lpstr>'PRAJURIT KULON'!Print_Titles</vt:lpstr>
      <vt:lpstr>'PRAJURIT KULON (2)'!Print_Titles</vt:lpstr>
      <vt:lpstr>'PRAJURIT KULON (3)'!Print_Titles</vt:lpstr>
      <vt:lpstr>'PRAJURIT KULON (4)'!Print_Titles</vt:lpstr>
      <vt:lpstr>Prambon!Print_Titles</vt:lpstr>
      <vt:lpstr>'Rejoso (R)'!Print_Titles</vt:lpstr>
      <vt:lpstr>Sawahan!Print_Titles</vt:lpstr>
      <vt:lpstr>'Sukapura (4)'!Print_Titles</vt:lpstr>
      <vt:lpstr>Sukomoro!Print_Titles</vt:lpstr>
      <vt:lpstr>Tanjunganom!Print_Titles</vt:lpstr>
      <vt:lpstr>Wilangan!Print_Titles</vt:lpstr>
    </vt:vector>
  </TitlesOfParts>
  <Company>Deftones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Antin Rahma</dc:creator>
  <cp:lastModifiedBy>Nurul Rismasari</cp:lastModifiedBy>
  <cp:lastPrinted>2022-08-12T05:59:22Z</cp:lastPrinted>
  <dcterms:created xsi:type="dcterms:W3CDTF">2008-06-23T11:41:14Z</dcterms:created>
  <dcterms:modified xsi:type="dcterms:W3CDTF">2024-10-31T02:46:54Z</dcterms:modified>
</cp:coreProperties>
</file>