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M11" i="1"/>
  <c r="L10" i="1"/>
  <c r="K10" i="1"/>
  <c r="J10" i="1"/>
  <c r="I10" i="1"/>
  <c r="H10" i="1"/>
  <c r="G10" i="1"/>
  <c r="L9" i="1"/>
  <c r="K9" i="1"/>
  <c r="J9" i="1"/>
  <c r="I9" i="1"/>
  <c r="H9" i="1"/>
  <c r="G9" i="1"/>
  <c r="L8" i="1"/>
  <c r="K8" i="1"/>
  <c r="J8" i="1"/>
  <c r="I8" i="1"/>
  <c r="H8" i="1"/>
  <c r="G8" i="1"/>
  <c r="L7" i="1"/>
  <c r="K7" i="1"/>
  <c r="J7" i="1"/>
  <c r="I7" i="1"/>
  <c r="H7" i="1"/>
  <c r="G7" i="1"/>
  <c r="M6" i="1"/>
  <c r="L5" i="1"/>
  <c r="K5" i="1"/>
  <c r="J5" i="1"/>
  <c r="I5" i="1"/>
  <c r="H5" i="1"/>
  <c r="G5" i="1"/>
  <c r="L4" i="1"/>
  <c r="K4" i="1"/>
  <c r="J4" i="1"/>
  <c r="I4" i="1"/>
  <c r="H4" i="1"/>
  <c r="G4" i="1"/>
  <c r="L3" i="1"/>
  <c r="K3" i="1"/>
  <c r="J3" i="1"/>
  <c r="I3" i="1"/>
  <c r="H3" i="1"/>
  <c r="G3" i="1"/>
  <c r="L2" i="1"/>
  <c r="K2" i="1"/>
  <c r="J2" i="1"/>
  <c r="I2" i="1"/>
  <c r="H2" i="1"/>
  <c r="G2" i="1"/>
  <c r="M10" i="1" l="1"/>
  <c r="M9" i="1"/>
  <c r="K13" i="1"/>
  <c r="M8" i="1"/>
  <c r="H13" i="1"/>
  <c r="M3" i="1"/>
  <c r="M4" i="1"/>
  <c r="I13" i="1"/>
  <c r="L13" i="1"/>
  <c r="M7" i="1"/>
  <c r="M5" i="1"/>
  <c r="J13" i="1"/>
  <c r="G13" i="1"/>
  <c r="M2" i="1"/>
  <c r="M13" i="1" l="1"/>
</calcChain>
</file>

<file path=xl/sharedStrings.xml><?xml version="1.0" encoding="utf-8"?>
<sst xmlns="http://schemas.openxmlformats.org/spreadsheetml/2006/main" count="69" uniqueCount="28">
  <si>
    <t>Provinsi</t>
  </si>
  <si>
    <t>Wilayah</t>
  </si>
  <si>
    <t>Satuan</t>
  </si>
  <si>
    <t>Tahun</t>
  </si>
  <si>
    <t>Januari</t>
  </si>
  <si>
    <t>Maret</t>
  </si>
  <si>
    <t>April</t>
  </si>
  <si>
    <t>Mei</t>
  </si>
  <si>
    <t>Juni</t>
  </si>
  <si>
    <t>Jumlah</t>
  </si>
  <si>
    <t>Jawa Timur</t>
  </si>
  <si>
    <t>Kabupaten Nganjuk</t>
  </si>
  <si>
    <t>Perikanan Tangkap</t>
  </si>
  <si>
    <t>Ton</t>
  </si>
  <si>
    <t>Gabus</t>
  </si>
  <si>
    <t>Nila</t>
  </si>
  <si>
    <t>Mas</t>
  </si>
  <si>
    <t>Tawes</t>
  </si>
  <si>
    <t>Kodok</t>
  </si>
  <si>
    <t>Keting</t>
  </si>
  <si>
    <t>Mujaer</t>
  </si>
  <si>
    <t>Nilem</t>
  </si>
  <si>
    <t>Parai/Seluang</t>
  </si>
  <si>
    <t>Patin Jambal</t>
  </si>
  <si>
    <t>Udang Tawar</t>
  </si>
  <si>
    <t>Februari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</si>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</sst>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_);_(@_)"/>
    <numFmt numFmtId="165" formatCode="_-* #,##0.0_-;\-* #,##0.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sz val="12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  <font>
      <b/>
      <sz val="12"/>
      <color rgb="FF00000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4">
    <xf numFmtId="0" fontId="0" fillId="0" borderId="0" xfId="0"/>
    <xf numFmtId="165" fontId="2" fillId="0" borderId="1" xfId="2" applyNumberFormat="1" applyFont="1" applyBorder="1" applyAlignment="1">
      <alignment vertical="center" wrapText="1"/>
    </xf>
    <xf numFmtId="165" fontId="6" fillId="0" borderId="1" xfId="2" applyNumberFormat="1" applyFont="1" applyBorder="1" applyAlignment="1">
      <alignment vertical="center" wrapText="1"/>
    </xf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0" fillId="0" borderId="1" xfId="0" applyBorder="1"/>
    <xf numFmtId="0" fontId="4" fillId="0" borderId="1" xfId="2" quotePrefix="1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right" vertical="center"/>
    </xf>
    <xf numFmtId="165" fontId="7" fillId="0" borderId="1" xfId="1" applyNumberFormat="1" applyFont="1" applyBorder="1" applyAlignment="1">
      <alignment horizontal="right" vertical="center"/>
    </xf>
    <xf numFmtId="0" fontId="6" fillId="2" borderId="1" xfId="2" applyFont="1" applyFill="1" applyBorder="1" applyAlignment="1">
      <alignment horizontal="center" vertical="center" wrapText="1"/>
    </xf>
    <xf numFmtId="0" fontId="8" fillId="3" borderId="1" xfId="2" quotePrefix="1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90" zoomScaleNormal="90" workbookViewId="0">
      <selection activeCell="A13" sqref="A13"/>
    </sheetView>
  </sheetViews>
  <sheetFormatPr defaultRowHeight="15" x14ac:dyDescent="0.25"/>
  <cols>
    <col min="1" max="1" width="14.140625" bestFit="1" customWidth="1"/>
    <col min="2" max="2" width="14.140625" customWidth="1"/>
    <col min="3" max="3" width="13.140625" customWidth="1"/>
    <col min="4" max="4" width="17.42578125" customWidth="1"/>
    <col min="5" max="5" width="9.5703125" bestFit="1" customWidth="1"/>
    <col min="6" max="6" width="9.5703125" customWidth="1"/>
    <col min="7" max="7" width="12.28515625" customWidth="1"/>
    <col min="8" max="8" width="11.28515625" bestFit="1" customWidth="1"/>
    <col min="9" max="12" width="7.85546875" bestFit="1" customWidth="1"/>
    <col min="13" max="13" width="13.5703125" customWidth="1"/>
  </cols>
  <sheetData>
    <row r="1" spans="1:13" ht="47.25" x14ac:dyDescent="0.25">
      <c r="A1" s="10" t="s">
        <v>0</v>
      </c>
      <c r="B1" s="10" t="s">
        <v>1</v>
      </c>
      <c r="C1" s="10" t="s">
        <v>26</v>
      </c>
      <c r="D1" s="11" t="s">
        <v>12</v>
      </c>
      <c r="E1" s="10" t="s">
        <v>2</v>
      </c>
      <c r="F1" s="10" t="s">
        <v>3</v>
      </c>
      <c r="G1" s="10" t="s">
        <v>4</v>
      </c>
      <c r="H1" s="10" t="s">
        <v>25</v>
      </c>
      <c r="I1" s="10" t="s">
        <v>5</v>
      </c>
      <c r="J1" s="10" t="s">
        <v>6</v>
      </c>
      <c r="K1" s="10" t="s">
        <v>7</v>
      </c>
      <c r="L1" s="10" t="s">
        <v>8</v>
      </c>
      <c r="M1" s="12" t="s">
        <v>9</v>
      </c>
    </row>
    <row r="2" spans="1:13" ht="31.5" x14ac:dyDescent="0.25">
      <c r="A2" s="3" t="s">
        <v>10</v>
      </c>
      <c r="B2" s="4" t="s">
        <v>11</v>
      </c>
      <c r="C2" s="4" t="s">
        <v>27</v>
      </c>
      <c r="D2" s="6" t="s">
        <v>14</v>
      </c>
      <c r="E2" s="7" t="s">
        <v>13</v>
      </c>
      <c r="F2" s="7">
        <v>2025</v>
      </c>
      <c r="G2" s="8">
        <f>1.2+1.3+1.7</f>
        <v>4.2</v>
      </c>
      <c r="H2" s="8">
        <f>1+1.4+1.5</f>
        <v>3.9</v>
      </c>
      <c r="I2" s="8">
        <f>1.25+0.9+1.4</f>
        <v>3.55</v>
      </c>
      <c r="J2" s="8">
        <f>1+0.8+1.1</f>
        <v>2.9000000000000004</v>
      </c>
      <c r="K2" s="8">
        <f>0.9+0.7+1</f>
        <v>2.6</v>
      </c>
      <c r="L2" s="8">
        <f>0.8+0.6+0.9</f>
        <v>2.2999999999999998</v>
      </c>
      <c r="M2" s="1">
        <f>SUM(G2:L2)</f>
        <v>19.45</v>
      </c>
    </row>
    <row r="3" spans="1:13" ht="31.5" x14ac:dyDescent="0.25">
      <c r="A3" s="3" t="s">
        <v>10</v>
      </c>
      <c r="B3" s="4" t="s">
        <v>11</v>
      </c>
      <c r="C3" s="4" t="s">
        <v>27</v>
      </c>
      <c r="D3" s="6" t="s">
        <v>15</v>
      </c>
      <c r="E3" s="7" t="s">
        <v>13</v>
      </c>
      <c r="F3" s="7">
        <v>2025</v>
      </c>
      <c r="G3" s="8">
        <f>3+2.6+2+2.2+1.3+2.3</f>
        <v>13.400000000000002</v>
      </c>
      <c r="H3" s="8">
        <f>2.9+2.5+2.1+2.15+1.35+2.4</f>
        <v>13.4</v>
      </c>
      <c r="I3" s="8">
        <f>3.05+2.9+2+2.1+1+2.45</f>
        <v>13.5</v>
      </c>
      <c r="J3" s="8">
        <f>2.75+2.6+1.8+1.9+0.8+2.1</f>
        <v>11.95</v>
      </c>
      <c r="K3" s="8">
        <f>2.7+2.5+1.6+1.85+0.75+2</f>
        <v>11.4</v>
      </c>
      <c r="L3" s="8">
        <f>2.65+2.45+1.5+1.8+0.7+1.9</f>
        <v>11</v>
      </c>
      <c r="M3" s="1">
        <f t="shared" ref="M3:M13" si="0">SUM(G3:L3)</f>
        <v>74.650000000000006</v>
      </c>
    </row>
    <row r="4" spans="1:13" ht="31.5" x14ac:dyDescent="0.25">
      <c r="A4" s="3" t="s">
        <v>10</v>
      </c>
      <c r="B4" s="4" t="s">
        <v>11</v>
      </c>
      <c r="C4" s="4" t="s">
        <v>27</v>
      </c>
      <c r="D4" s="6" t="s">
        <v>16</v>
      </c>
      <c r="E4" s="7" t="s">
        <v>13</v>
      </c>
      <c r="F4" s="7">
        <v>2025</v>
      </c>
      <c r="G4" s="8">
        <f>1.8+1.5+1.9+2</f>
        <v>7.1999999999999993</v>
      </c>
      <c r="H4" s="8">
        <f>1.75+1.4+1.95+2.1</f>
        <v>7.1999999999999993</v>
      </c>
      <c r="I4" s="8">
        <f>1.9+1.4+1.8+2.3</f>
        <v>7.3999999999999995</v>
      </c>
      <c r="J4" s="8">
        <f>1.7+1.2+1.5+1.9</f>
        <v>6.3000000000000007</v>
      </c>
      <c r="K4" s="8">
        <f>1.6+1.1+1.4+1.8</f>
        <v>5.8999999999999995</v>
      </c>
      <c r="L4" s="8">
        <f>1.55+1+1.3+1.7</f>
        <v>5.55</v>
      </c>
      <c r="M4" s="1">
        <f t="shared" si="0"/>
        <v>39.549999999999997</v>
      </c>
    </row>
    <row r="5" spans="1:13" ht="31.5" x14ac:dyDescent="0.25">
      <c r="A5" s="3" t="s">
        <v>10</v>
      </c>
      <c r="B5" s="4" t="s">
        <v>11</v>
      </c>
      <c r="C5" s="4" t="s">
        <v>27</v>
      </c>
      <c r="D5" s="6" t="s">
        <v>17</v>
      </c>
      <c r="E5" s="7" t="s">
        <v>13</v>
      </c>
      <c r="F5" s="7">
        <v>2025</v>
      </c>
      <c r="G5" s="8">
        <f>2.2+1.7+2.3+2.2+2.2+1.9+2.8+2.2</f>
        <v>17.5</v>
      </c>
      <c r="H5" s="8">
        <f>2.15+1.6+2.25+2+2.15+1.8+2.9+2</f>
        <v>16.850000000000001</v>
      </c>
      <c r="I5" s="8">
        <f>2.2+1.6+2.3+2.1+2.1+1.4+2.7+1.95</f>
        <v>16.349999999999998</v>
      </c>
      <c r="J5" s="8">
        <f>2.05+1.4+2.1+1.9+1.9+1.1+2.4+1.7</f>
        <v>14.549999999999999</v>
      </c>
      <c r="K5" s="8">
        <f>2+1.3+1.95+1.8+1.85+1.05+2.3+1.6</f>
        <v>13.85</v>
      </c>
      <c r="L5" s="8">
        <f>1.9+1.25+1.85+1.7+1.8+1+2.25+1.5</f>
        <v>13.25</v>
      </c>
      <c r="M5" s="1">
        <f t="shared" si="0"/>
        <v>92.35</v>
      </c>
    </row>
    <row r="6" spans="1:13" ht="31.5" x14ac:dyDescent="0.25">
      <c r="A6" s="3" t="s">
        <v>10</v>
      </c>
      <c r="B6" s="4" t="s">
        <v>11</v>
      </c>
      <c r="C6" s="4" t="s">
        <v>27</v>
      </c>
      <c r="D6" s="6" t="s">
        <v>18</v>
      </c>
      <c r="E6" s="7" t="s">
        <v>13</v>
      </c>
      <c r="F6" s="7">
        <v>2025</v>
      </c>
      <c r="G6" s="8">
        <v>0.7</v>
      </c>
      <c r="H6" s="8">
        <v>0.7</v>
      </c>
      <c r="I6" s="8">
        <v>0.8</v>
      </c>
      <c r="J6" s="8">
        <v>0.6</v>
      </c>
      <c r="K6" s="8">
        <v>0.6</v>
      </c>
      <c r="L6" s="8">
        <v>0.5</v>
      </c>
      <c r="M6" s="1">
        <f t="shared" si="0"/>
        <v>3.9000000000000004</v>
      </c>
    </row>
    <row r="7" spans="1:13" ht="31.5" x14ac:dyDescent="0.25">
      <c r="A7" s="3" t="s">
        <v>10</v>
      </c>
      <c r="B7" s="4" t="s">
        <v>11</v>
      </c>
      <c r="C7" s="4" t="s">
        <v>27</v>
      </c>
      <c r="D7" s="6" t="s">
        <v>19</v>
      </c>
      <c r="E7" s="7" t="s">
        <v>13</v>
      </c>
      <c r="F7" s="7">
        <v>2025</v>
      </c>
      <c r="G7" s="8">
        <f>2.1+2.4+2.1</f>
        <v>6.6</v>
      </c>
      <c r="H7" s="8">
        <f>2.05+2.3+2</f>
        <v>6.35</v>
      </c>
      <c r="I7" s="8">
        <f>2.1+2.2+1.8</f>
        <v>6.1000000000000005</v>
      </c>
      <c r="J7" s="8">
        <f>1.95+1.9+1.6</f>
        <v>5.4499999999999993</v>
      </c>
      <c r="K7" s="8">
        <f>1.9+1.8+1.55</f>
        <v>5.25</v>
      </c>
      <c r="L7" s="8">
        <f>1.85+1.7+1.4</f>
        <v>4.9499999999999993</v>
      </c>
      <c r="M7" s="1">
        <f t="shared" si="0"/>
        <v>34.700000000000003</v>
      </c>
    </row>
    <row r="8" spans="1:13" ht="31.5" x14ac:dyDescent="0.25">
      <c r="A8" s="3" t="s">
        <v>10</v>
      </c>
      <c r="B8" s="4" t="s">
        <v>11</v>
      </c>
      <c r="C8" s="4" t="s">
        <v>27</v>
      </c>
      <c r="D8" s="6" t="s">
        <v>20</v>
      </c>
      <c r="E8" s="7" t="s">
        <v>13</v>
      </c>
      <c r="F8" s="7">
        <v>2025</v>
      </c>
      <c r="G8" s="8">
        <f>2.2+2.5+1.6</f>
        <v>6.3000000000000007</v>
      </c>
      <c r="H8" s="8">
        <f>2.1+2.4+1.65</f>
        <v>6.15</v>
      </c>
      <c r="I8" s="8">
        <f>2.2+2.4+1.5</f>
        <v>6.1</v>
      </c>
      <c r="J8" s="8">
        <f>2+2.2+1.3</f>
        <v>5.5</v>
      </c>
      <c r="K8" s="8">
        <f>1.95+2.1+1.2</f>
        <v>5.25</v>
      </c>
      <c r="L8" s="8">
        <f>1.85+2+1.15</f>
        <v>5</v>
      </c>
      <c r="M8" s="1">
        <f t="shared" si="0"/>
        <v>34.299999999999997</v>
      </c>
    </row>
    <row r="9" spans="1:13" ht="31.5" x14ac:dyDescent="0.25">
      <c r="A9" s="3" t="s">
        <v>10</v>
      </c>
      <c r="B9" s="4" t="s">
        <v>11</v>
      </c>
      <c r="C9" s="4" t="s">
        <v>27</v>
      </c>
      <c r="D9" s="6" t="s">
        <v>21</v>
      </c>
      <c r="E9" s="7" t="s">
        <v>13</v>
      </c>
      <c r="F9" s="7">
        <v>2025</v>
      </c>
      <c r="G9" s="8">
        <f>2.3+2.3+2.1+2</f>
        <v>8.6999999999999993</v>
      </c>
      <c r="H9" s="8">
        <f>2.2+2.2+1.95+2.1</f>
        <v>8.4500000000000011</v>
      </c>
      <c r="I9" s="8">
        <f>2.3+2.3+1.8+1.9</f>
        <v>8.2999999999999989</v>
      </c>
      <c r="J9" s="8">
        <f>2.15+2.1+1.6+1.7</f>
        <v>7.55</v>
      </c>
      <c r="K9" s="8">
        <f>2.1+2+1.55+1.6</f>
        <v>7.25</v>
      </c>
      <c r="L9" s="8">
        <f>2.05+1.9+1.5+1.5</f>
        <v>6.9499999999999993</v>
      </c>
      <c r="M9" s="1">
        <f t="shared" si="0"/>
        <v>47.199999999999989</v>
      </c>
    </row>
    <row r="10" spans="1:13" ht="31.5" x14ac:dyDescent="0.25">
      <c r="A10" s="3" t="s">
        <v>10</v>
      </c>
      <c r="B10" s="4" t="s">
        <v>11</v>
      </c>
      <c r="C10" s="4" t="s">
        <v>27</v>
      </c>
      <c r="D10" s="6" t="s">
        <v>22</v>
      </c>
      <c r="E10" s="7" t="s">
        <v>13</v>
      </c>
      <c r="F10" s="7">
        <v>2025</v>
      </c>
      <c r="G10" s="8">
        <f>2+1.9</f>
        <v>3.9</v>
      </c>
      <c r="H10" s="8">
        <f>1.9+1.85</f>
        <v>3.75</v>
      </c>
      <c r="I10" s="8">
        <f>2.2+1.7</f>
        <v>3.9000000000000004</v>
      </c>
      <c r="J10" s="8">
        <f>2+1.6</f>
        <v>3.6</v>
      </c>
      <c r="K10" s="8">
        <f>1.9+1.5</f>
        <v>3.4</v>
      </c>
      <c r="L10" s="8">
        <f>1.8+1.4</f>
        <v>3.2</v>
      </c>
      <c r="M10" s="1">
        <f t="shared" si="0"/>
        <v>21.75</v>
      </c>
    </row>
    <row r="11" spans="1:13" ht="31.5" x14ac:dyDescent="0.25">
      <c r="A11" s="3" t="s">
        <v>10</v>
      </c>
      <c r="B11" s="4" t="s">
        <v>11</v>
      </c>
      <c r="C11" s="4" t="s">
        <v>27</v>
      </c>
      <c r="D11" s="6" t="s">
        <v>23</v>
      </c>
      <c r="E11" s="7" t="s">
        <v>13</v>
      </c>
      <c r="F11" s="7">
        <v>2025</v>
      </c>
      <c r="G11" s="8">
        <v>1.5</v>
      </c>
      <c r="H11" s="8">
        <v>1.35</v>
      </c>
      <c r="I11" s="8">
        <v>1.2</v>
      </c>
      <c r="J11" s="8">
        <v>1</v>
      </c>
      <c r="K11" s="8">
        <v>0.9</v>
      </c>
      <c r="L11" s="8">
        <v>0.8</v>
      </c>
      <c r="M11" s="1">
        <f t="shared" si="0"/>
        <v>6.75</v>
      </c>
    </row>
    <row r="12" spans="1:13" ht="31.5" x14ac:dyDescent="0.25">
      <c r="A12" s="3" t="s">
        <v>10</v>
      </c>
      <c r="B12" s="4" t="s">
        <v>11</v>
      </c>
      <c r="C12" s="4" t="s">
        <v>27</v>
      </c>
      <c r="D12" s="6" t="s">
        <v>24</v>
      </c>
      <c r="E12" s="7" t="s">
        <v>13</v>
      </c>
      <c r="F12" s="7">
        <v>2025</v>
      </c>
      <c r="G12" s="8">
        <v>1</v>
      </c>
      <c r="H12" s="8">
        <v>0.9</v>
      </c>
      <c r="I12" s="8">
        <v>0.8</v>
      </c>
      <c r="J12" s="8">
        <v>0.6</v>
      </c>
      <c r="K12" s="8">
        <v>0.6</v>
      </c>
      <c r="L12" s="8">
        <v>0.5</v>
      </c>
      <c r="M12" s="1">
        <f t="shared" si="0"/>
        <v>4.4000000000000004</v>
      </c>
    </row>
    <row r="13" spans="1:13" ht="15.75" x14ac:dyDescent="0.25">
      <c r="A13" s="5"/>
      <c r="B13" s="13" t="s">
        <v>9</v>
      </c>
      <c r="C13" s="13"/>
      <c r="D13" s="13"/>
      <c r="E13" s="13"/>
      <c r="F13" s="13"/>
      <c r="G13" s="9">
        <f>SUM(G2:G12)</f>
        <v>71.000000000000014</v>
      </c>
      <c r="H13" s="9">
        <f t="shared" ref="H13:L13" si="1">SUM(H2:H12)</f>
        <v>69</v>
      </c>
      <c r="I13" s="9">
        <f t="shared" si="1"/>
        <v>68</v>
      </c>
      <c r="J13" s="9">
        <f t="shared" si="1"/>
        <v>60</v>
      </c>
      <c r="K13" s="9">
        <f t="shared" si="1"/>
        <v>57</v>
      </c>
      <c r="L13" s="9">
        <f t="shared" si="1"/>
        <v>54</v>
      </c>
      <c r="M13" s="2">
        <f t="shared" si="0"/>
        <v>379</v>
      </c>
    </row>
  </sheetData>
  <mergeCells count="1">
    <mergeCell ref="B13:F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2025-07-18T03:10:05Z</dcterms:created>
  <dcterms:modified xsi:type="dcterms:W3CDTF">2025-07-21T02:50:55Z</dcterms:modified>
</cp:coreProperties>
</file>